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ko\Desktop\Data Analytics\Crowdfunding Project\"/>
    </mc:Choice>
  </mc:AlternateContent>
  <xr:revisionPtr revIDLastSave="0" documentId="13_ncr:1_{601B530F-9DF1-4D16-9063-6E198B5F48AF}" xr6:coauthVersionLast="45" xr6:coauthVersionMax="45" xr10:uidLastSave="{00000000-0000-0000-0000-000000000000}"/>
  <bookViews>
    <workbookView xWindow="-108" yWindow="-108" windowWidth="30936" windowHeight="16896" firstSheet="4" activeTab="5" xr2:uid="{00000000-000D-0000-FFFF-FFFF00000000}"/>
  </bookViews>
  <sheets>
    <sheet name="Parent category statistics" sheetId="3" r:id="rId1"/>
    <sheet name="Subcategory Statistics" sheetId="4" r:id="rId2"/>
    <sheet name="Outcome Based on Launch Date" sheetId="10" r:id="rId3"/>
    <sheet name="Edinburgh Research " sheetId="11" r:id="rId4"/>
    <sheet name="GB Statistics" sheetId="16" r:id="rId5"/>
    <sheet name="Limitation" sheetId="23" r:id="rId6"/>
    <sheet name="Theatre Outcome Based on Launch" sheetId="21" r:id="rId7"/>
    <sheet name="Outcomes Based on Goals" sheetId="22" r:id="rId8"/>
    <sheet name="Kickstarter" sheetId="1" r:id="rId9"/>
  </sheets>
  <definedNames>
    <definedName name="_xlnm._FilterDatabase" localSheetId="8" hidden="1">Kickstarter!$A$1:$V$4115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n.WorksheetConnection_Sheet1A1V41151" hidden="1">Kickstarter!$A$1:$V$4115</definedName>
  </definedNames>
  <calcPr calcId="191029" concurrentCalc="0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範圍" name="範圍" connection="WorksheetConnection_Sheet1!$A$1:$V$4115"/>
        </x15:modelTables>
        <x15:extLst>
          <ext xmlns:x16="http://schemas.microsoft.com/office/spreadsheetml/2014/11/main" uri="{9835A34E-60A6-4A7C-AAB8-D5F71C897F49}">
            <x16:modelTimeGroupings>
              <x16:modelTimeGrouping tableName="範圍" columnName="Date Created Conversion" columnId="Date Created Conversion"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4" i="23" l="1"/>
  <c r="E5" i="23"/>
  <c r="E6" i="23"/>
  <c r="E7" i="23"/>
  <c r="E8" i="23"/>
  <c r="E9" i="23"/>
  <c r="E10" i="23"/>
  <c r="E11" i="23"/>
  <c r="E12" i="23"/>
  <c r="E13" i="23"/>
  <c r="E14" i="23"/>
  <c r="E15" i="23"/>
  <c r="E3" i="23"/>
  <c r="H12" i="22"/>
  <c r="G12" i="22"/>
  <c r="F12" i="22"/>
  <c r="C12" i="22"/>
  <c r="C13" i="22"/>
  <c r="B13" i="22"/>
  <c r="D13" i="22"/>
  <c r="E13" i="22"/>
  <c r="G13" i="22"/>
  <c r="F13" i="22"/>
  <c r="D3" i="22"/>
  <c r="B3" i="22"/>
  <c r="C3" i="22"/>
  <c r="E3" i="22"/>
  <c r="H3" i="22"/>
  <c r="D4" i="22"/>
  <c r="B4" i="22"/>
  <c r="C4" i="22"/>
  <c r="E4" i="22"/>
  <c r="H4" i="22"/>
  <c r="D5" i="22"/>
  <c r="B5" i="22"/>
  <c r="C5" i="22"/>
  <c r="E5" i="22"/>
  <c r="H5" i="22"/>
  <c r="D6" i="22"/>
  <c r="B6" i="22"/>
  <c r="C6" i="22"/>
  <c r="E6" i="22"/>
  <c r="H6" i="22"/>
  <c r="D7" i="22"/>
  <c r="B7" i="22"/>
  <c r="C7" i="22"/>
  <c r="E7" i="22"/>
  <c r="H7" i="22"/>
  <c r="D8" i="22"/>
  <c r="B8" i="22"/>
  <c r="C8" i="22"/>
  <c r="E8" i="22"/>
  <c r="H8" i="22"/>
  <c r="D9" i="22"/>
  <c r="B9" i="22"/>
  <c r="C9" i="22"/>
  <c r="E9" i="22"/>
  <c r="H9" i="22"/>
  <c r="D10" i="22"/>
  <c r="B10" i="22"/>
  <c r="C10" i="22"/>
  <c r="E10" i="22"/>
  <c r="H10" i="22"/>
  <c r="D11" i="22"/>
  <c r="B11" i="22"/>
  <c r="C11" i="22"/>
  <c r="E11" i="22"/>
  <c r="H11" i="22"/>
  <c r="H13" i="22"/>
  <c r="D2" i="22"/>
  <c r="B2" i="22"/>
  <c r="C2" i="22"/>
  <c r="E2" i="22"/>
  <c r="H2" i="22"/>
  <c r="G3" i="22"/>
  <c r="G4" i="22"/>
  <c r="G5" i="22"/>
  <c r="G6" i="22"/>
  <c r="G7" i="22"/>
  <c r="G8" i="22"/>
  <c r="G9" i="22"/>
  <c r="G10" i="22"/>
  <c r="G11" i="22"/>
  <c r="G2" i="22"/>
  <c r="F3" i="22"/>
  <c r="F4" i="22"/>
  <c r="F5" i="22"/>
  <c r="F6" i="22"/>
  <c r="F7" i="22"/>
  <c r="F8" i="22"/>
  <c r="F9" i="22"/>
  <c r="F10" i="22"/>
  <c r="F11" i="22"/>
  <c r="F2" i="22"/>
  <c r="B12" i="22"/>
  <c r="D12" i="22"/>
  <c r="E12" i="22"/>
  <c r="E14" i="22"/>
  <c r="D14" i="22"/>
  <c r="C14" i="22"/>
  <c r="B14" i="22"/>
  <c r="M2924" i="1"/>
  <c r="F3" i="11"/>
  <c r="F4" i="11"/>
  <c r="F5" i="11"/>
  <c r="F6" i="11"/>
  <c r="F2" i="11"/>
  <c r="D3" i="11"/>
  <c r="D4" i="11"/>
  <c r="D5" i="11"/>
  <c r="D6" i="11"/>
  <c r="D2" i="11"/>
  <c r="C3" i="11"/>
  <c r="C4" i="11"/>
  <c r="C5" i="11"/>
  <c r="C6" i="11"/>
  <c r="C2" i="11"/>
  <c r="B3" i="11"/>
  <c r="B4" i="11"/>
  <c r="B5" i="11"/>
  <c r="B6" i="11"/>
  <c r="B2" i="1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979" i="1"/>
  <c r="P2980" i="1"/>
  <c r="P3286" i="1"/>
  <c r="P2981" i="1"/>
  <c r="P3254" i="1"/>
  <c r="P1302" i="1"/>
  <c r="P3493" i="1"/>
  <c r="P2786" i="1"/>
  <c r="P3550" i="1"/>
  <c r="P3540" i="1"/>
  <c r="P3273" i="1"/>
  <c r="P3227" i="1"/>
  <c r="P2787" i="1"/>
  <c r="P3407" i="1"/>
  <c r="P1288" i="1"/>
  <c r="P3408" i="1"/>
  <c r="P3277" i="1"/>
  <c r="P3409" i="1"/>
  <c r="P2982" i="1"/>
  <c r="P3667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410" i="1"/>
  <c r="P3411" i="1"/>
  <c r="P3494" i="1"/>
  <c r="P3729" i="1"/>
  <c r="P3228" i="1"/>
  <c r="P3495" i="1"/>
  <c r="P3255" i="1"/>
  <c r="P3287" i="1"/>
  <c r="P3485" i="1"/>
  <c r="P1289" i="1"/>
  <c r="P3668" i="1"/>
  <c r="P3360" i="1"/>
  <c r="P3607" i="1"/>
  <c r="P537" i="1"/>
  <c r="P3412" i="1"/>
  <c r="P3256" i="1"/>
  <c r="P3288" i="1"/>
  <c r="P3413" i="1"/>
  <c r="P3361" i="1"/>
  <c r="P3257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537" i="1"/>
  <c r="P3555" i="1"/>
  <c r="P3556" i="1"/>
  <c r="P2840" i="1"/>
  <c r="P3149" i="1"/>
  <c r="P3362" i="1"/>
  <c r="P3557" i="1"/>
  <c r="P3414" i="1"/>
  <c r="P3289" i="1"/>
  <c r="P3290" i="1"/>
  <c r="P3415" i="1"/>
  <c r="P3416" i="1"/>
  <c r="P2788" i="1"/>
  <c r="P3839" i="1"/>
  <c r="P3628" i="1"/>
  <c r="P3610" i="1"/>
  <c r="P2821" i="1"/>
  <c r="P3150" i="1"/>
  <c r="P3151" i="1"/>
  <c r="P3558" i="1"/>
  <c r="P3669" i="1"/>
  <c r="P3291" i="1"/>
  <c r="P2789" i="1"/>
  <c r="P3559" i="1"/>
  <c r="P3709" i="1"/>
  <c r="P3292" i="1"/>
  <c r="P3152" i="1"/>
  <c r="P3216" i="1"/>
  <c r="P3363" i="1"/>
  <c r="P3364" i="1"/>
  <c r="P2790" i="1"/>
  <c r="P3153" i="1"/>
  <c r="P3350" i="1"/>
  <c r="P3496" i="1"/>
  <c r="P3810" i="1"/>
  <c r="P3293" i="1"/>
  <c r="P3659" i="1"/>
  <c r="P2791" i="1"/>
  <c r="P3154" i="1"/>
  <c r="P3825" i="1"/>
  <c r="P3560" i="1"/>
  <c r="P2841" i="1"/>
  <c r="P3834" i="1"/>
  <c r="P3656" i="1"/>
  <c r="P3294" i="1"/>
  <c r="P3417" i="1"/>
  <c r="P3418" i="1"/>
  <c r="P2815" i="1"/>
  <c r="P3365" i="1"/>
  <c r="P3295" i="1"/>
  <c r="P3296" i="1"/>
  <c r="P3366" i="1"/>
  <c r="P3356" i="1"/>
  <c r="P3611" i="1"/>
  <c r="P3561" i="1"/>
  <c r="P3708" i="1"/>
  <c r="P3608" i="1"/>
  <c r="P3419" i="1"/>
  <c r="P3258" i="1"/>
  <c r="P3367" i="1"/>
  <c r="P4053" i="1"/>
  <c r="P4027" i="1"/>
  <c r="P4048" i="1"/>
  <c r="P4089" i="1"/>
  <c r="P3844" i="1"/>
  <c r="P3744" i="1"/>
  <c r="P3993" i="1"/>
  <c r="P2860" i="1"/>
  <c r="P4091" i="1"/>
  <c r="P3745" i="1"/>
  <c r="P3925" i="1"/>
  <c r="P3890" i="1"/>
  <c r="P3739" i="1"/>
  <c r="P4054" i="1"/>
  <c r="P4083" i="1"/>
  <c r="P3943" i="1"/>
  <c r="P2859" i="1"/>
  <c r="P4055" i="1"/>
  <c r="P3994" i="1"/>
  <c r="P3927" i="1"/>
  <c r="P4107" i="1"/>
  <c r="P2900" i="1"/>
  <c r="P2853" i="1"/>
  <c r="P3971" i="1"/>
  <c r="P3967" i="1"/>
  <c r="P3891" i="1"/>
  <c r="P3972" i="1"/>
  <c r="P2887" i="1"/>
  <c r="P2874" i="1"/>
  <c r="P3892" i="1"/>
  <c r="P2909" i="1"/>
  <c r="P3944" i="1"/>
  <c r="P3973" i="1"/>
  <c r="P3893" i="1"/>
  <c r="P2875" i="1"/>
  <c r="P2845" i="1"/>
  <c r="P3855" i="1"/>
  <c r="P3945" i="1"/>
  <c r="P2905" i="1"/>
  <c r="P2901" i="1"/>
  <c r="P3864" i="1"/>
  <c r="P4075" i="1"/>
  <c r="P2910" i="1"/>
  <c r="P2857" i="1"/>
  <c r="P4102" i="1"/>
  <c r="P4110" i="1"/>
  <c r="P3946" i="1"/>
  <c r="P2862" i="1"/>
  <c r="P3947" i="1"/>
  <c r="P3995" i="1"/>
  <c r="P2911" i="1"/>
  <c r="P3865" i="1"/>
  <c r="P3894" i="1"/>
  <c r="P2854" i="1"/>
  <c r="P4092" i="1"/>
  <c r="P3948" i="1"/>
  <c r="P2902" i="1"/>
  <c r="P3845" i="1"/>
  <c r="P2912" i="1"/>
  <c r="P3866" i="1"/>
  <c r="P4076" i="1"/>
  <c r="P2846" i="1"/>
  <c r="P3895" i="1"/>
  <c r="P4028" i="1"/>
  <c r="P3933" i="1"/>
  <c r="P3856" i="1"/>
  <c r="P3974" i="1"/>
  <c r="P3737" i="1"/>
  <c r="P2844" i="1"/>
  <c r="P2863" i="1"/>
  <c r="P4021" i="1"/>
  <c r="P2896" i="1"/>
  <c r="P2913" i="1"/>
  <c r="P2871" i="1"/>
  <c r="P4056" i="1"/>
  <c r="P4020" i="1"/>
  <c r="P3996" i="1"/>
  <c r="P3896" i="1"/>
  <c r="P4084" i="1"/>
  <c r="P3975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155" i="1"/>
  <c r="P3562" i="1"/>
  <c r="P2792" i="1"/>
  <c r="P3156" i="1"/>
  <c r="P3497" i="1"/>
  <c r="P2793" i="1"/>
  <c r="P3157" i="1"/>
  <c r="P3259" i="1"/>
  <c r="P3563" i="1"/>
  <c r="P2842" i="1"/>
  <c r="P3282" i="1"/>
  <c r="P3420" i="1"/>
  <c r="P3158" i="1"/>
  <c r="P3159" i="1"/>
  <c r="P2822" i="1"/>
  <c r="P3838" i="1"/>
  <c r="P3297" i="1"/>
  <c r="P3622" i="1"/>
  <c r="P3160" i="1"/>
  <c r="P3298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538" i="1"/>
  <c r="P3477" i="1"/>
  <c r="P3538" i="1"/>
  <c r="P3260" i="1"/>
  <c r="P3261" i="1"/>
  <c r="P3402" i="1"/>
  <c r="P3299" i="1"/>
  <c r="P2834" i="1"/>
  <c r="P3161" i="1"/>
  <c r="P2973" i="1"/>
  <c r="P3229" i="1"/>
  <c r="P3162" i="1"/>
  <c r="P3498" i="1"/>
  <c r="P3217" i="1"/>
  <c r="P3421" i="1"/>
  <c r="P3230" i="1"/>
  <c r="P1299" i="1"/>
  <c r="P3368" i="1"/>
  <c r="P3623" i="1"/>
  <c r="P526" i="1"/>
  <c r="P3300" i="1"/>
  <c r="P3369" i="1"/>
  <c r="P2823" i="1"/>
  <c r="P3422" i="1"/>
  <c r="P2835" i="1"/>
  <c r="P3423" i="1"/>
  <c r="P2794" i="1"/>
  <c r="P3301" i="1"/>
  <c r="P3163" i="1"/>
  <c r="P3476" i="1"/>
  <c r="P3370" i="1"/>
  <c r="P3499" i="1"/>
  <c r="P3226" i="1"/>
  <c r="P3541" i="1"/>
  <c r="P3670" i="1"/>
  <c r="P2836" i="1"/>
  <c r="P3371" i="1"/>
  <c r="P3224" i="1"/>
  <c r="P3564" i="1"/>
  <c r="P3283" i="1"/>
  <c r="P1290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164" i="1"/>
  <c r="P2816" i="1"/>
  <c r="P3302" i="1"/>
  <c r="P534" i="1"/>
  <c r="P3231" i="1"/>
  <c r="P2963" i="1"/>
  <c r="P1303" i="1"/>
  <c r="P527" i="1"/>
  <c r="P3424" i="1"/>
  <c r="P3218" i="1"/>
  <c r="P1304" i="1"/>
  <c r="P539" i="1"/>
  <c r="P1291" i="1"/>
  <c r="P3232" i="1"/>
  <c r="P3372" i="1"/>
  <c r="P3285" i="1"/>
  <c r="P531" i="1"/>
  <c r="P3425" i="1"/>
  <c r="P3542" i="1"/>
  <c r="P3543" i="1"/>
  <c r="P2837" i="1"/>
  <c r="P540" i="1"/>
  <c r="P3358" i="1"/>
  <c r="P3565" i="1"/>
  <c r="P3566" i="1"/>
  <c r="P3165" i="1"/>
  <c r="P3233" i="1"/>
  <c r="P1292" i="1"/>
  <c r="P541" i="1"/>
  <c r="P528" i="1"/>
  <c r="P3351" i="1"/>
  <c r="P2970" i="1"/>
  <c r="P3303" i="1"/>
  <c r="P2819" i="1"/>
  <c r="P2795" i="1"/>
  <c r="P2824" i="1"/>
  <c r="P3490" i="1"/>
  <c r="P536" i="1"/>
  <c r="P2796" i="1"/>
  <c r="P3373" i="1"/>
  <c r="P1305" i="1"/>
  <c r="P2974" i="1"/>
  <c r="P533" i="1"/>
  <c r="P3500" i="1"/>
  <c r="P3401" i="1"/>
  <c r="P1286" i="1"/>
  <c r="P1300" i="1"/>
  <c r="P3719" i="1"/>
  <c r="P2797" i="1"/>
  <c r="P3426" i="1"/>
  <c r="P2838" i="1"/>
  <c r="P535" i="1"/>
  <c r="P3166" i="1"/>
  <c r="P3278" i="1"/>
  <c r="P1301" i="1"/>
  <c r="P3374" i="1"/>
  <c r="P3375" i="1"/>
  <c r="P3357" i="1"/>
  <c r="P2964" i="1"/>
  <c r="P1293" i="1"/>
  <c r="P3427" i="1"/>
  <c r="P2825" i="1"/>
  <c r="P3478" i="1"/>
  <c r="P3501" i="1"/>
  <c r="P2798" i="1"/>
  <c r="P3234" i="1"/>
  <c r="P1287" i="1"/>
  <c r="P3479" i="1"/>
  <c r="P3219" i="1"/>
  <c r="P3167" i="1"/>
  <c r="P3376" i="1"/>
  <c r="P2971" i="1"/>
  <c r="P3428" i="1"/>
  <c r="P3168" i="1"/>
  <c r="P530" i="1"/>
  <c r="P3612" i="1"/>
  <c r="P3304" i="1"/>
  <c r="P3214" i="1"/>
  <c r="P1294" i="1"/>
  <c r="P3377" i="1"/>
  <c r="P2799" i="1"/>
  <c r="P3671" i="1"/>
  <c r="P3429" i="1"/>
  <c r="P3672" i="1"/>
  <c r="P3833" i="1"/>
  <c r="P3220" i="1"/>
  <c r="P3660" i="1"/>
  <c r="P3629" i="1"/>
  <c r="P3502" i="1"/>
  <c r="P2975" i="1"/>
  <c r="P2800" i="1"/>
  <c r="P3305" i="1"/>
  <c r="P3306" i="1"/>
  <c r="P3307" i="1"/>
  <c r="P2820" i="1"/>
  <c r="P3480" i="1"/>
  <c r="P1295" i="1"/>
  <c r="P3235" i="1"/>
  <c r="P3503" i="1"/>
  <c r="P3567" i="1"/>
  <c r="P3262" i="1"/>
  <c r="P3712" i="1"/>
  <c r="P2839" i="1"/>
  <c r="P3378" i="1"/>
  <c r="P3379" i="1"/>
  <c r="P3430" i="1"/>
  <c r="P3613" i="1"/>
  <c r="P3236" i="1"/>
  <c r="P2784" i="1"/>
  <c r="P3553" i="1"/>
  <c r="P3431" i="1"/>
  <c r="P3673" i="1"/>
  <c r="P3380" i="1"/>
  <c r="P3674" i="1"/>
  <c r="P3279" i="1"/>
  <c r="P3568" i="1"/>
  <c r="P3504" i="1"/>
  <c r="P3710" i="1"/>
  <c r="P2826" i="1"/>
  <c r="P3614" i="1"/>
  <c r="P3481" i="1"/>
  <c r="P3569" i="1"/>
  <c r="P3505" i="1"/>
  <c r="P3169" i="1"/>
  <c r="P2965" i="1"/>
  <c r="P3263" i="1"/>
  <c r="P3251" i="1"/>
  <c r="P3170" i="1"/>
  <c r="P3811" i="1"/>
  <c r="P3381" i="1"/>
  <c r="P1296" i="1"/>
  <c r="P2827" i="1"/>
  <c r="P3308" i="1"/>
  <c r="P3275" i="1"/>
  <c r="P2966" i="1"/>
  <c r="P3650" i="1"/>
  <c r="P3221" i="1"/>
  <c r="P3675" i="1"/>
  <c r="P3506" i="1"/>
  <c r="P3432" i="1"/>
  <c r="P2976" i="1"/>
  <c r="P3570" i="1"/>
  <c r="P3264" i="1"/>
  <c r="P3171" i="1"/>
  <c r="P3172" i="1"/>
  <c r="P3676" i="1"/>
  <c r="P3309" i="1"/>
  <c r="P3483" i="1"/>
  <c r="P3507" i="1"/>
  <c r="P3433" i="1"/>
  <c r="P2801" i="1"/>
  <c r="P3237" i="1"/>
  <c r="P2818" i="1"/>
  <c r="P3173" i="1"/>
  <c r="P3677" i="1"/>
  <c r="P2831" i="1"/>
  <c r="P3310" i="1"/>
  <c r="P3382" i="1"/>
  <c r="P3678" i="1"/>
  <c r="P3624" i="1"/>
  <c r="P3571" i="1"/>
  <c r="P3174" i="1"/>
  <c r="P3508" i="1"/>
  <c r="P3826" i="1"/>
  <c r="P3572" i="1"/>
  <c r="P3434" i="1"/>
  <c r="P3265" i="1"/>
  <c r="P3311" i="1"/>
  <c r="P2828" i="1"/>
  <c r="P2829" i="1"/>
  <c r="P3664" i="1"/>
  <c r="P3435" i="1"/>
  <c r="P3312" i="1"/>
  <c r="P3238" i="1"/>
  <c r="P3266" i="1"/>
  <c r="P3484" i="1"/>
  <c r="P2967" i="1"/>
  <c r="P3436" i="1"/>
  <c r="P3437" i="1"/>
  <c r="P3313" i="1"/>
  <c r="P3509" i="1"/>
  <c r="P2802" i="1"/>
  <c r="P3510" i="1"/>
  <c r="P3679" i="1"/>
  <c r="P3680" i="1"/>
  <c r="P3511" i="1"/>
  <c r="P3665" i="1"/>
  <c r="P3681" i="1"/>
  <c r="P3512" i="1"/>
  <c r="P3812" i="1"/>
  <c r="P3239" i="1"/>
  <c r="P3544" i="1"/>
  <c r="P2803" i="1"/>
  <c r="P3348" i="1"/>
  <c r="P1297" i="1"/>
  <c r="P3438" i="1"/>
  <c r="P3682" i="1"/>
  <c r="P3713" i="1"/>
  <c r="P2804" i="1"/>
  <c r="P3439" i="1"/>
  <c r="P3683" i="1"/>
  <c r="P3684" i="1"/>
  <c r="P3314" i="1"/>
  <c r="P1298" i="1"/>
  <c r="P3315" i="1"/>
  <c r="P3685" i="1"/>
  <c r="P3316" i="1"/>
  <c r="P3827" i="1"/>
  <c r="P3240" i="1"/>
  <c r="P3486" i="1"/>
  <c r="P3241" i="1"/>
  <c r="P3354" i="1"/>
  <c r="P3651" i="1"/>
  <c r="P2805" i="1"/>
  <c r="P3317" i="1"/>
  <c r="P3813" i="1"/>
  <c r="P2968" i="1"/>
  <c r="P532" i="1"/>
  <c r="P3253" i="1"/>
  <c r="P3513" i="1"/>
  <c r="P3440" i="1"/>
  <c r="P3831" i="1"/>
  <c r="P3441" i="1"/>
  <c r="P3442" i="1"/>
  <c r="P3443" i="1"/>
  <c r="P2817" i="1"/>
  <c r="P2806" i="1"/>
  <c r="P3573" i="1"/>
  <c r="P3175" i="1"/>
  <c r="P3318" i="1"/>
  <c r="P3383" i="1"/>
  <c r="P3545" i="1"/>
  <c r="P3176" i="1"/>
  <c r="P3384" i="1"/>
  <c r="P3814" i="1"/>
  <c r="P3574" i="1"/>
  <c r="P3720" i="1"/>
  <c r="P3444" i="1"/>
  <c r="P3575" i="1"/>
  <c r="P3576" i="1"/>
  <c r="P3404" i="1"/>
  <c r="P3615" i="1"/>
  <c r="P3686" i="1"/>
  <c r="P3657" i="1"/>
  <c r="P3577" i="1"/>
  <c r="P3721" i="1"/>
  <c r="P3652" i="1"/>
  <c r="P2807" i="1"/>
  <c r="P3319" i="1"/>
  <c r="P3445" i="1"/>
  <c r="P3602" i="1"/>
  <c r="P3687" i="1"/>
  <c r="P3688" i="1"/>
  <c r="P3689" i="1"/>
  <c r="P3815" i="1"/>
  <c r="P2808" i="1"/>
  <c r="P3177" i="1"/>
  <c r="P3446" i="1"/>
  <c r="P3267" i="1"/>
  <c r="P3320" i="1"/>
  <c r="P2809" i="1"/>
  <c r="P3352" i="1"/>
  <c r="P3816" i="1"/>
  <c r="P3690" i="1"/>
  <c r="P3447" i="1"/>
  <c r="P3215" i="1"/>
  <c r="P3448" i="1"/>
  <c r="P3722" i="1"/>
  <c r="P3723" i="1"/>
  <c r="P3482" i="1"/>
  <c r="P3449" i="1"/>
  <c r="P3514" i="1"/>
  <c r="P3515" i="1"/>
  <c r="P2810" i="1"/>
  <c r="P3321" i="1"/>
  <c r="P3276" i="1"/>
  <c r="P3385" i="1"/>
  <c r="P3487" i="1"/>
  <c r="P3322" i="1"/>
  <c r="P3450" i="1"/>
  <c r="P3323" i="1"/>
  <c r="P3178" i="1"/>
  <c r="P3578" i="1"/>
  <c r="P3691" i="1"/>
  <c r="P3252" i="1"/>
  <c r="P3516" i="1"/>
  <c r="P3711" i="1"/>
  <c r="P3179" i="1"/>
  <c r="P3324" i="1"/>
  <c r="P3492" i="1"/>
  <c r="P3488" i="1"/>
  <c r="P3451" i="1"/>
  <c r="P3579" i="1"/>
  <c r="P3517" i="1"/>
  <c r="P3242" i="1"/>
  <c r="P3386" i="1"/>
  <c r="P3580" i="1"/>
  <c r="P3387" i="1"/>
  <c r="P3325" i="1"/>
  <c r="P2811" i="1"/>
  <c r="P3835" i="1"/>
  <c r="P3326" i="1"/>
  <c r="P3604" i="1"/>
  <c r="P3518" i="1"/>
  <c r="P3581" i="1"/>
  <c r="P3353" i="1"/>
  <c r="P3692" i="1"/>
  <c r="P3327" i="1"/>
  <c r="P3388" i="1"/>
  <c r="P3243" i="1"/>
  <c r="P3519" i="1"/>
  <c r="P3452" i="1"/>
  <c r="P3453" i="1"/>
  <c r="P3714" i="1"/>
  <c r="P3535" i="1"/>
  <c r="P3244" i="1"/>
  <c r="P2812" i="1"/>
  <c r="P3693" i="1"/>
  <c r="P3280" i="1"/>
  <c r="P2969" i="1"/>
  <c r="P3489" i="1"/>
  <c r="P3694" i="1"/>
  <c r="P3355" i="1"/>
  <c r="P3582" i="1"/>
  <c r="P3603" i="1"/>
  <c r="P3695" i="1"/>
  <c r="P3180" i="1"/>
  <c r="P3454" i="1"/>
  <c r="P3832" i="1"/>
  <c r="P3655" i="1"/>
  <c r="P3455" i="1"/>
  <c r="P3661" i="1"/>
  <c r="P3724" i="1"/>
  <c r="P3546" i="1"/>
  <c r="P2977" i="1"/>
  <c r="P3520" i="1"/>
  <c r="P3389" i="1"/>
  <c r="P3817" i="1"/>
  <c r="P3551" i="1"/>
  <c r="P529" i="1"/>
  <c r="P3405" i="1"/>
  <c r="P3583" i="1"/>
  <c r="P3390" i="1"/>
  <c r="P3521" i="1"/>
  <c r="P3621" i="1"/>
  <c r="P2978" i="1"/>
  <c r="P3181" i="1"/>
  <c r="P3400" i="1"/>
  <c r="P3403" i="1"/>
  <c r="P522" i="1"/>
  <c r="P3715" i="1"/>
  <c r="P3584" i="1"/>
  <c r="P3284" i="1"/>
  <c r="P3391" i="1"/>
  <c r="P3718" i="1"/>
  <c r="P3696" i="1"/>
  <c r="P3585" i="1"/>
  <c r="P3605" i="1"/>
  <c r="P3456" i="1"/>
  <c r="P3586" i="1"/>
  <c r="P3587" i="1"/>
  <c r="P3182" i="1"/>
  <c r="P3457" i="1"/>
  <c r="P3522" i="1"/>
  <c r="P3697" i="1"/>
  <c r="P3328" i="1"/>
  <c r="P2972" i="1"/>
  <c r="P2813" i="1"/>
  <c r="P3836" i="1"/>
  <c r="P3662" i="1"/>
  <c r="P3523" i="1"/>
  <c r="P3698" i="1"/>
  <c r="P3606" i="1"/>
  <c r="P3524" i="1"/>
  <c r="P3588" i="1"/>
  <c r="P3329" i="1"/>
  <c r="P3330" i="1"/>
  <c r="P3274" i="1"/>
  <c r="P2832" i="1"/>
  <c r="P3699" i="1"/>
  <c r="P3828" i="1"/>
  <c r="P3245" i="1"/>
  <c r="P3183" i="1"/>
  <c r="P3653" i="1"/>
  <c r="P3458" i="1"/>
  <c r="P3331" i="1"/>
  <c r="P3491" i="1"/>
  <c r="P3359" i="1"/>
  <c r="P3552" i="1"/>
  <c r="P3392" i="1"/>
  <c r="P3589" i="1"/>
  <c r="P3700" i="1"/>
  <c r="P3841" i="1"/>
  <c r="P3459" i="1"/>
  <c r="P3246" i="1"/>
  <c r="P3525" i="1"/>
  <c r="P3332" i="1"/>
  <c r="P3818" i="1"/>
  <c r="P3333" i="1"/>
  <c r="P3666" i="1"/>
  <c r="P3616" i="1"/>
  <c r="P3475" i="1"/>
  <c r="P3590" i="1"/>
  <c r="P3393" i="1"/>
  <c r="P3184" i="1"/>
  <c r="P3539" i="1"/>
  <c r="P3394" i="1"/>
  <c r="P3395" i="1"/>
  <c r="P3396" i="1"/>
  <c r="P3627" i="1"/>
  <c r="P3460" i="1"/>
  <c r="P3591" i="1"/>
  <c r="P2785" i="1"/>
  <c r="P3334" i="1"/>
  <c r="P3592" i="1"/>
  <c r="P3397" i="1"/>
  <c r="P3335" i="1"/>
  <c r="P3336" i="1"/>
  <c r="P3247" i="1"/>
  <c r="P3461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524" i="1"/>
  <c r="P3625" i="1"/>
  <c r="P3701" i="1"/>
  <c r="P3702" i="1"/>
  <c r="P3725" i="1"/>
  <c r="P3462" i="1"/>
  <c r="P3526" i="1"/>
  <c r="P3185" i="1"/>
  <c r="P3186" i="1"/>
  <c r="P3463" i="1"/>
  <c r="P3527" i="1"/>
  <c r="P3337" i="1"/>
  <c r="P3819" i="1"/>
  <c r="P3338" i="1"/>
  <c r="P2830" i="1"/>
  <c r="P3823" i="1"/>
  <c r="P3617" i="1"/>
  <c r="P3658" i="1"/>
  <c r="P3547" i="1"/>
  <c r="P3339" i="1"/>
  <c r="P3593" i="1"/>
  <c r="P3594" i="1"/>
  <c r="P3824" i="1"/>
  <c r="P3268" i="1"/>
  <c r="P3340" i="1"/>
  <c r="P3248" i="1"/>
  <c r="P3222" i="1"/>
  <c r="P3840" i="1"/>
  <c r="P3618" i="1"/>
  <c r="P2783" i="1"/>
  <c r="P3464" i="1"/>
  <c r="P3465" i="1"/>
  <c r="P3341" i="1"/>
  <c r="P3595" i="1"/>
  <c r="P3342" i="1"/>
  <c r="P3269" i="1"/>
  <c r="P3626" i="1"/>
  <c r="P3187" i="1"/>
  <c r="P3716" i="1"/>
  <c r="P3188" i="1"/>
  <c r="P3343" i="1"/>
  <c r="P3344" i="1"/>
  <c r="P3528" i="1"/>
  <c r="P525" i="1"/>
  <c r="P3596" i="1"/>
  <c r="P3717" i="1"/>
  <c r="P3270" i="1"/>
  <c r="P3249" i="1"/>
  <c r="P3466" i="1"/>
  <c r="P3467" i="1"/>
  <c r="P3189" i="1"/>
  <c r="P3398" i="1"/>
  <c r="P3703" i="1"/>
  <c r="P3529" i="1"/>
  <c r="P3345" i="1"/>
  <c r="P3554" i="1"/>
  <c r="P3726" i="1"/>
  <c r="P3349" i="1"/>
  <c r="P3530" i="1"/>
  <c r="P3597" i="1"/>
  <c r="P3654" i="1"/>
  <c r="P3598" i="1"/>
  <c r="P3536" i="1"/>
  <c r="P3704" i="1"/>
  <c r="P2833" i="1"/>
  <c r="P3468" i="1"/>
  <c r="P2814" i="1"/>
  <c r="P3271" i="1"/>
  <c r="P3619" i="1"/>
  <c r="P3250" i="1"/>
  <c r="P3705" i="1"/>
  <c r="P3829" i="1"/>
  <c r="P3281" i="1"/>
  <c r="P3210" i="1"/>
  <c r="P3531" i="1"/>
  <c r="P3223" i="1"/>
  <c r="P3225" i="1"/>
  <c r="P3727" i="1"/>
  <c r="P3609" i="1"/>
  <c r="P3469" i="1"/>
  <c r="P2876" i="1"/>
  <c r="P3897" i="1"/>
  <c r="P4057" i="1"/>
  <c r="P3867" i="1"/>
  <c r="P4071" i="1"/>
  <c r="P4029" i="1"/>
  <c r="P4030" i="1"/>
  <c r="P4112" i="1"/>
  <c r="P4031" i="1"/>
  <c r="P4079" i="1"/>
  <c r="P4032" i="1"/>
  <c r="P3928" i="1"/>
  <c r="P3997" i="1"/>
  <c r="P2877" i="1"/>
  <c r="P3898" i="1"/>
  <c r="P3992" i="1"/>
  <c r="P4049" i="1"/>
  <c r="P4115" i="1"/>
  <c r="P3743" i="1"/>
  <c r="P3976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599" i="1"/>
  <c r="P3470" i="1"/>
  <c r="P3532" i="1"/>
  <c r="P3820" i="1"/>
  <c r="P3471" i="1"/>
  <c r="P3406" i="1"/>
  <c r="P3533" i="1"/>
  <c r="P3600" i="1"/>
  <c r="P3534" i="1"/>
  <c r="P3472" i="1"/>
  <c r="P3821" i="1"/>
  <c r="P3601" i="1"/>
  <c r="P3728" i="1"/>
  <c r="P3272" i="1"/>
  <c r="P3211" i="1"/>
  <c r="P3399" i="1"/>
  <c r="P3822" i="1"/>
  <c r="P3212" i="1"/>
  <c r="P3663" i="1"/>
  <c r="P3346" i="1"/>
  <c r="P3213" i="1"/>
  <c r="P3706" i="1"/>
  <c r="P3837" i="1"/>
  <c r="P3707" i="1"/>
  <c r="P3548" i="1"/>
  <c r="P3549" i="1"/>
  <c r="P3347" i="1"/>
  <c r="P3830" i="1"/>
  <c r="P3620" i="1"/>
  <c r="P3473" i="1"/>
  <c r="P523" i="1"/>
  <c r="P3474" i="1"/>
  <c r="P3842" i="1"/>
  <c r="P2914" i="1"/>
  <c r="P3899" i="1"/>
  <c r="P3900" i="1"/>
  <c r="P3736" i="1"/>
  <c r="P2858" i="1"/>
  <c r="P3849" i="1"/>
  <c r="P2908" i="1"/>
  <c r="P2899" i="1"/>
  <c r="P2864" i="1"/>
  <c r="P4058" i="1"/>
  <c r="P3977" i="1"/>
  <c r="P2915" i="1"/>
  <c r="P2848" i="1"/>
  <c r="P2907" i="1"/>
  <c r="P4059" i="1"/>
  <c r="P3901" i="1"/>
  <c r="P3902" i="1"/>
  <c r="P4093" i="1"/>
  <c r="P3978" i="1"/>
  <c r="P3857" i="1"/>
  <c r="P3998" i="1"/>
  <c r="P3846" i="1"/>
  <c r="P3858" i="1"/>
  <c r="P3903" i="1"/>
  <c r="P3990" i="1"/>
  <c r="P3999" i="1"/>
  <c r="P4000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4001" i="1"/>
  <c r="P3746" i="1"/>
  <c r="P2888" i="1"/>
  <c r="P4073" i="1"/>
  <c r="P4060" i="1"/>
  <c r="P2855" i="1"/>
  <c r="P2889" i="1"/>
  <c r="P4061" i="1"/>
  <c r="P4025" i="1"/>
  <c r="P3979" i="1"/>
  <c r="P3980" i="1"/>
  <c r="P2916" i="1"/>
  <c r="P3981" i="1"/>
  <c r="P3949" i="1"/>
  <c r="P3950" i="1"/>
  <c r="P4033" i="1"/>
  <c r="P2917" i="1"/>
  <c r="P4034" i="1"/>
  <c r="P4035" i="1"/>
  <c r="P4062" i="1"/>
  <c r="P4077" i="1"/>
  <c r="P2851" i="1"/>
  <c r="P3859" i="1"/>
  <c r="P3747" i="1"/>
  <c r="P2890" i="1"/>
  <c r="P2918" i="1"/>
  <c r="P3982" i="1"/>
  <c r="P4036" i="1"/>
  <c r="P4002" i="1"/>
  <c r="P3934" i="1"/>
  <c r="P2852" i="1"/>
  <c r="P3904" i="1"/>
  <c r="P3983" i="1"/>
  <c r="P3951" i="1"/>
  <c r="P4078" i="1"/>
  <c r="P2904" i="1"/>
  <c r="P2891" i="1"/>
  <c r="P4113" i="1"/>
  <c r="P3905" i="1"/>
  <c r="P3984" i="1"/>
  <c r="P3906" i="1"/>
  <c r="P2878" i="1"/>
  <c r="P2919" i="1"/>
  <c r="P3748" i="1"/>
  <c r="P2903" i="1"/>
  <c r="P3850" i="1"/>
  <c r="P3907" i="1"/>
  <c r="P3952" i="1"/>
  <c r="P2879" i="1"/>
  <c r="P3968" i="1"/>
  <c r="P3942" i="1"/>
  <c r="P3908" i="1"/>
  <c r="P3909" i="1"/>
  <c r="P3868" i="1"/>
  <c r="P4050" i="1"/>
  <c r="P3910" i="1"/>
  <c r="P3911" i="1"/>
  <c r="P4003" i="1"/>
  <c r="P3860" i="1"/>
  <c r="P3953" i="1"/>
  <c r="P2865" i="1"/>
  <c r="P2920" i="1"/>
  <c r="P3929" i="1"/>
  <c r="P2843" i="1"/>
  <c r="P2870" i="1"/>
  <c r="P2885" i="1"/>
  <c r="P2872" i="1"/>
  <c r="P4022" i="1"/>
  <c r="P3869" i="1"/>
  <c r="P2869" i="1"/>
  <c r="P4004" i="1"/>
  <c r="P4051" i="1"/>
  <c r="P3954" i="1"/>
  <c r="P3912" i="1"/>
  <c r="P4043" i="1"/>
  <c r="P2921" i="1"/>
  <c r="P4005" i="1"/>
  <c r="P4006" i="1"/>
  <c r="P3847" i="1"/>
  <c r="P4023" i="1"/>
  <c r="P3913" i="1"/>
  <c r="P3969" i="1"/>
  <c r="P2892" i="1"/>
  <c r="P2897" i="1"/>
  <c r="P4063" i="1"/>
  <c r="P3914" i="1"/>
  <c r="P4064" i="1"/>
  <c r="P4082" i="1"/>
  <c r="P4044" i="1"/>
  <c r="P2849" i="1"/>
  <c r="P4007" i="1"/>
  <c r="P3861" i="1"/>
  <c r="P3985" i="1"/>
  <c r="P2866" i="1"/>
  <c r="P4072" i="1"/>
  <c r="P2906" i="1"/>
  <c r="P4037" i="1"/>
  <c r="P4008" i="1"/>
  <c r="P3915" i="1"/>
  <c r="P4103" i="1"/>
  <c r="P4038" i="1"/>
  <c r="P3955" i="1"/>
  <c r="P4024" i="1"/>
  <c r="P4094" i="1"/>
  <c r="P2922" i="1"/>
  <c r="P2856" i="1"/>
  <c r="P4009" i="1"/>
  <c r="P4111" i="1"/>
  <c r="P3956" i="1"/>
  <c r="P3957" i="1"/>
  <c r="P4045" i="1"/>
  <c r="P3851" i="1"/>
  <c r="P3749" i="1"/>
  <c r="P4052" i="1"/>
  <c r="P4046" i="1"/>
  <c r="P4010" i="1"/>
  <c r="P4095" i="1"/>
  <c r="P3958" i="1"/>
  <c r="P2867" i="1"/>
  <c r="P4011" i="1"/>
  <c r="P4065" i="1"/>
  <c r="P4019" i="1"/>
  <c r="P3848" i="1"/>
  <c r="P4108" i="1"/>
  <c r="P4088" i="1"/>
  <c r="P4012" i="1"/>
  <c r="P3741" i="1"/>
  <c r="P3852" i="1"/>
  <c r="P4096" i="1"/>
  <c r="P3730" i="1"/>
  <c r="P4039" i="1"/>
  <c r="P3935" i="1"/>
  <c r="P4085" i="1"/>
  <c r="P2893" i="1"/>
  <c r="P2884" i="1"/>
  <c r="P3853" i="1"/>
  <c r="P4074" i="1"/>
  <c r="P3916" i="1"/>
  <c r="P3930" i="1"/>
  <c r="P3959" i="1"/>
  <c r="P4013" i="1"/>
  <c r="P2880" i="1"/>
  <c r="P3986" i="1"/>
  <c r="P3917" i="1"/>
  <c r="P3854" i="1"/>
  <c r="P2873" i="1"/>
  <c r="P2898" i="1"/>
  <c r="P3731" i="1"/>
  <c r="P3862" i="1"/>
  <c r="P4080" i="1"/>
  <c r="P3987" i="1"/>
  <c r="P4097" i="1"/>
  <c r="P3843" i="1"/>
  <c r="P3918" i="1"/>
  <c r="P3732" i="1"/>
  <c r="P4104" i="1"/>
  <c r="P4086" i="1"/>
  <c r="P3919" i="1"/>
  <c r="P3863" i="1"/>
  <c r="P3920" i="1"/>
  <c r="P2886" i="1"/>
  <c r="P2881" i="1"/>
  <c r="P4040" i="1"/>
  <c r="P4098" i="1"/>
  <c r="P3960" i="1"/>
  <c r="P4099" i="1"/>
  <c r="P3742" i="1"/>
  <c r="P3921" i="1"/>
  <c r="P4041" i="1"/>
  <c r="P3936" i="1"/>
  <c r="P3932" i="1"/>
  <c r="P3733" i="1"/>
  <c r="P3734" i="1"/>
  <c r="P4090" i="1"/>
  <c r="P2882" i="1"/>
  <c r="P3740" i="1"/>
  <c r="P4014" i="1"/>
  <c r="P3931" i="1"/>
  <c r="P2894" i="1"/>
  <c r="P3922" i="1"/>
  <c r="P3941" i="1"/>
  <c r="P4047" i="1"/>
  <c r="P4066" i="1"/>
  <c r="P2883" i="1"/>
  <c r="P4067" i="1"/>
  <c r="P3937" i="1"/>
  <c r="P3970" i="1"/>
  <c r="P4015" i="1"/>
  <c r="P4081" i="1"/>
  <c r="P2895" i="1"/>
  <c r="P4109" i="1"/>
  <c r="P3961" i="1"/>
  <c r="P3962" i="1"/>
  <c r="P3991" i="1"/>
  <c r="P4114" i="1"/>
  <c r="P3938" i="1"/>
  <c r="P3963" i="1"/>
  <c r="P3939" i="1"/>
  <c r="P4068" i="1"/>
  <c r="P3738" i="1"/>
  <c r="P4016" i="1"/>
  <c r="P3923" i="1"/>
  <c r="P4069" i="1"/>
  <c r="P4026" i="1"/>
  <c r="P2847" i="1"/>
  <c r="P3988" i="1"/>
  <c r="P4017" i="1"/>
  <c r="P2868" i="1"/>
  <c r="P3940" i="1"/>
  <c r="P3735" i="1"/>
  <c r="P2850" i="1"/>
  <c r="P3926" i="1"/>
  <c r="P4106" i="1"/>
  <c r="P4087" i="1"/>
  <c r="P4100" i="1"/>
  <c r="P4070" i="1"/>
  <c r="P3964" i="1"/>
  <c r="P2861" i="1"/>
  <c r="P3924" i="1"/>
  <c r="P4018" i="1"/>
  <c r="P3965" i="1"/>
  <c r="P4101" i="1"/>
  <c r="P4105" i="1"/>
  <c r="P3966" i="1"/>
  <c r="P3989" i="1"/>
  <c r="P404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2979" i="1"/>
  <c r="M2980" i="1"/>
  <c r="M3286" i="1"/>
  <c r="M2981" i="1"/>
  <c r="M3254" i="1"/>
  <c r="M1302" i="1"/>
  <c r="M3493" i="1"/>
  <c r="M2786" i="1"/>
  <c r="M3550" i="1"/>
  <c r="M3540" i="1"/>
  <c r="M3273" i="1"/>
  <c r="M3227" i="1"/>
  <c r="M2787" i="1"/>
  <c r="M3407" i="1"/>
  <c r="M1288" i="1"/>
  <c r="M3408" i="1"/>
  <c r="M3277" i="1"/>
  <c r="M3409" i="1"/>
  <c r="M2982" i="1"/>
  <c r="M3667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3410" i="1"/>
  <c r="M3411" i="1"/>
  <c r="M3494" i="1"/>
  <c r="M3729" i="1"/>
  <c r="M3228" i="1"/>
  <c r="M3495" i="1"/>
  <c r="M3255" i="1"/>
  <c r="M3287" i="1"/>
  <c r="M3485" i="1"/>
  <c r="M1289" i="1"/>
  <c r="M3668" i="1"/>
  <c r="M3360" i="1"/>
  <c r="M3607" i="1"/>
  <c r="M537" i="1"/>
  <c r="M3412" i="1"/>
  <c r="M3256" i="1"/>
  <c r="M3288" i="1"/>
  <c r="M3413" i="1"/>
  <c r="M3361" i="1"/>
  <c r="M3257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3537" i="1"/>
  <c r="M3555" i="1"/>
  <c r="M3556" i="1"/>
  <c r="M2840" i="1"/>
  <c r="M3149" i="1"/>
  <c r="M3362" i="1"/>
  <c r="M3557" i="1"/>
  <c r="M3414" i="1"/>
  <c r="M3289" i="1"/>
  <c r="M3290" i="1"/>
  <c r="M3415" i="1"/>
  <c r="M3416" i="1"/>
  <c r="M2788" i="1"/>
  <c r="M3839" i="1"/>
  <c r="M3628" i="1"/>
  <c r="M3610" i="1"/>
  <c r="M2821" i="1"/>
  <c r="M3150" i="1"/>
  <c r="M3151" i="1"/>
  <c r="M3558" i="1"/>
  <c r="M3669" i="1"/>
  <c r="M3291" i="1"/>
  <c r="M2789" i="1"/>
  <c r="M3559" i="1"/>
  <c r="M3709" i="1"/>
  <c r="M3292" i="1"/>
  <c r="M3152" i="1"/>
  <c r="M3216" i="1"/>
  <c r="M3363" i="1"/>
  <c r="M3364" i="1"/>
  <c r="M2790" i="1"/>
  <c r="M3153" i="1"/>
  <c r="M3350" i="1"/>
  <c r="M3496" i="1"/>
  <c r="M3810" i="1"/>
  <c r="M3293" i="1"/>
  <c r="M3659" i="1"/>
  <c r="M2791" i="1"/>
  <c r="M3154" i="1"/>
  <c r="M3825" i="1"/>
  <c r="M3560" i="1"/>
  <c r="M2841" i="1"/>
  <c r="M3834" i="1"/>
  <c r="M3656" i="1"/>
  <c r="M3294" i="1"/>
  <c r="M3417" i="1"/>
  <c r="M3418" i="1"/>
  <c r="M2815" i="1"/>
  <c r="M3365" i="1"/>
  <c r="M3295" i="1"/>
  <c r="M3296" i="1"/>
  <c r="M3366" i="1"/>
  <c r="M3356" i="1"/>
  <c r="M3611" i="1"/>
  <c r="M3561" i="1"/>
  <c r="M3708" i="1"/>
  <c r="M3608" i="1"/>
  <c r="M3419" i="1"/>
  <c r="M3258" i="1"/>
  <c r="M3367" i="1"/>
  <c r="M4053" i="1"/>
  <c r="M4027" i="1"/>
  <c r="M4048" i="1"/>
  <c r="M4089" i="1"/>
  <c r="M3844" i="1"/>
  <c r="M3744" i="1"/>
  <c r="M3993" i="1"/>
  <c r="M2860" i="1"/>
  <c r="M4091" i="1"/>
  <c r="M3745" i="1"/>
  <c r="M3925" i="1"/>
  <c r="M3890" i="1"/>
  <c r="M3739" i="1"/>
  <c r="M4054" i="1"/>
  <c r="M4083" i="1"/>
  <c r="M3943" i="1"/>
  <c r="M2859" i="1"/>
  <c r="M4055" i="1"/>
  <c r="M3994" i="1"/>
  <c r="M3927" i="1"/>
  <c r="M4107" i="1"/>
  <c r="M2900" i="1"/>
  <c r="M2853" i="1"/>
  <c r="M3971" i="1"/>
  <c r="M3967" i="1"/>
  <c r="M3891" i="1"/>
  <c r="M3972" i="1"/>
  <c r="M2887" i="1"/>
  <c r="M2874" i="1"/>
  <c r="M3892" i="1"/>
  <c r="M2909" i="1"/>
  <c r="M3944" i="1"/>
  <c r="M3973" i="1"/>
  <c r="M3893" i="1"/>
  <c r="M2875" i="1"/>
  <c r="M2845" i="1"/>
  <c r="M3855" i="1"/>
  <c r="M3945" i="1"/>
  <c r="M2905" i="1"/>
  <c r="M2901" i="1"/>
  <c r="M3864" i="1"/>
  <c r="M4075" i="1"/>
  <c r="M2910" i="1"/>
  <c r="M2857" i="1"/>
  <c r="M4102" i="1"/>
  <c r="M4110" i="1"/>
  <c r="M3946" i="1"/>
  <c r="M2862" i="1"/>
  <c r="M3947" i="1"/>
  <c r="M3995" i="1"/>
  <c r="M2911" i="1"/>
  <c r="M3865" i="1"/>
  <c r="M3894" i="1"/>
  <c r="M2854" i="1"/>
  <c r="M4092" i="1"/>
  <c r="M3948" i="1"/>
  <c r="M2902" i="1"/>
  <c r="M3845" i="1"/>
  <c r="M2912" i="1"/>
  <c r="M3866" i="1"/>
  <c r="M4076" i="1"/>
  <c r="M2846" i="1"/>
  <c r="M3895" i="1"/>
  <c r="M4028" i="1"/>
  <c r="M3933" i="1"/>
  <c r="M3856" i="1"/>
  <c r="M3974" i="1"/>
  <c r="M3737" i="1"/>
  <c r="M2844" i="1"/>
  <c r="M2863" i="1"/>
  <c r="M4021" i="1"/>
  <c r="M2896" i="1"/>
  <c r="M2913" i="1"/>
  <c r="M2871" i="1"/>
  <c r="M4056" i="1"/>
  <c r="M4020" i="1"/>
  <c r="M3996" i="1"/>
  <c r="M3896" i="1"/>
  <c r="M4084" i="1"/>
  <c r="M3975" i="1"/>
  <c r="M2923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3155" i="1"/>
  <c r="M3562" i="1"/>
  <c r="M2792" i="1"/>
  <c r="M3156" i="1"/>
  <c r="M3497" i="1"/>
  <c r="M2793" i="1"/>
  <c r="M3157" i="1"/>
  <c r="M3259" i="1"/>
  <c r="M3563" i="1"/>
  <c r="M2842" i="1"/>
  <c r="M3282" i="1"/>
  <c r="M3420" i="1"/>
  <c r="M3158" i="1"/>
  <c r="M3159" i="1"/>
  <c r="M2822" i="1"/>
  <c r="M3838" i="1"/>
  <c r="M3297" i="1"/>
  <c r="M3622" i="1"/>
  <c r="M3160" i="1"/>
  <c r="M3298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538" i="1"/>
  <c r="M3477" i="1"/>
  <c r="M3538" i="1"/>
  <c r="M3260" i="1"/>
  <c r="M3261" i="1"/>
  <c r="M3402" i="1"/>
  <c r="M3299" i="1"/>
  <c r="M2834" i="1"/>
  <c r="M3161" i="1"/>
  <c r="M2973" i="1"/>
  <c r="M3229" i="1"/>
  <c r="M3162" i="1"/>
  <c r="M3498" i="1"/>
  <c r="M3217" i="1"/>
  <c r="M3421" i="1"/>
  <c r="M3230" i="1"/>
  <c r="M1299" i="1"/>
  <c r="M3368" i="1"/>
  <c r="M3623" i="1"/>
  <c r="M526" i="1"/>
  <c r="M3300" i="1"/>
  <c r="M3369" i="1"/>
  <c r="M2823" i="1"/>
  <c r="M3422" i="1"/>
  <c r="M2835" i="1"/>
  <c r="M3423" i="1"/>
  <c r="M2794" i="1"/>
  <c r="M3301" i="1"/>
  <c r="M3163" i="1"/>
  <c r="M3476" i="1"/>
  <c r="M3370" i="1"/>
  <c r="M3499" i="1"/>
  <c r="M3226" i="1"/>
  <c r="M3541" i="1"/>
  <c r="M3670" i="1"/>
  <c r="M2836" i="1"/>
  <c r="M3371" i="1"/>
  <c r="M3224" i="1"/>
  <c r="M3564" i="1"/>
  <c r="M3283" i="1"/>
  <c r="M1290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164" i="1"/>
  <c r="M2816" i="1"/>
  <c r="M3302" i="1"/>
  <c r="M534" i="1"/>
  <c r="M3231" i="1"/>
  <c r="M2963" i="1"/>
  <c r="M1303" i="1"/>
  <c r="M527" i="1"/>
  <c r="M3424" i="1"/>
  <c r="M3218" i="1"/>
  <c r="M1304" i="1"/>
  <c r="M539" i="1"/>
  <c r="M1291" i="1"/>
  <c r="M3232" i="1"/>
  <c r="M3372" i="1"/>
  <c r="M3285" i="1"/>
  <c r="M531" i="1"/>
  <c r="M3425" i="1"/>
  <c r="M3542" i="1"/>
  <c r="M3543" i="1"/>
  <c r="M2837" i="1"/>
  <c r="M540" i="1"/>
  <c r="M3358" i="1"/>
  <c r="M3565" i="1"/>
  <c r="M3566" i="1"/>
  <c r="M3165" i="1"/>
  <c r="M3233" i="1"/>
  <c r="M1292" i="1"/>
  <c r="M541" i="1"/>
  <c r="M528" i="1"/>
  <c r="M3351" i="1"/>
  <c r="M2970" i="1"/>
  <c r="M3303" i="1"/>
  <c r="M2819" i="1"/>
  <c r="M2795" i="1"/>
  <c r="M2824" i="1"/>
  <c r="M3490" i="1"/>
  <c r="M536" i="1"/>
  <c r="M2796" i="1"/>
  <c r="M3373" i="1"/>
  <c r="M1305" i="1"/>
  <c r="M2974" i="1"/>
  <c r="M533" i="1"/>
  <c r="M3500" i="1"/>
  <c r="M3401" i="1"/>
  <c r="M1286" i="1"/>
  <c r="M1300" i="1"/>
  <c r="M3719" i="1"/>
  <c r="M2797" i="1"/>
  <c r="M3426" i="1"/>
  <c r="M2838" i="1"/>
  <c r="M535" i="1"/>
  <c r="M3166" i="1"/>
  <c r="M3278" i="1"/>
  <c r="M1301" i="1"/>
  <c r="M3374" i="1"/>
  <c r="M3375" i="1"/>
  <c r="M3357" i="1"/>
  <c r="M2964" i="1"/>
  <c r="M1293" i="1"/>
  <c r="M3427" i="1"/>
  <c r="M2825" i="1"/>
  <c r="M3478" i="1"/>
  <c r="M3501" i="1"/>
  <c r="M2798" i="1"/>
  <c r="M3234" i="1"/>
  <c r="M1287" i="1"/>
  <c r="M3479" i="1"/>
  <c r="M3219" i="1"/>
  <c r="M3167" i="1"/>
  <c r="M3376" i="1"/>
  <c r="M2971" i="1"/>
  <c r="M3428" i="1"/>
  <c r="M3168" i="1"/>
  <c r="M530" i="1"/>
  <c r="M3612" i="1"/>
  <c r="M3304" i="1"/>
  <c r="M3214" i="1"/>
  <c r="M1294" i="1"/>
  <c r="M3377" i="1"/>
  <c r="M2799" i="1"/>
  <c r="M3671" i="1"/>
  <c r="M3429" i="1"/>
  <c r="M3672" i="1"/>
  <c r="M3833" i="1"/>
  <c r="M3220" i="1"/>
  <c r="M3660" i="1"/>
  <c r="M3629" i="1"/>
  <c r="M3502" i="1"/>
  <c r="M2975" i="1"/>
  <c r="M2800" i="1"/>
  <c r="M3305" i="1"/>
  <c r="M3306" i="1"/>
  <c r="M3307" i="1"/>
  <c r="M2820" i="1"/>
  <c r="M3480" i="1"/>
  <c r="M1295" i="1"/>
  <c r="M3235" i="1"/>
  <c r="M3503" i="1"/>
  <c r="M3567" i="1"/>
  <c r="M3262" i="1"/>
  <c r="M3712" i="1"/>
  <c r="M2839" i="1"/>
  <c r="M3378" i="1"/>
  <c r="M3379" i="1"/>
  <c r="M3430" i="1"/>
  <c r="M3613" i="1"/>
  <c r="M3236" i="1"/>
  <c r="M2784" i="1"/>
  <c r="M3553" i="1"/>
  <c r="M3431" i="1"/>
  <c r="M3673" i="1"/>
  <c r="M3380" i="1"/>
  <c r="M3674" i="1"/>
  <c r="M3279" i="1"/>
  <c r="M3568" i="1"/>
  <c r="M3504" i="1"/>
  <c r="M3710" i="1"/>
  <c r="M2826" i="1"/>
  <c r="M3614" i="1"/>
  <c r="M3481" i="1"/>
  <c r="M3569" i="1"/>
  <c r="M3505" i="1"/>
  <c r="M3169" i="1"/>
  <c r="M2965" i="1"/>
  <c r="M3263" i="1"/>
  <c r="M3251" i="1"/>
  <c r="M3170" i="1"/>
  <c r="M3811" i="1"/>
  <c r="M3381" i="1"/>
  <c r="M1296" i="1"/>
  <c r="M2827" i="1"/>
  <c r="M3308" i="1"/>
  <c r="M3275" i="1"/>
  <c r="M2966" i="1"/>
  <c r="M3650" i="1"/>
  <c r="M3221" i="1"/>
  <c r="M3675" i="1"/>
  <c r="M3506" i="1"/>
  <c r="M3432" i="1"/>
  <c r="M2976" i="1"/>
  <c r="M3570" i="1"/>
  <c r="M3264" i="1"/>
  <c r="M3171" i="1"/>
  <c r="M3172" i="1"/>
  <c r="M3676" i="1"/>
  <c r="M3309" i="1"/>
  <c r="M3483" i="1"/>
  <c r="M3507" i="1"/>
  <c r="M3433" i="1"/>
  <c r="M2801" i="1"/>
  <c r="M3237" i="1"/>
  <c r="M2818" i="1"/>
  <c r="M3173" i="1"/>
  <c r="M3677" i="1"/>
  <c r="M2831" i="1"/>
  <c r="M3310" i="1"/>
  <c r="M3382" i="1"/>
  <c r="M3678" i="1"/>
  <c r="M3624" i="1"/>
  <c r="M3571" i="1"/>
  <c r="M3174" i="1"/>
  <c r="M3508" i="1"/>
  <c r="M3826" i="1"/>
  <c r="M3572" i="1"/>
  <c r="M3434" i="1"/>
  <c r="M3265" i="1"/>
  <c r="M3311" i="1"/>
  <c r="M2828" i="1"/>
  <c r="M2829" i="1"/>
  <c r="M3664" i="1"/>
  <c r="M3435" i="1"/>
  <c r="M3312" i="1"/>
  <c r="M3238" i="1"/>
  <c r="M3266" i="1"/>
  <c r="M3484" i="1"/>
  <c r="M2967" i="1"/>
  <c r="M3436" i="1"/>
  <c r="M3437" i="1"/>
  <c r="M3313" i="1"/>
  <c r="M3509" i="1"/>
  <c r="M2802" i="1"/>
  <c r="M3510" i="1"/>
  <c r="M3679" i="1"/>
  <c r="M3680" i="1"/>
  <c r="M3511" i="1"/>
  <c r="M3665" i="1"/>
  <c r="M3681" i="1"/>
  <c r="M3512" i="1"/>
  <c r="M3812" i="1"/>
  <c r="M3239" i="1"/>
  <c r="M3544" i="1"/>
  <c r="M2803" i="1"/>
  <c r="M3348" i="1"/>
  <c r="M1297" i="1"/>
  <c r="M3438" i="1"/>
  <c r="M3682" i="1"/>
  <c r="M3713" i="1"/>
  <c r="M2804" i="1"/>
  <c r="M3439" i="1"/>
  <c r="M3683" i="1"/>
  <c r="M3684" i="1"/>
  <c r="M3314" i="1"/>
  <c r="M1298" i="1"/>
  <c r="M3315" i="1"/>
  <c r="M3685" i="1"/>
  <c r="M3316" i="1"/>
  <c r="M3827" i="1"/>
  <c r="M3240" i="1"/>
  <c r="M3486" i="1"/>
  <c r="M3241" i="1"/>
  <c r="M3354" i="1"/>
  <c r="M3651" i="1"/>
  <c r="M2805" i="1"/>
  <c r="M3317" i="1"/>
  <c r="M3813" i="1"/>
  <c r="M2968" i="1"/>
  <c r="M532" i="1"/>
  <c r="M3253" i="1"/>
  <c r="M3513" i="1"/>
  <c r="M3440" i="1"/>
  <c r="M3831" i="1"/>
  <c r="M3441" i="1"/>
  <c r="M3442" i="1"/>
  <c r="M3443" i="1"/>
  <c r="M2817" i="1"/>
  <c r="M2806" i="1"/>
  <c r="M3573" i="1"/>
  <c r="M3175" i="1"/>
  <c r="M3318" i="1"/>
  <c r="M3383" i="1"/>
  <c r="M3545" i="1"/>
  <c r="M3176" i="1"/>
  <c r="M3384" i="1"/>
  <c r="M3814" i="1"/>
  <c r="M3574" i="1"/>
  <c r="M3720" i="1"/>
  <c r="M3444" i="1"/>
  <c r="M3575" i="1"/>
  <c r="M3576" i="1"/>
  <c r="M3404" i="1"/>
  <c r="M3615" i="1"/>
  <c r="M3686" i="1"/>
  <c r="M3657" i="1"/>
  <c r="M3577" i="1"/>
  <c r="M3721" i="1"/>
  <c r="M3652" i="1"/>
  <c r="M2807" i="1"/>
  <c r="M3319" i="1"/>
  <c r="M3445" i="1"/>
  <c r="M3602" i="1"/>
  <c r="M3687" i="1"/>
  <c r="M3688" i="1"/>
  <c r="M3689" i="1"/>
  <c r="M3815" i="1"/>
  <c r="M2808" i="1"/>
  <c r="M3177" i="1"/>
  <c r="M3446" i="1"/>
  <c r="M3267" i="1"/>
  <c r="M3320" i="1"/>
  <c r="M2809" i="1"/>
  <c r="M3352" i="1"/>
  <c r="M3816" i="1"/>
  <c r="M3690" i="1"/>
  <c r="M3447" i="1"/>
  <c r="M3215" i="1"/>
  <c r="M3448" i="1"/>
  <c r="M3722" i="1"/>
  <c r="M3723" i="1"/>
  <c r="M3482" i="1"/>
  <c r="M3449" i="1"/>
  <c r="M3514" i="1"/>
  <c r="M3515" i="1"/>
  <c r="M2810" i="1"/>
  <c r="M3321" i="1"/>
  <c r="M3276" i="1"/>
  <c r="M3385" i="1"/>
  <c r="M3487" i="1"/>
  <c r="M3322" i="1"/>
  <c r="M3450" i="1"/>
  <c r="M3323" i="1"/>
  <c r="M3178" i="1"/>
  <c r="M3578" i="1"/>
  <c r="M3691" i="1"/>
  <c r="M3252" i="1"/>
  <c r="M3516" i="1"/>
  <c r="M3711" i="1"/>
  <c r="M3179" i="1"/>
  <c r="M3324" i="1"/>
  <c r="M3492" i="1"/>
  <c r="M3488" i="1"/>
  <c r="M3451" i="1"/>
  <c r="M3579" i="1"/>
  <c r="M3517" i="1"/>
  <c r="M3242" i="1"/>
  <c r="M3386" i="1"/>
  <c r="M3580" i="1"/>
  <c r="M3387" i="1"/>
  <c r="M3325" i="1"/>
  <c r="M2811" i="1"/>
  <c r="M3835" i="1"/>
  <c r="M3326" i="1"/>
  <c r="M3604" i="1"/>
  <c r="M3518" i="1"/>
  <c r="M3581" i="1"/>
  <c r="M3353" i="1"/>
  <c r="M3692" i="1"/>
  <c r="M3327" i="1"/>
  <c r="M3388" i="1"/>
  <c r="M3243" i="1"/>
  <c r="M3519" i="1"/>
  <c r="M3452" i="1"/>
  <c r="M3453" i="1"/>
  <c r="M3714" i="1"/>
  <c r="M3535" i="1"/>
  <c r="M3244" i="1"/>
  <c r="M2812" i="1"/>
  <c r="M3693" i="1"/>
  <c r="M3280" i="1"/>
  <c r="M2969" i="1"/>
  <c r="M3489" i="1"/>
  <c r="M3694" i="1"/>
  <c r="M3355" i="1"/>
  <c r="M3582" i="1"/>
  <c r="M3603" i="1"/>
  <c r="M3695" i="1"/>
  <c r="M3180" i="1"/>
  <c r="M3454" i="1"/>
  <c r="M3832" i="1"/>
  <c r="M3655" i="1"/>
  <c r="M3455" i="1"/>
  <c r="M3661" i="1"/>
  <c r="M3724" i="1"/>
  <c r="M3546" i="1"/>
  <c r="M2977" i="1"/>
  <c r="M3520" i="1"/>
  <c r="M3389" i="1"/>
  <c r="M3817" i="1"/>
  <c r="M3551" i="1"/>
  <c r="M529" i="1"/>
  <c r="M3405" i="1"/>
  <c r="M3583" i="1"/>
  <c r="M3390" i="1"/>
  <c r="M3521" i="1"/>
  <c r="M3621" i="1"/>
  <c r="M2978" i="1"/>
  <c r="M3181" i="1"/>
  <c r="M3400" i="1"/>
  <c r="M3403" i="1"/>
  <c r="M522" i="1"/>
  <c r="M3715" i="1"/>
  <c r="M3584" i="1"/>
  <c r="M3284" i="1"/>
  <c r="M3391" i="1"/>
  <c r="M3718" i="1"/>
  <c r="M3696" i="1"/>
  <c r="M3585" i="1"/>
  <c r="M3605" i="1"/>
  <c r="M3456" i="1"/>
  <c r="M3586" i="1"/>
  <c r="M3587" i="1"/>
  <c r="M3182" i="1"/>
  <c r="M3457" i="1"/>
  <c r="M3522" i="1"/>
  <c r="M3697" i="1"/>
  <c r="M3328" i="1"/>
  <c r="M2972" i="1"/>
  <c r="M2813" i="1"/>
  <c r="M3836" i="1"/>
  <c r="M3662" i="1"/>
  <c r="M3523" i="1"/>
  <c r="M3698" i="1"/>
  <c r="M3606" i="1"/>
  <c r="M3524" i="1"/>
  <c r="M3588" i="1"/>
  <c r="M3329" i="1"/>
  <c r="M3330" i="1"/>
  <c r="M3274" i="1"/>
  <c r="M2832" i="1"/>
  <c r="M3699" i="1"/>
  <c r="M3828" i="1"/>
  <c r="M3245" i="1"/>
  <c r="M3183" i="1"/>
  <c r="M3653" i="1"/>
  <c r="M3458" i="1"/>
  <c r="M3331" i="1"/>
  <c r="M3491" i="1"/>
  <c r="M3359" i="1"/>
  <c r="M3552" i="1"/>
  <c r="M3392" i="1"/>
  <c r="M3589" i="1"/>
  <c r="M3700" i="1"/>
  <c r="M3841" i="1"/>
  <c r="M3459" i="1"/>
  <c r="M3246" i="1"/>
  <c r="M3525" i="1"/>
  <c r="M3332" i="1"/>
  <c r="M3818" i="1"/>
  <c r="M3333" i="1"/>
  <c r="M3666" i="1"/>
  <c r="M3616" i="1"/>
  <c r="M3475" i="1"/>
  <c r="M3590" i="1"/>
  <c r="M3393" i="1"/>
  <c r="M3184" i="1"/>
  <c r="M3539" i="1"/>
  <c r="M3394" i="1"/>
  <c r="M3395" i="1"/>
  <c r="M3396" i="1"/>
  <c r="M3627" i="1"/>
  <c r="M3460" i="1"/>
  <c r="M3591" i="1"/>
  <c r="M2785" i="1"/>
  <c r="M3334" i="1"/>
  <c r="M3592" i="1"/>
  <c r="M3397" i="1"/>
  <c r="M3335" i="1"/>
  <c r="M3336" i="1"/>
  <c r="M3247" i="1"/>
  <c r="M3461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524" i="1"/>
  <c r="M3625" i="1"/>
  <c r="M3701" i="1"/>
  <c r="M3702" i="1"/>
  <c r="M3725" i="1"/>
  <c r="M3462" i="1"/>
  <c r="M3526" i="1"/>
  <c r="M3185" i="1"/>
  <c r="M3186" i="1"/>
  <c r="M3463" i="1"/>
  <c r="M3527" i="1"/>
  <c r="M3337" i="1"/>
  <c r="M3819" i="1"/>
  <c r="M3338" i="1"/>
  <c r="M2830" i="1"/>
  <c r="M3823" i="1"/>
  <c r="M3617" i="1"/>
  <c r="M3658" i="1"/>
  <c r="M3547" i="1"/>
  <c r="M3339" i="1"/>
  <c r="M3593" i="1"/>
  <c r="M3594" i="1"/>
  <c r="M3824" i="1"/>
  <c r="M3268" i="1"/>
  <c r="M3340" i="1"/>
  <c r="M3248" i="1"/>
  <c r="M3222" i="1"/>
  <c r="M3840" i="1"/>
  <c r="M3618" i="1"/>
  <c r="M2783" i="1"/>
  <c r="M3464" i="1"/>
  <c r="M3465" i="1"/>
  <c r="M3341" i="1"/>
  <c r="M3595" i="1"/>
  <c r="M3342" i="1"/>
  <c r="M3269" i="1"/>
  <c r="M3626" i="1"/>
  <c r="M3187" i="1"/>
  <c r="M3716" i="1"/>
  <c r="M3188" i="1"/>
  <c r="M3343" i="1"/>
  <c r="M3344" i="1"/>
  <c r="M3528" i="1"/>
  <c r="M525" i="1"/>
  <c r="M3596" i="1"/>
  <c r="M3717" i="1"/>
  <c r="M3270" i="1"/>
  <c r="M3249" i="1"/>
  <c r="M3466" i="1"/>
  <c r="M3467" i="1"/>
  <c r="M3189" i="1"/>
  <c r="M3398" i="1"/>
  <c r="M3703" i="1"/>
  <c r="M3529" i="1"/>
  <c r="M3345" i="1"/>
  <c r="M3554" i="1"/>
  <c r="M3726" i="1"/>
  <c r="M3349" i="1"/>
  <c r="M3530" i="1"/>
  <c r="M3597" i="1"/>
  <c r="M3654" i="1"/>
  <c r="M3598" i="1"/>
  <c r="M3536" i="1"/>
  <c r="M3704" i="1"/>
  <c r="M2833" i="1"/>
  <c r="M3468" i="1"/>
  <c r="M2814" i="1"/>
  <c r="M3271" i="1"/>
  <c r="M3619" i="1"/>
  <c r="M3250" i="1"/>
  <c r="M3705" i="1"/>
  <c r="M3829" i="1"/>
  <c r="M3281" i="1"/>
  <c r="M3210" i="1"/>
  <c r="M3531" i="1"/>
  <c r="M3223" i="1"/>
  <c r="M3225" i="1"/>
  <c r="M3727" i="1"/>
  <c r="M3609" i="1"/>
  <c r="M3469" i="1"/>
  <c r="M2876" i="1"/>
  <c r="M3897" i="1"/>
  <c r="M4057" i="1"/>
  <c r="M3867" i="1"/>
  <c r="M4071" i="1"/>
  <c r="M4029" i="1"/>
  <c r="M4030" i="1"/>
  <c r="M4112" i="1"/>
  <c r="M4031" i="1"/>
  <c r="M4079" i="1"/>
  <c r="M4032" i="1"/>
  <c r="M3928" i="1"/>
  <c r="M3997" i="1"/>
  <c r="M2877" i="1"/>
  <c r="M3898" i="1"/>
  <c r="M3992" i="1"/>
  <c r="M4049" i="1"/>
  <c r="M4115" i="1"/>
  <c r="M3743" i="1"/>
  <c r="M3976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599" i="1"/>
  <c r="M3470" i="1"/>
  <c r="M3532" i="1"/>
  <c r="M3820" i="1"/>
  <c r="M3471" i="1"/>
  <c r="M3406" i="1"/>
  <c r="M3533" i="1"/>
  <c r="M3600" i="1"/>
  <c r="M3534" i="1"/>
  <c r="M3472" i="1"/>
  <c r="M3821" i="1"/>
  <c r="M3601" i="1"/>
  <c r="M3728" i="1"/>
  <c r="M3272" i="1"/>
  <c r="M3211" i="1"/>
  <c r="M3399" i="1"/>
  <c r="M3822" i="1"/>
  <c r="M3212" i="1"/>
  <c r="M3663" i="1"/>
  <c r="M3346" i="1"/>
  <c r="M3213" i="1"/>
  <c r="M3706" i="1"/>
  <c r="M3837" i="1"/>
  <c r="M3707" i="1"/>
  <c r="M3548" i="1"/>
  <c r="M3549" i="1"/>
  <c r="M3347" i="1"/>
  <c r="M3830" i="1"/>
  <c r="M3620" i="1"/>
  <c r="M3473" i="1"/>
  <c r="M523" i="1"/>
  <c r="M3474" i="1"/>
  <c r="M3842" i="1"/>
  <c r="M2914" i="1"/>
  <c r="M3899" i="1"/>
  <c r="M3900" i="1"/>
  <c r="M3736" i="1"/>
  <c r="M2858" i="1"/>
  <c r="M3849" i="1"/>
  <c r="M2908" i="1"/>
  <c r="M2899" i="1"/>
  <c r="M2864" i="1"/>
  <c r="M4058" i="1"/>
  <c r="M3977" i="1"/>
  <c r="M2915" i="1"/>
  <c r="M2848" i="1"/>
  <c r="M2907" i="1"/>
  <c r="M4059" i="1"/>
  <c r="M3901" i="1"/>
  <c r="M3902" i="1"/>
  <c r="M4093" i="1"/>
  <c r="M3978" i="1"/>
  <c r="M3857" i="1"/>
  <c r="M3998" i="1"/>
  <c r="M3846" i="1"/>
  <c r="M3858" i="1"/>
  <c r="M3903" i="1"/>
  <c r="M3990" i="1"/>
  <c r="M3999" i="1"/>
  <c r="M4000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4001" i="1"/>
  <c r="M3746" i="1"/>
  <c r="M2888" i="1"/>
  <c r="M4073" i="1"/>
  <c r="M4060" i="1"/>
  <c r="M2855" i="1"/>
  <c r="M2889" i="1"/>
  <c r="M4061" i="1"/>
  <c r="M4025" i="1"/>
  <c r="M3979" i="1"/>
  <c r="M3980" i="1"/>
  <c r="M2916" i="1"/>
  <c r="M3981" i="1"/>
  <c r="M3949" i="1"/>
  <c r="M3950" i="1"/>
  <c r="M4033" i="1"/>
  <c r="M2917" i="1"/>
  <c r="M4034" i="1"/>
  <c r="M4035" i="1"/>
  <c r="M4062" i="1"/>
  <c r="M4077" i="1"/>
  <c r="M2851" i="1"/>
  <c r="M3859" i="1"/>
  <c r="M3747" i="1"/>
  <c r="M2890" i="1"/>
  <c r="M2918" i="1"/>
  <c r="M3982" i="1"/>
  <c r="M4036" i="1"/>
  <c r="M4002" i="1"/>
  <c r="M3934" i="1"/>
  <c r="M2852" i="1"/>
  <c r="M3904" i="1"/>
  <c r="M3983" i="1"/>
  <c r="M3951" i="1"/>
  <c r="M4078" i="1"/>
  <c r="M2904" i="1"/>
  <c r="M2891" i="1"/>
  <c r="M4113" i="1"/>
  <c r="M3905" i="1"/>
  <c r="M3984" i="1"/>
  <c r="M3906" i="1"/>
  <c r="M2878" i="1"/>
  <c r="M2919" i="1"/>
  <c r="M3748" i="1"/>
  <c r="M2903" i="1"/>
  <c r="M3850" i="1"/>
  <c r="M3907" i="1"/>
  <c r="M3952" i="1"/>
  <c r="M2879" i="1"/>
  <c r="M3968" i="1"/>
  <c r="M3942" i="1"/>
  <c r="M3908" i="1"/>
  <c r="M3909" i="1"/>
  <c r="M3868" i="1"/>
  <c r="M4050" i="1"/>
  <c r="M3910" i="1"/>
  <c r="M3911" i="1"/>
  <c r="M4003" i="1"/>
  <c r="M3860" i="1"/>
  <c r="M3953" i="1"/>
  <c r="M2865" i="1"/>
  <c r="M2920" i="1"/>
  <c r="M3929" i="1"/>
  <c r="M2843" i="1"/>
  <c r="M2870" i="1"/>
  <c r="M2885" i="1"/>
  <c r="M2872" i="1"/>
  <c r="M4022" i="1"/>
  <c r="M3869" i="1"/>
  <c r="M2869" i="1"/>
  <c r="M4004" i="1"/>
  <c r="M4051" i="1"/>
  <c r="M3954" i="1"/>
  <c r="M3912" i="1"/>
  <c r="M4043" i="1"/>
  <c r="M2921" i="1"/>
  <c r="M4005" i="1"/>
  <c r="M4006" i="1"/>
  <c r="M3847" i="1"/>
  <c r="M4023" i="1"/>
  <c r="M3913" i="1"/>
  <c r="M3969" i="1"/>
  <c r="M2892" i="1"/>
  <c r="M2897" i="1"/>
  <c r="M4063" i="1"/>
  <c r="M3914" i="1"/>
  <c r="M4064" i="1"/>
  <c r="M4082" i="1"/>
  <c r="M4044" i="1"/>
  <c r="M2849" i="1"/>
  <c r="M4007" i="1"/>
  <c r="M3861" i="1"/>
  <c r="M3985" i="1"/>
  <c r="M2866" i="1"/>
  <c r="M4072" i="1"/>
  <c r="M2906" i="1"/>
  <c r="M4037" i="1"/>
  <c r="M4008" i="1"/>
  <c r="M3915" i="1"/>
  <c r="M4103" i="1"/>
  <c r="M4038" i="1"/>
  <c r="M3955" i="1"/>
  <c r="M4024" i="1"/>
  <c r="M4094" i="1"/>
  <c r="M2922" i="1"/>
  <c r="M2856" i="1"/>
  <c r="M4009" i="1"/>
  <c r="M4111" i="1"/>
  <c r="M3956" i="1"/>
  <c r="M3957" i="1"/>
  <c r="M4045" i="1"/>
  <c r="M3851" i="1"/>
  <c r="M3749" i="1"/>
  <c r="M4052" i="1"/>
  <c r="M4046" i="1"/>
  <c r="M4010" i="1"/>
  <c r="M4095" i="1"/>
  <c r="M3958" i="1"/>
  <c r="M2867" i="1"/>
  <c r="M4011" i="1"/>
  <c r="M4065" i="1"/>
  <c r="M4019" i="1"/>
  <c r="M3848" i="1"/>
  <c r="M4108" i="1"/>
  <c r="M4088" i="1"/>
  <c r="M4012" i="1"/>
  <c r="M3741" i="1"/>
  <c r="M3852" i="1"/>
  <c r="M4096" i="1"/>
  <c r="M3730" i="1"/>
  <c r="M4039" i="1"/>
  <c r="M3935" i="1"/>
  <c r="M4085" i="1"/>
  <c r="M2893" i="1"/>
  <c r="M2884" i="1"/>
  <c r="M3853" i="1"/>
  <c r="M4074" i="1"/>
  <c r="M3916" i="1"/>
  <c r="M3930" i="1"/>
  <c r="M3959" i="1"/>
  <c r="M4013" i="1"/>
  <c r="M2880" i="1"/>
  <c r="M3986" i="1"/>
  <c r="M3917" i="1"/>
  <c r="M3854" i="1"/>
  <c r="M2873" i="1"/>
  <c r="M2898" i="1"/>
  <c r="M3731" i="1"/>
  <c r="M3862" i="1"/>
  <c r="M4080" i="1"/>
  <c r="M3987" i="1"/>
  <c r="M4097" i="1"/>
  <c r="M3843" i="1"/>
  <c r="M3918" i="1"/>
  <c r="M3732" i="1"/>
  <c r="M4104" i="1"/>
  <c r="M4086" i="1"/>
  <c r="M3919" i="1"/>
  <c r="M3863" i="1"/>
  <c r="M3920" i="1"/>
  <c r="M2886" i="1"/>
  <c r="M2881" i="1"/>
  <c r="M4040" i="1"/>
  <c r="M4098" i="1"/>
  <c r="M3960" i="1"/>
  <c r="M4099" i="1"/>
  <c r="M3742" i="1"/>
  <c r="M3921" i="1"/>
  <c r="M4041" i="1"/>
  <c r="M3936" i="1"/>
  <c r="M3932" i="1"/>
  <c r="M3733" i="1"/>
  <c r="M3734" i="1"/>
  <c r="M4090" i="1"/>
  <c r="M2882" i="1"/>
  <c r="M3740" i="1"/>
  <c r="M4014" i="1"/>
  <c r="M3931" i="1"/>
  <c r="M2894" i="1"/>
  <c r="M3922" i="1"/>
  <c r="M3941" i="1"/>
  <c r="M4047" i="1"/>
  <c r="M4066" i="1"/>
  <c r="M2883" i="1"/>
  <c r="M4067" i="1"/>
  <c r="M3937" i="1"/>
  <c r="M3970" i="1"/>
  <c r="M4015" i="1"/>
  <c r="M4081" i="1"/>
  <c r="M2895" i="1"/>
  <c r="M4109" i="1"/>
  <c r="M3961" i="1"/>
  <c r="M3962" i="1"/>
  <c r="M3991" i="1"/>
  <c r="M4114" i="1"/>
  <c r="M3938" i="1"/>
  <c r="M3963" i="1"/>
  <c r="M3939" i="1"/>
  <c r="M4068" i="1"/>
  <c r="M3738" i="1"/>
  <c r="M4016" i="1"/>
  <c r="M3923" i="1"/>
  <c r="M4069" i="1"/>
  <c r="M4026" i="1"/>
  <c r="M2847" i="1"/>
  <c r="M3988" i="1"/>
  <c r="M4017" i="1"/>
  <c r="M2868" i="1"/>
  <c r="M3940" i="1"/>
  <c r="M3735" i="1"/>
  <c r="M2850" i="1"/>
  <c r="M3926" i="1"/>
  <c r="M4106" i="1"/>
  <c r="M4087" i="1"/>
  <c r="M4100" i="1"/>
  <c r="M4070" i="1"/>
  <c r="M3964" i="1"/>
  <c r="M2861" i="1"/>
  <c r="M3924" i="1"/>
  <c r="M4018" i="1"/>
  <c r="M3965" i="1"/>
  <c r="M4101" i="1"/>
  <c r="M4105" i="1"/>
  <c r="M3966" i="1"/>
  <c r="M3989" i="1"/>
  <c r="M4042" i="1"/>
  <c r="M2" i="1"/>
  <c r="F4042" i="1"/>
  <c r="F3989" i="1"/>
  <c r="F3966" i="1"/>
  <c r="F4105" i="1"/>
  <c r="F4101" i="1"/>
  <c r="F3965" i="1"/>
  <c r="F4018" i="1"/>
  <c r="F3924" i="1"/>
  <c r="F2861" i="1"/>
  <c r="F3964" i="1"/>
  <c r="F4070" i="1"/>
  <c r="F4100" i="1"/>
  <c r="F4087" i="1"/>
  <c r="F4106" i="1"/>
  <c r="F3926" i="1"/>
  <c r="F2850" i="1"/>
  <c r="F3735" i="1"/>
  <c r="F3940" i="1"/>
  <c r="F2868" i="1"/>
  <c r="F4017" i="1"/>
  <c r="F3988" i="1"/>
  <c r="F2847" i="1"/>
  <c r="F4026" i="1"/>
  <c r="F4069" i="1"/>
  <c r="F3923" i="1"/>
  <c r="F4016" i="1"/>
  <c r="F3738" i="1"/>
  <c r="F4068" i="1"/>
  <c r="F3939" i="1"/>
  <c r="F3963" i="1"/>
  <c r="F3938" i="1"/>
  <c r="F4114" i="1"/>
  <c r="F3991" i="1"/>
  <c r="F3962" i="1"/>
  <c r="F3961" i="1"/>
  <c r="F4109" i="1"/>
  <c r="F2895" i="1"/>
  <c r="F4081" i="1"/>
  <c r="F4015" i="1"/>
  <c r="F3970" i="1"/>
  <c r="F3937" i="1"/>
  <c r="F4067" i="1"/>
  <c r="F2883" i="1"/>
  <c r="F4066" i="1"/>
  <c r="F4047" i="1"/>
  <c r="F3941" i="1"/>
  <c r="F3922" i="1"/>
  <c r="F2894" i="1"/>
  <c r="F3931" i="1"/>
  <c r="F4014" i="1"/>
  <c r="F3740" i="1"/>
  <c r="F2882" i="1"/>
  <c r="F4090" i="1"/>
  <c r="F3734" i="1"/>
  <c r="F3733" i="1"/>
  <c r="F3932" i="1"/>
  <c r="F3936" i="1"/>
  <c r="F4041" i="1"/>
  <c r="F3921" i="1"/>
  <c r="F3742" i="1"/>
  <c r="F4099" i="1"/>
  <c r="F3960" i="1"/>
  <c r="F4098" i="1"/>
  <c r="F4040" i="1"/>
  <c r="F2881" i="1"/>
  <c r="F2886" i="1"/>
  <c r="F3920" i="1"/>
  <c r="F3863" i="1"/>
  <c r="F3919" i="1"/>
  <c r="F4086" i="1"/>
  <c r="F4104" i="1"/>
  <c r="F3732" i="1"/>
  <c r="F3918" i="1"/>
  <c r="F3843" i="1"/>
  <c r="F4097" i="1"/>
  <c r="F3987" i="1"/>
  <c r="F4080" i="1"/>
  <c r="F3862" i="1"/>
  <c r="F3731" i="1"/>
  <c r="F2898" i="1"/>
  <c r="F2873" i="1"/>
  <c r="F3854" i="1"/>
  <c r="F3917" i="1"/>
  <c r="F3986" i="1"/>
  <c r="F2880" i="1"/>
  <c r="F4013" i="1"/>
  <c r="F3959" i="1"/>
  <c r="F3930" i="1"/>
  <c r="F3916" i="1"/>
  <c r="F4074" i="1"/>
  <c r="F3853" i="1"/>
  <c r="F2884" i="1"/>
  <c r="F2893" i="1"/>
  <c r="F4085" i="1"/>
  <c r="F3935" i="1"/>
  <c r="F4039" i="1"/>
  <c r="F3730" i="1"/>
  <c r="F4096" i="1"/>
  <c r="F3852" i="1"/>
  <c r="F3741" i="1"/>
  <c r="F4012" i="1"/>
  <c r="F4088" i="1"/>
  <c r="F4108" i="1"/>
  <c r="F3848" i="1"/>
  <c r="F4019" i="1"/>
  <c r="F4065" i="1"/>
  <c r="F4011" i="1"/>
  <c r="F2867" i="1"/>
  <c r="F3958" i="1"/>
  <c r="F4095" i="1"/>
  <c r="F4010" i="1"/>
  <c r="F4046" i="1"/>
  <c r="F4052" i="1"/>
  <c r="F3749" i="1"/>
  <c r="F3851" i="1"/>
  <c r="F4045" i="1"/>
  <c r="F3957" i="1"/>
  <c r="F3956" i="1"/>
  <c r="F4111" i="1"/>
  <c r="F4009" i="1"/>
  <c r="F2856" i="1"/>
  <c r="F2922" i="1"/>
  <c r="F4094" i="1"/>
  <c r="F4024" i="1"/>
  <c r="F3955" i="1"/>
  <c r="F4038" i="1"/>
  <c r="F4103" i="1"/>
  <c r="F3915" i="1"/>
  <c r="F4008" i="1"/>
  <c r="F4037" i="1"/>
  <c r="F2906" i="1"/>
  <c r="F4072" i="1"/>
  <c r="F2866" i="1"/>
  <c r="F3985" i="1"/>
  <c r="F3861" i="1"/>
  <c r="F4007" i="1"/>
  <c r="F2849" i="1"/>
  <c r="F4044" i="1"/>
  <c r="F4082" i="1"/>
  <c r="F4064" i="1"/>
  <c r="F3914" i="1"/>
  <c r="F4063" i="1"/>
  <c r="F2897" i="1"/>
  <c r="F2892" i="1"/>
  <c r="F3969" i="1"/>
  <c r="F3913" i="1"/>
  <c r="F4023" i="1"/>
  <c r="F3847" i="1"/>
  <c r="F4006" i="1"/>
  <c r="F4005" i="1"/>
  <c r="F2921" i="1"/>
  <c r="F4043" i="1"/>
  <c r="F3912" i="1"/>
  <c r="F3954" i="1"/>
  <c r="F4051" i="1"/>
  <c r="F4004" i="1"/>
  <c r="F2869" i="1"/>
  <c r="F3869" i="1"/>
  <c r="F4022" i="1"/>
  <c r="F2872" i="1"/>
  <c r="F2885" i="1"/>
  <c r="F2870" i="1"/>
  <c r="F2843" i="1"/>
  <c r="F3929" i="1"/>
  <c r="F2920" i="1"/>
  <c r="F2865" i="1"/>
  <c r="F3953" i="1"/>
  <c r="F3860" i="1"/>
  <c r="F4003" i="1"/>
  <c r="F3911" i="1"/>
  <c r="F3910" i="1"/>
  <c r="F4050" i="1"/>
  <c r="F3868" i="1"/>
  <c r="F3909" i="1"/>
  <c r="F3908" i="1"/>
  <c r="F3942" i="1"/>
  <c r="F3968" i="1"/>
  <c r="F2879" i="1"/>
  <c r="F3952" i="1"/>
  <c r="F3907" i="1"/>
  <c r="F3850" i="1"/>
  <c r="F2903" i="1"/>
  <c r="F3748" i="1"/>
  <c r="F2919" i="1"/>
  <c r="F2878" i="1"/>
  <c r="F3906" i="1"/>
  <c r="F3984" i="1"/>
  <c r="F3905" i="1"/>
  <c r="F4113" i="1"/>
  <c r="F2891" i="1"/>
  <c r="F2904" i="1"/>
  <c r="F4078" i="1"/>
  <c r="F3951" i="1"/>
  <c r="F3983" i="1"/>
  <c r="F3904" i="1"/>
  <c r="F2852" i="1"/>
  <c r="F3934" i="1"/>
  <c r="F4002" i="1"/>
  <c r="F4036" i="1"/>
  <c r="F3982" i="1"/>
  <c r="F2918" i="1"/>
  <c r="F2890" i="1"/>
  <c r="F3747" i="1"/>
  <c r="F3859" i="1"/>
  <c r="F2851" i="1"/>
  <c r="F4077" i="1"/>
  <c r="F4062" i="1"/>
  <c r="F4035" i="1"/>
  <c r="F4034" i="1"/>
  <c r="F2917" i="1"/>
  <c r="F4033" i="1"/>
  <c r="F3950" i="1"/>
  <c r="F3949" i="1"/>
  <c r="F3981" i="1"/>
  <c r="F2916" i="1"/>
  <c r="F3980" i="1"/>
  <c r="F3979" i="1"/>
  <c r="F4025" i="1"/>
  <c r="F4061" i="1"/>
  <c r="F2889" i="1"/>
  <c r="F2855" i="1"/>
  <c r="F4060" i="1"/>
  <c r="F4073" i="1"/>
  <c r="F2888" i="1"/>
  <c r="F3746" i="1"/>
  <c r="F4001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4000" i="1"/>
  <c r="F3999" i="1"/>
  <c r="F3990" i="1"/>
  <c r="F3903" i="1"/>
  <c r="F3858" i="1"/>
  <c r="F3846" i="1"/>
  <c r="F3998" i="1"/>
  <c r="F3857" i="1"/>
  <c r="F3978" i="1"/>
  <c r="F4093" i="1"/>
  <c r="F3902" i="1"/>
  <c r="F3901" i="1"/>
  <c r="F4059" i="1"/>
  <c r="F2907" i="1"/>
  <c r="F2848" i="1"/>
  <c r="F2915" i="1"/>
  <c r="F3977" i="1"/>
  <c r="F4058" i="1"/>
  <c r="F2864" i="1"/>
  <c r="F2899" i="1"/>
  <c r="F2908" i="1"/>
  <c r="F3849" i="1"/>
  <c r="F2858" i="1"/>
  <c r="F3736" i="1"/>
  <c r="F3900" i="1"/>
  <c r="F3899" i="1"/>
  <c r="F2914" i="1"/>
  <c r="F3842" i="1"/>
  <c r="F3474" i="1"/>
  <c r="F523" i="1"/>
  <c r="F3473" i="1"/>
  <c r="F3620" i="1"/>
  <c r="F3830" i="1"/>
  <c r="F3347" i="1"/>
  <c r="F3549" i="1"/>
  <c r="F3548" i="1"/>
  <c r="F3707" i="1"/>
  <c r="F3837" i="1"/>
  <c r="F3706" i="1"/>
  <c r="F3213" i="1"/>
  <c r="F3346" i="1"/>
  <c r="F3663" i="1"/>
  <c r="F3212" i="1"/>
  <c r="F3822" i="1"/>
  <c r="F3399" i="1"/>
  <c r="F3211" i="1"/>
  <c r="F3272" i="1"/>
  <c r="F3728" i="1"/>
  <c r="F3601" i="1"/>
  <c r="F3821" i="1"/>
  <c r="F3472" i="1"/>
  <c r="F3534" i="1"/>
  <c r="F3600" i="1"/>
  <c r="F3533" i="1"/>
  <c r="F3406" i="1"/>
  <c r="F3471" i="1"/>
  <c r="F3820" i="1"/>
  <c r="F3532" i="1"/>
  <c r="F3470" i="1"/>
  <c r="F3599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976" i="1"/>
  <c r="F3743" i="1"/>
  <c r="F4115" i="1"/>
  <c r="F4049" i="1"/>
  <c r="F3992" i="1"/>
  <c r="F3898" i="1"/>
  <c r="F2877" i="1"/>
  <c r="F3997" i="1"/>
  <c r="F3928" i="1"/>
  <c r="F4032" i="1"/>
  <c r="F4079" i="1"/>
  <c r="F4031" i="1"/>
  <c r="F4112" i="1"/>
  <c r="F4030" i="1"/>
  <c r="F4029" i="1"/>
  <c r="F4071" i="1"/>
  <c r="F3867" i="1"/>
  <c r="F4057" i="1"/>
  <c r="F3897" i="1"/>
  <c r="F2876" i="1"/>
  <c r="F3469" i="1"/>
  <c r="F3609" i="1"/>
  <c r="F3727" i="1"/>
  <c r="F3225" i="1"/>
  <c r="F3223" i="1"/>
  <c r="F3531" i="1"/>
  <c r="F3210" i="1"/>
  <c r="F3281" i="1"/>
  <c r="F3829" i="1"/>
  <c r="F3705" i="1"/>
  <c r="F3250" i="1"/>
  <c r="F3619" i="1"/>
  <c r="F3271" i="1"/>
  <c r="F2814" i="1"/>
  <c r="F3468" i="1"/>
  <c r="F2833" i="1"/>
  <c r="F3704" i="1"/>
  <c r="F3536" i="1"/>
  <c r="F3598" i="1"/>
  <c r="F3654" i="1"/>
  <c r="F3597" i="1"/>
  <c r="F3530" i="1"/>
  <c r="F3349" i="1"/>
  <c r="F3726" i="1"/>
  <c r="F3554" i="1"/>
  <c r="F3345" i="1"/>
  <c r="F3529" i="1"/>
  <c r="F3703" i="1"/>
  <c r="F3398" i="1"/>
  <c r="F3189" i="1"/>
  <c r="F3467" i="1"/>
  <c r="F3466" i="1"/>
  <c r="F3249" i="1"/>
  <c r="F3270" i="1"/>
  <c r="F3717" i="1"/>
  <c r="F3596" i="1"/>
  <c r="F525" i="1"/>
  <c r="F3528" i="1"/>
  <c r="F3344" i="1"/>
  <c r="F3343" i="1"/>
  <c r="F3188" i="1"/>
  <c r="F3716" i="1"/>
  <c r="F3187" i="1"/>
  <c r="F3626" i="1"/>
  <c r="F3269" i="1"/>
  <c r="F3342" i="1"/>
  <c r="F3595" i="1"/>
  <c r="F3341" i="1"/>
  <c r="F3465" i="1"/>
  <c r="F3464" i="1"/>
  <c r="F2783" i="1"/>
  <c r="F3618" i="1"/>
  <c r="F3840" i="1"/>
  <c r="F3222" i="1"/>
  <c r="F3248" i="1"/>
  <c r="F3340" i="1"/>
  <c r="F3268" i="1"/>
  <c r="F3824" i="1"/>
  <c r="F3594" i="1"/>
  <c r="F3593" i="1"/>
  <c r="F3339" i="1"/>
  <c r="F3547" i="1"/>
  <c r="F3658" i="1"/>
  <c r="F3617" i="1"/>
  <c r="F3823" i="1"/>
  <c r="F2830" i="1"/>
  <c r="F3338" i="1"/>
  <c r="F3819" i="1"/>
  <c r="F3337" i="1"/>
  <c r="F3527" i="1"/>
  <c r="F3463" i="1"/>
  <c r="F3186" i="1"/>
  <c r="F3185" i="1"/>
  <c r="F3526" i="1"/>
  <c r="F3462" i="1"/>
  <c r="F3725" i="1"/>
  <c r="F3702" i="1"/>
  <c r="F3701" i="1"/>
  <c r="F3625" i="1"/>
  <c r="F524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461" i="1"/>
  <c r="F3247" i="1"/>
  <c r="F3336" i="1"/>
  <c r="F3335" i="1"/>
  <c r="F3397" i="1"/>
  <c r="F3592" i="1"/>
  <c r="F3334" i="1"/>
  <c r="F2785" i="1"/>
  <c r="F3591" i="1"/>
  <c r="F3460" i="1"/>
  <c r="F3627" i="1"/>
  <c r="F3396" i="1"/>
  <c r="F3395" i="1"/>
  <c r="F3394" i="1"/>
  <c r="F3539" i="1"/>
  <c r="F3184" i="1"/>
  <c r="F3393" i="1"/>
  <c r="F3590" i="1"/>
  <c r="F3475" i="1"/>
  <c r="F3616" i="1"/>
  <c r="F3666" i="1"/>
  <c r="F3333" i="1"/>
  <c r="F3818" i="1"/>
  <c r="F3332" i="1"/>
  <c r="F3525" i="1"/>
  <c r="F3246" i="1"/>
  <c r="F3459" i="1"/>
  <c r="F3841" i="1"/>
  <c r="F3700" i="1"/>
  <c r="F3589" i="1"/>
  <c r="F3392" i="1"/>
  <c r="F3552" i="1"/>
  <c r="F3359" i="1"/>
  <c r="F3491" i="1"/>
  <c r="F3331" i="1"/>
  <c r="F3458" i="1"/>
  <c r="F3653" i="1"/>
  <c r="F3183" i="1"/>
  <c r="F3245" i="1"/>
  <c r="F3828" i="1"/>
  <c r="F3699" i="1"/>
  <c r="F2832" i="1"/>
  <c r="F3274" i="1"/>
  <c r="F3330" i="1"/>
  <c r="F3329" i="1"/>
  <c r="F3588" i="1"/>
  <c r="F3524" i="1"/>
  <c r="F3606" i="1"/>
  <c r="F3698" i="1"/>
  <c r="F3523" i="1"/>
  <c r="F3662" i="1"/>
  <c r="F3836" i="1"/>
  <c r="F2813" i="1"/>
  <c r="F2972" i="1"/>
  <c r="F3328" i="1"/>
  <c r="F3697" i="1"/>
  <c r="F3522" i="1"/>
  <c r="F3457" i="1"/>
  <c r="F3182" i="1"/>
  <c r="F3587" i="1"/>
  <c r="F3586" i="1"/>
  <c r="F3456" i="1"/>
  <c r="F3605" i="1"/>
  <c r="F3585" i="1"/>
  <c r="F3696" i="1"/>
  <c r="F3718" i="1"/>
  <c r="F3391" i="1"/>
  <c r="F3284" i="1"/>
  <c r="F3584" i="1"/>
  <c r="F3715" i="1"/>
  <c r="F522" i="1"/>
  <c r="F3403" i="1"/>
  <c r="F3400" i="1"/>
  <c r="F3181" i="1"/>
  <c r="F2978" i="1"/>
  <c r="F3621" i="1"/>
  <c r="F3521" i="1"/>
  <c r="F3390" i="1"/>
  <c r="F3583" i="1"/>
  <c r="F3405" i="1"/>
  <c r="F529" i="1"/>
  <c r="F3551" i="1"/>
  <c r="F3817" i="1"/>
  <c r="F3389" i="1"/>
  <c r="F3520" i="1"/>
  <c r="F2977" i="1"/>
  <c r="F3546" i="1"/>
  <c r="F3724" i="1"/>
  <c r="F3661" i="1"/>
  <c r="F3455" i="1"/>
  <c r="F3655" i="1"/>
  <c r="F3832" i="1"/>
  <c r="F3454" i="1"/>
  <c r="F3180" i="1"/>
  <c r="F3695" i="1"/>
  <c r="F3603" i="1"/>
  <c r="F3582" i="1"/>
  <c r="F3355" i="1"/>
  <c r="F3694" i="1"/>
  <c r="F3489" i="1"/>
  <c r="F2969" i="1"/>
  <c r="F3280" i="1"/>
  <c r="F3693" i="1"/>
  <c r="F2812" i="1"/>
  <c r="F3244" i="1"/>
  <c r="F3535" i="1"/>
  <c r="F3714" i="1"/>
  <c r="F3453" i="1"/>
  <c r="F3452" i="1"/>
  <c r="F3519" i="1"/>
  <c r="F3243" i="1"/>
  <c r="F3388" i="1"/>
  <c r="F3327" i="1"/>
  <c r="F3692" i="1"/>
  <c r="F3353" i="1"/>
  <c r="F3581" i="1"/>
  <c r="F3518" i="1"/>
  <c r="F3604" i="1"/>
  <c r="F3326" i="1"/>
  <c r="F3835" i="1"/>
  <c r="F2811" i="1"/>
  <c r="F3325" i="1"/>
  <c r="F3387" i="1"/>
  <c r="F3580" i="1"/>
  <c r="F3386" i="1"/>
  <c r="F3242" i="1"/>
  <c r="F3517" i="1"/>
  <c r="F3579" i="1"/>
  <c r="F3451" i="1"/>
  <c r="F3488" i="1"/>
  <c r="F3492" i="1"/>
  <c r="F3324" i="1"/>
  <c r="F3179" i="1"/>
  <c r="F3711" i="1"/>
  <c r="F3516" i="1"/>
  <c r="F3252" i="1"/>
  <c r="F3691" i="1"/>
  <c r="F3578" i="1"/>
  <c r="F3178" i="1"/>
  <c r="F3323" i="1"/>
  <c r="F3450" i="1"/>
  <c r="F3322" i="1"/>
  <c r="F3487" i="1"/>
  <c r="F3385" i="1"/>
  <c r="F3276" i="1"/>
  <c r="F3321" i="1"/>
  <c r="F2810" i="1"/>
  <c r="F3515" i="1"/>
  <c r="F3514" i="1"/>
  <c r="F3449" i="1"/>
  <c r="F3482" i="1"/>
  <c r="F3723" i="1"/>
  <c r="F3722" i="1"/>
  <c r="F3448" i="1"/>
  <c r="F3215" i="1"/>
  <c r="F3447" i="1"/>
  <c r="F3690" i="1"/>
  <c r="F3816" i="1"/>
  <c r="F3352" i="1"/>
  <c r="F2809" i="1"/>
  <c r="F3320" i="1"/>
  <c r="F3267" i="1"/>
  <c r="F3446" i="1"/>
  <c r="F3177" i="1"/>
  <c r="F2808" i="1"/>
  <c r="F3815" i="1"/>
  <c r="F3689" i="1"/>
  <c r="F3688" i="1"/>
  <c r="F3687" i="1"/>
  <c r="F3602" i="1"/>
  <c r="F3445" i="1"/>
  <c r="F3319" i="1"/>
  <c r="F2807" i="1"/>
  <c r="F3652" i="1"/>
  <c r="F3721" i="1"/>
  <c r="F3577" i="1"/>
  <c r="F3657" i="1"/>
  <c r="F3686" i="1"/>
  <c r="F3615" i="1"/>
  <c r="F3404" i="1"/>
  <c r="F3576" i="1"/>
  <c r="F3575" i="1"/>
  <c r="F3444" i="1"/>
  <c r="F3720" i="1"/>
  <c r="F3574" i="1"/>
  <c r="F3814" i="1"/>
  <c r="F3384" i="1"/>
  <c r="F3176" i="1"/>
  <c r="F3545" i="1"/>
  <c r="F3383" i="1"/>
  <c r="F3318" i="1"/>
  <c r="F3175" i="1"/>
  <c r="F3573" i="1"/>
  <c r="F2806" i="1"/>
  <c r="F2817" i="1"/>
  <c r="F3443" i="1"/>
  <c r="F3442" i="1"/>
  <c r="F3441" i="1"/>
  <c r="F3831" i="1"/>
  <c r="F3440" i="1"/>
  <c r="F3513" i="1"/>
  <c r="F3253" i="1"/>
  <c r="F532" i="1"/>
  <c r="F2968" i="1"/>
  <c r="F3813" i="1"/>
  <c r="F3317" i="1"/>
  <c r="F2805" i="1"/>
  <c r="F3651" i="1"/>
  <c r="F3354" i="1"/>
  <c r="F3241" i="1"/>
  <c r="F3486" i="1"/>
  <c r="F3240" i="1"/>
  <c r="F3827" i="1"/>
  <c r="F3316" i="1"/>
  <c r="F3685" i="1"/>
  <c r="F3315" i="1"/>
  <c r="F1298" i="1"/>
  <c r="F3314" i="1"/>
  <c r="F3684" i="1"/>
  <c r="F3683" i="1"/>
  <c r="F3439" i="1"/>
  <c r="F2804" i="1"/>
  <c r="F3713" i="1"/>
  <c r="F3682" i="1"/>
  <c r="F3438" i="1"/>
  <c r="F1297" i="1"/>
  <c r="F3348" i="1"/>
  <c r="F2803" i="1"/>
  <c r="F3544" i="1"/>
  <c r="F3239" i="1"/>
  <c r="F3812" i="1"/>
  <c r="F3512" i="1"/>
  <c r="F3681" i="1"/>
  <c r="F3665" i="1"/>
  <c r="F3511" i="1"/>
  <c r="F3680" i="1"/>
  <c r="F3679" i="1"/>
  <c r="F3510" i="1"/>
  <c r="F2802" i="1"/>
  <c r="F3509" i="1"/>
  <c r="F3313" i="1"/>
  <c r="F3437" i="1"/>
  <c r="F3436" i="1"/>
  <c r="F2967" i="1"/>
  <c r="F3484" i="1"/>
  <c r="F3266" i="1"/>
  <c r="F3238" i="1"/>
  <c r="F3312" i="1"/>
  <c r="F3435" i="1"/>
  <c r="F3664" i="1"/>
  <c r="F2829" i="1"/>
  <c r="F2828" i="1"/>
  <c r="F3311" i="1"/>
  <c r="F3265" i="1"/>
  <c r="F3434" i="1"/>
  <c r="F3572" i="1"/>
  <c r="F3826" i="1"/>
  <c r="F3508" i="1"/>
  <c r="F3174" i="1"/>
  <c r="F3571" i="1"/>
  <c r="F3624" i="1"/>
  <c r="F3678" i="1"/>
  <c r="F3382" i="1"/>
  <c r="F3310" i="1"/>
  <c r="F2831" i="1"/>
  <c r="F3677" i="1"/>
  <c r="F3173" i="1"/>
  <c r="F2818" i="1"/>
  <c r="F3237" i="1"/>
  <c r="F2801" i="1"/>
  <c r="F3433" i="1"/>
  <c r="F3507" i="1"/>
  <c r="F3483" i="1"/>
  <c r="F3309" i="1"/>
  <c r="F3676" i="1"/>
  <c r="F3172" i="1"/>
  <c r="F3171" i="1"/>
  <c r="F3264" i="1"/>
  <c r="F3570" i="1"/>
  <c r="F2976" i="1"/>
  <c r="F3432" i="1"/>
  <c r="F3506" i="1"/>
  <c r="F3675" i="1"/>
  <c r="F3221" i="1"/>
  <c r="F3650" i="1"/>
  <c r="F2966" i="1"/>
  <c r="F3275" i="1"/>
  <c r="F3308" i="1"/>
  <c r="F2827" i="1"/>
  <c r="F1296" i="1"/>
  <c r="F3381" i="1"/>
  <c r="F3811" i="1"/>
  <c r="F3170" i="1"/>
  <c r="F3251" i="1"/>
  <c r="F3263" i="1"/>
  <c r="F2965" i="1"/>
  <c r="F3169" i="1"/>
  <c r="F3505" i="1"/>
  <c r="F3569" i="1"/>
  <c r="F3481" i="1"/>
  <c r="F3614" i="1"/>
  <c r="F2826" i="1"/>
  <c r="F3710" i="1"/>
  <c r="F3504" i="1"/>
  <c r="F3568" i="1"/>
  <c r="F3279" i="1"/>
  <c r="F3674" i="1"/>
  <c r="F3380" i="1"/>
  <c r="F3673" i="1"/>
  <c r="F3431" i="1"/>
  <c r="F3553" i="1"/>
  <c r="F2784" i="1"/>
  <c r="F3236" i="1"/>
  <c r="F3613" i="1"/>
  <c r="F3430" i="1"/>
  <c r="F3379" i="1"/>
  <c r="F3378" i="1"/>
  <c r="F2839" i="1"/>
  <c r="F3712" i="1"/>
  <c r="F3262" i="1"/>
  <c r="F3567" i="1"/>
  <c r="F3503" i="1"/>
  <c r="F3235" i="1"/>
  <c r="F1295" i="1"/>
  <c r="F3480" i="1"/>
  <c r="F2820" i="1"/>
  <c r="F3307" i="1"/>
  <c r="F3306" i="1"/>
  <c r="F3305" i="1"/>
  <c r="F2800" i="1"/>
  <c r="F2975" i="1"/>
  <c r="F3502" i="1"/>
  <c r="F3629" i="1"/>
  <c r="F3660" i="1"/>
  <c r="F3220" i="1"/>
  <c r="F3833" i="1"/>
  <c r="F3672" i="1"/>
  <c r="F3429" i="1"/>
  <c r="F3671" i="1"/>
  <c r="F2799" i="1"/>
  <c r="F3377" i="1"/>
  <c r="F1294" i="1"/>
  <c r="F3214" i="1"/>
  <c r="F3304" i="1"/>
  <c r="F3612" i="1"/>
  <c r="F530" i="1"/>
  <c r="F3168" i="1"/>
  <c r="F3428" i="1"/>
  <c r="F2971" i="1"/>
  <c r="F3376" i="1"/>
  <c r="F3167" i="1"/>
  <c r="F3219" i="1"/>
  <c r="F3479" i="1"/>
  <c r="F1287" i="1"/>
  <c r="F3234" i="1"/>
  <c r="F2798" i="1"/>
  <c r="F3501" i="1"/>
  <c r="F3478" i="1"/>
  <c r="F2825" i="1"/>
  <c r="F3427" i="1"/>
  <c r="F1293" i="1"/>
  <c r="F2964" i="1"/>
  <c r="F3357" i="1"/>
  <c r="F3375" i="1"/>
  <c r="F3374" i="1"/>
  <c r="F1301" i="1"/>
  <c r="F3278" i="1"/>
  <c r="F3166" i="1"/>
  <c r="F535" i="1"/>
  <c r="F2838" i="1"/>
  <c r="F3426" i="1"/>
  <c r="F2797" i="1"/>
  <c r="F3719" i="1"/>
  <c r="F1300" i="1"/>
  <c r="F1286" i="1"/>
  <c r="F3401" i="1"/>
  <c r="F3500" i="1"/>
  <c r="F533" i="1"/>
  <c r="F2974" i="1"/>
  <c r="F1305" i="1"/>
  <c r="F3373" i="1"/>
  <c r="F2796" i="1"/>
  <c r="F536" i="1"/>
  <c r="F3490" i="1"/>
  <c r="F2824" i="1"/>
  <c r="F2795" i="1"/>
  <c r="F2819" i="1"/>
  <c r="F3303" i="1"/>
  <c r="F2970" i="1"/>
  <c r="F3351" i="1"/>
  <c r="F528" i="1"/>
  <c r="F541" i="1"/>
  <c r="F1292" i="1"/>
  <c r="F3233" i="1"/>
  <c r="F3165" i="1"/>
  <c r="F3566" i="1"/>
  <c r="F3565" i="1"/>
  <c r="F3358" i="1"/>
  <c r="F540" i="1"/>
  <c r="F2837" i="1"/>
  <c r="F3543" i="1"/>
  <c r="F3542" i="1"/>
  <c r="F3425" i="1"/>
  <c r="F531" i="1"/>
  <c r="F3285" i="1"/>
  <c r="F3372" i="1"/>
  <c r="F3232" i="1"/>
  <c r="F1291" i="1"/>
  <c r="F539" i="1"/>
  <c r="F1304" i="1"/>
  <c r="F3218" i="1"/>
  <c r="F3424" i="1"/>
  <c r="F527" i="1"/>
  <c r="F1303" i="1"/>
  <c r="F2963" i="1"/>
  <c r="F3231" i="1"/>
  <c r="F534" i="1"/>
  <c r="F3302" i="1"/>
  <c r="F2816" i="1"/>
  <c r="F3164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1290" i="1"/>
  <c r="F3283" i="1"/>
  <c r="F3564" i="1"/>
  <c r="F3224" i="1"/>
  <c r="F3371" i="1"/>
  <c r="F2836" i="1"/>
  <c r="F3670" i="1"/>
  <c r="F3541" i="1"/>
  <c r="F3226" i="1"/>
  <c r="F3499" i="1"/>
  <c r="F3370" i="1"/>
  <c r="F3476" i="1"/>
  <c r="F3163" i="1"/>
  <c r="F3301" i="1"/>
  <c r="F2794" i="1"/>
  <c r="F3423" i="1"/>
  <c r="F2835" i="1"/>
  <c r="F3422" i="1"/>
  <c r="F2823" i="1"/>
  <c r="F3369" i="1"/>
  <c r="F3300" i="1"/>
  <c r="F526" i="1"/>
  <c r="F3623" i="1"/>
  <c r="F3368" i="1"/>
  <c r="F1299" i="1"/>
  <c r="F3230" i="1"/>
  <c r="F3421" i="1"/>
  <c r="F3217" i="1"/>
  <c r="F3498" i="1"/>
  <c r="F3162" i="1"/>
  <c r="F3229" i="1"/>
  <c r="F2973" i="1"/>
  <c r="F3161" i="1"/>
  <c r="F2834" i="1"/>
  <c r="F3299" i="1"/>
  <c r="F3402" i="1"/>
  <c r="F3261" i="1"/>
  <c r="F3260" i="1"/>
  <c r="F3538" i="1"/>
  <c r="F3477" i="1"/>
  <c r="F538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3298" i="1"/>
  <c r="F3160" i="1"/>
  <c r="F3622" i="1"/>
  <c r="F3297" i="1"/>
  <c r="F3838" i="1"/>
  <c r="F2822" i="1"/>
  <c r="F3159" i="1"/>
  <c r="F3158" i="1"/>
  <c r="F3420" i="1"/>
  <c r="F3282" i="1"/>
  <c r="F2842" i="1"/>
  <c r="F3563" i="1"/>
  <c r="F3259" i="1"/>
  <c r="F3157" i="1"/>
  <c r="F2793" i="1"/>
  <c r="F3497" i="1"/>
  <c r="F3156" i="1"/>
  <c r="F2792" i="1"/>
  <c r="F3562" i="1"/>
  <c r="F3155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3975" i="1"/>
  <c r="F4084" i="1"/>
  <c r="F3896" i="1"/>
  <c r="F3996" i="1"/>
  <c r="F4020" i="1"/>
  <c r="F4056" i="1"/>
  <c r="F2871" i="1"/>
  <c r="F2913" i="1"/>
  <c r="F2896" i="1"/>
  <c r="F4021" i="1"/>
  <c r="F2863" i="1"/>
  <c r="F2844" i="1"/>
  <c r="F3737" i="1"/>
  <c r="F3974" i="1"/>
  <c r="F3856" i="1"/>
  <c r="F3933" i="1"/>
  <c r="F4028" i="1"/>
  <c r="F3895" i="1"/>
  <c r="F2846" i="1"/>
  <c r="F4076" i="1"/>
  <c r="F3866" i="1"/>
  <c r="F2912" i="1"/>
  <c r="F3845" i="1"/>
  <c r="F2902" i="1"/>
  <c r="F3948" i="1"/>
  <c r="F4092" i="1"/>
  <c r="F2854" i="1"/>
  <c r="F3894" i="1"/>
  <c r="F3865" i="1"/>
  <c r="F2911" i="1"/>
  <c r="F3995" i="1"/>
  <c r="F3947" i="1"/>
  <c r="F2862" i="1"/>
  <c r="F3946" i="1"/>
  <c r="F4110" i="1"/>
  <c r="F4102" i="1"/>
  <c r="F2857" i="1"/>
  <c r="F2910" i="1"/>
  <c r="F4075" i="1"/>
  <c r="F3864" i="1"/>
  <c r="F2901" i="1"/>
  <c r="F2905" i="1"/>
  <c r="F3945" i="1"/>
  <c r="F3855" i="1"/>
  <c r="F2845" i="1"/>
  <c r="F2875" i="1"/>
  <c r="F3893" i="1"/>
  <c r="F3973" i="1"/>
  <c r="F3944" i="1"/>
  <c r="F2909" i="1"/>
  <c r="F3892" i="1"/>
  <c r="F2874" i="1"/>
  <c r="F2887" i="1"/>
  <c r="F3972" i="1"/>
  <c r="F3891" i="1"/>
  <c r="F3967" i="1"/>
  <c r="F3971" i="1"/>
  <c r="F2853" i="1"/>
  <c r="F2900" i="1"/>
  <c r="F4107" i="1"/>
  <c r="F3927" i="1"/>
  <c r="F3994" i="1"/>
  <c r="F4055" i="1"/>
  <c r="F2859" i="1"/>
  <c r="F3943" i="1"/>
  <c r="F4083" i="1"/>
  <c r="F4054" i="1"/>
  <c r="F3739" i="1"/>
  <c r="F3890" i="1"/>
  <c r="F3925" i="1"/>
  <c r="F3745" i="1"/>
  <c r="F4091" i="1"/>
  <c r="F2860" i="1"/>
  <c r="F3993" i="1"/>
  <c r="F3744" i="1"/>
  <c r="F3844" i="1"/>
  <c r="F4089" i="1"/>
  <c r="F4048" i="1"/>
  <c r="F4027" i="1"/>
  <c r="F4053" i="1"/>
  <c r="F3367" i="1"/>
  <c r="F3258" i="1"/>
  <c r="F3419" i="1"/>
  <c r="F3608" i="1"/>
  <c r="F3708" i="1"/>
  <c r="F3561" i="1"/>
  <c r="F3611" i="1"/>
  <c r="F3356" i="1"/>
  <c r="F3366" i="1"/>
  <c r="F3296" i="1"/>
  <c r="F3295" i="1"/>
  <c r="F3365" i="1"/>
  <c r="F2815" i="1"/>
  <c r="F3418" i="1"/>
  <c r="F3417" i="1"/>
  <c r="F3294" i="1"/>
  <c r="F3656" i="1"/>
  <c r="F3834" i="1"/>
  <c r="F2841" i="1"/>
  <c r="F3560" i="1"/>
  <c r="F3825" i="1"/>
  <c r="F3154" i="1"/>
  <c r="F2791" i="1"/>
  <c r="F3659" i="1"/>
  <c r="F3293" i="1"/>
  <c r="F3810" i="1"/>
  <c r="F3496" i="1"/>
  <c r="F3350" i="1"/>
  <c r="F3153" i="1"/>
  <c r="F2790" i="1"/>
  <c r="F3364" i="1"/>
  <c r="F3363" i="1"/>
  <c r="F3216" i="1"/>
  <c r="F3152" i="1"/>
  <c r="F3292" i="1"/>
  <c r="F3709" i="1"/>
  <c r="F3559" i="1"/>
  <c r="F2789" i="1"/>
  <c r="F3291" i="1"/>
  <c r="F3669" i="1"/>
  <c r="F3558" i="1"/>
  <c r="F3151" i="1"/>
  <c r="F3150" i="1"/>
  <c r="F2821" i="1"/>
  <c r="F3610" i="1"/>
  <c r="F3628" i="1"/>
  <c r="F3839" i="1"/>
  <c r="F2788" i="1"/>
  <c r="F3416" i="1"/>
  <c r="F3415" i="1"/>
  <c r="F3290" i="1"/>
  <c r="F3289" i="1"/>
  <c r="F3414" i="1"/>
  <c r="F3557" i="1"/>
  <c r="F3362" i="1"/>
  <c r="F3149" i="1"/>
  <c r="F2840" i="1"/>
  <c r="F3556" i="1"/>
  <c r="F3555" i="1"/>
  <c r="F3537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3257" i="1"/>
  <c r="F3361" i="1"/>
  <c r="F3413" i="1"/>
  <c r="F3288" i="1"/>
  <c r="F3256" i="1"/>
  <c r="F3412" i="1"/>
  <c r="F537" i="1"/>
  <c r="F3607" i="1"/>
  <c r="F3360" i="1"/>
  <c r="F3668" i="1"/>
  <c r="F1289" i="1"/>
  <c r="F3485" i="1"/>
  <c r="F3287" i="1"/>
  <c r="F3255" i="1"/>
  <c r="F3495" i="1"/>
  <c r="F3228" i="1"/>
  <c r="F3729" i="1"/>
  <c r="F3494" i="1"/>
  <c r="F3411" i="1"/>
  <c r="F3410" i="1"/>
  <c r="F3667" i="1"/>
  <c r="F2982" i="1"/>
  <c r="F3409" i="1"/>
  <c r="F3277" i="1"/>
  <c r="F3408" i="1"/>
  <c r="F1288" i="1"/>
  <c r="F3407" i="1"/>
  <c r="F2787" i="1"/>
  <c r="F3227" i="1"/>
  <c r="F3273" i="1"/>
  <c r="F3540" i="1"/>
  <c r="F3550" i="1"/>
  <c r="F2786" i="1"/>
  <c r="F3493" i="1"/>
  <c r="F1302" i="1"/>
  <c r="F3254" i="1"/>
  <c r="F2981" i="1"/>
  <c r="F3286" i="1"/>
  <c r="F2980" i="1"/>
  <c r="F2979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2979" i="1"/>
  <c r="G2980" i="1"/>
  <c r="G3286" i="1"/>
  <c r="G2981" i="1"/>
  <c r="G3254" i="1"/>
  <c r="G1302" i="1"/>
  <c r="G3493" i="1"/>
  <c r="G2786" i="1"/>
  <c r="G3550" i="1"/>
  <c r="G3540" i="1"/>
  <c r="G3273" i="1"/>
  <c r="G3227" i="1"/>
  <c r="G2787" i="1"/>
  <c r="G3407" i="1"/>
  <c r="G1288" i="1"/>
  <c r="G3408" i="1"/>
  <c r="G3277" i="1"/>
  <c r="G3409" i="1"/>
  <c r="G2982" i="1"/>
  <c r="G3667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3410" i="1"/>
  <c r="G3411" i="1"/>
  <c r="G3494" i="1"/>
  <c r="G3729" i="1"/>
  <c r="G3228" i="1"/>
  <c r="G3495" i="1"/>
  <c r="G3255" i="1"/>
  <c r="G3287" i="1"/>
  <c r="G3485" i="1"/>
  <c r="G1289" i="1"/>
  <c r="G3668" i="1"/>
  <c r="G3360" i="1"/>
  <c r="G3607" i="1"/>
  <c r="G537" i="1"/>
  <c r="G3412" i="1"/>
  <c r="G3256" i="1"/>
  <c r="G3288" i="1"/>
  <c r="G3413" i="1"/>
  <c r="G3361" i="1"/>
  <c r="G3257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3537" i="1"/>
  <c r="G3555" i="1"/>
  <c r="G3556" i="1"/>
  <c r="G2840" i="1"/>
  <c r="G3149" i="1"/>
  <c r="G3362" i="1"/>
  <c r="G3557" i="1"/>
  <c r="G3414" i="1"/>
  <c r="G3289" i="1"/>
  <c r="G3290" i="1"/>
  <c r="G3415" i="1"/>
  <c r="G3416" i="1"/>
  <c r="G2788" i="1"/>
  <c r="G3839" i="1"/>
  <c r="G3628" i="1"/>
  <c r="G3610" i="1"/>
  <c r="G2821" i="1"/>
  <c r="G3150" i="1"/>
  <c r="G3151" i="1"/>
  <c r="G3558" i="1"/>
  <c r="G3669" i="1"/>
  <c r="G3291" i="1"/>
  <c r="G2789" i="1"/>
  <c r="G3559" i="1"/>
  <c r="G3709" i="1"/>
  <c r="G3292" i="1"/>
  <c r="G3152" i="1"/>
  <c r="G3216" i="1"/>
  <c r="G3363" i="1"/>
  <c r="G3364" i="1"/>
  <c r="G2790" i="1"/>
  <c r="G3153" i="1"/>
  <c r="G3350" i="1"/>
  <c r="G3496" i="1"/>
  <c r="G3810" i="1"/>
  <c r="G3293" i="1"/>
  <c r="G3659" i="1"/>
  <c r="G2791" i="1"/>
  <c r="G3154" i="1"/>
  <c r="G3825" i="1"/>
  <c r="G3560" i="1"/>
  <c r="G2841" i="1"/>
  <c r="G3834" i="1"/>
  <c r="G3656" i="1"/>
  <c r="G3294" i="1"/>
  <c r="G3417" i="1"/>
  <c r="G3418" i="1"/>
  <c r="G2815" i="1"/>
  <c r="G3365" i="1"/>
  <c r="G3295" i="1"/>
  <c r="G3296" i="1"/>
  <c r="G3366" i="1"/>
  <c r="G3356" i="1"/>
  <c r="G3611" i="1"/>
  <c r="G3561" i="1"/>
  <c r="G3708" i="1"/>
  <c r="G3608" i="1"/>
  <c r="G3419" i="1"/>
  <c r="G3258" i="1"/>
  <c r="G3367" i="1"/>
  <c r="G4053" i="1"/>
  <c r="G4027" i="1"/>
  <c r="G4048" i="1"/>
  <c r="G4089" i="1"/>
  <c r="G3844" i="1"/>
  <c r="G3744" i="1"/>
  <c r="G3993" i="1"/>
  <c r="G2860" i="1"/>
  <c r="G4091" i="1"/>
  <c r="G3745" i="1"/>
  <c r="G3925" i="1"/>
  <c r="G3890" i="1"/>
  <c r="G3739" i="1"/>
  <c r="G4054" i="1"/>
  <c r="G4083" i="1"/>
  <c r="G3943" i="1"/>
  <c r="G2859" i="1"/>
  <c r="G4055" i="1"/>
  <c r="G3994" i="1"/>
  <c r="G3927" i="1"/>
  <c r="G4107" i="1"/>
  <c r="G2900" i="1"/>
  <c r="G2853" i="1"/>
  <c r="G3971" i="1"/>
  <c r="G3967" i="1"/>
  <c r="G3891" i="1"/>
  <c r="G3972" i="1"/>
  <c r="G2887" i="1"/>
  <c r="G2874" i="1"/>
  <c r="G3892" i="1"/>
  <c r="G2909" i="1"/>
  <c r="G3944" i="1"/>
  <c r="G3973" i="1"/>
  <c r="G3893" i="1"/>
  <c r="G2875" i="1"/>
  <c r="G2845" i="1"/>
  <c r="G3855" i="1"/>
  <c r="G3945" i="1"/>
  <c r="G2905" i="1"/>
  <c r="G2901" i="1"/>
  <c r="G3864" i="1"/>
  <c r="G4075" i="1"/>
  <c r="G2910" i="1"/>
  <c r="G2857" i="1"/>
  <c r="G4102" i="1"/>
  <c r="G4110" i="1"/>
  <c r="G3946" i="1"/>
  <c r="G2862" i="1"/>
  <c r="G3947" i="1"/>
  <c r="G3995" i="1"/>
  <c r="G2911" i="1"/>
  <c r="G3865" i="1"/>
  <c r="G3894" i="1"/>
  <c r="G2854" i="1"/>
  <c r="G4092" i="1"/>
  <c r="G3948" i="1"/>
  <c r="G2902" i="1"/>
  <c r="G3845" i="1"/>
  <c r="G2912" i="1"/>
  <c r="G3866" i="1"/>
  <c r="G4076" i="1"/>
  <c r="G2846" i="1"/>
  <c r="G3895" i="1"/>
  <c r="G4028" i="1"/>
  <c r="G3933" i="1"/>
  <c r="G3856" i="1"/>
  <c r="G3974" i="1"/>
  <c r="G3737" i="1"/>
  <c r="G2844" i="1"/>
  <c r="G2863" i="1"/>
  <c r="G4021" i="1"/>
  <c r="G2896" i="1"/>
  <c r="G2913" i="1"/>
  <c r="G2871" i="1"/>
  <c r="G4056" i="1"/>
  <c r="G4020" i="1"/>
  <c r="G3996" i="1"/>
  <c r="G3896" i="1"/>
  <c r="G4084" i="1"/>
  <c r="G3975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3155" i="1"/>
  <c r="G3562" i="1"/>
  <c r="G2792" i="1"/>
  <c r="G3156" i="1"/>
  <c r="G3497" i="1"/>
  <c r="G2793" i="1"/>
  <c r="G3157" i="1"/>
  <c r="G3259" i="1"/>
  <c r="G3563" i="1"/>
  <c r="G2842" i="1"/>
  <c r="G3282" i="1"/>
  <c r="G3420" i="1"/>
  <c r="G3158" i="1"/>
  <c r="G3159" i="1"/>
  <c r="G2822" i="1"/>
  <c r="G3838" i="1"/>
  <c r="G3297" i="1"/>
  <c r="G3622" i="1"/>
  <c r="G3160" i="1"/>
  <c r="G3298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538" i="1"/>
  <c r="G3477" i="1"/>
  <c r="G3538" i="1"/>
  <c r="G3260" i="1"/>
  <c r="G3261" i="1"/>
  <c r="G3402" i="1"/>
  <c r="G3299" i="1"/>
  <c r="G2834" i="1"/>
  <c r="G3161" i="1"/>
  <c r="G2973" i="1"/>
  <c r="G3229" i="1"/>
  <c r="G3162" i="1"/>
  <c r="G3498" i="1"/>
  <c r="G3217" i="1"/>
  <c r="G3421" i="1"/>
  <c r="G3230" i="1"/>
  <c r="G1299" i="1"/>
  <c r="G3368" i="1"/>
  <c r="G3623" i="1"/>
  <c r="G526" i="1"/>
  <c r="G3300" i="1"/>
  <c r="G3369" i="1"/>
  <c r="G2823" i="1"/>
  <c r="G3422" i="1"/>
  <c r="G2835" i="1"/>
  <c r="G3423" i="1"/>
  <c r="G2794" i="1"/>
  <c r="G3301" i="1"/>
  <c r="G3163" i="1"/>
  <c r="G3476" i="1"/>
  <c r="G3370" i="1"/>
  <c r="G3499" i="1"/>
  <c r="E4" i="11"/>
  <c r="G3226" i="1"/>
  <c r="G3541" i="1"/>
  <c r="G3670" i="1"/>
  <c r="G2836" i="1"/>
  <c r="G3371" i="1"/>
  <c r="G3224" i="1"/>
  <c r="G3564" i="1"/>
  <c r="G3283" i="1"/>
  <c r="G1290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164" i="1"/>
  <c r="G2816" i="1"/>
  <c r="G3302" i="1"/>
  <c r="G534" i="1"/>
  <c r="G3231" i="1"/>
  <c r="G2963" i="1"/>
  <c r="G1303" i="1"/>
  <c r="G527" i="1"/>
  <c r="G3424" i="1"/>
  <c r="G3218" i="1"/>
  <c r="G1304" i="1"/>
  <c r="G539" i="1"/>
  <c r="G1291" i="1"/>
  <c r="G3232" i="1"/>
  <c r="E6" i="11"/>
  <c r="G3372" i="1"/>
  <c r="G3285" i="1"/>
  <c r="G531" i="1"/>
  <c r="G3425" i="1"/>
  <c r="G3542" i="1"/>
  <c r="G3543" i="1"/>
  <c r="G2837" i="1"/>
  <c r="G540" i="1"/>
  <c r="G3358" i="1"/>
  <c r="G3565" i="1"/>
  <c r="G3566" i="1"/>
  <c r="G3165" i="1"/>
  <c r="G3233" i="1"/>
  <c r="G1292" i="1"/>
  <c r="G541" i="1"/>
  <c r="G528" i="1"/>
  <c r="G3351" i="1"/>
  <c r="G2970" i="1"/>
  <c r="G3303" i="1"/>
  <c r="G2819" i="1"/>
  <c r="G2795" i="1"/>
  <c r="G2824" i="1"/>
  <c r="G3490" i="1"/>
  <c r="G536" i="1"/>
  <c r="G2796" i="1"/>
  <c r="G3373" i="1"/>
  <c r="G1305" i="1"/>
  <c r="G2974" i="1"/>
  <c r="G533" i="1"/>
  <c r="G3500" i="1"/>
  <c r="G3401" i="1"/>
  <c r="G1286" i="1"/>
  <c r="G1300" i="1"/>
  <c r="G3719" i="1"/>
  <c r="G2797" i="1"/>
  <c r="G3426" i="1"/>
  <c r="G2838" i="1"/>
  <c r="G535" i="1"/>
  <c r="G3166" i="1"/>
  <c r="G3278" i="1"/>
  <c r="G1301" i="1"/>
  <c r="G3374" i="1"/>
  <c r="G3375" i="1"/>
  <c r="G3357" i="1"/>
  <c r="G2964" i="1"/>
  <c r="G1293" i="1"/>
  <c r="G3427" i="1"/>
  <c r="G2825" i="1"/>
  <c r="G3478" i="1"/>
  <c r="G3501" i="1"/>
  <c r="G2798" i="1"/>
  <c r="G3234" i="1"/>
  <c r="G1287" i="1"/>
  <c r="G3479" i="1"/>
  <c r="G3219" i="1"/>
  <c r="G3167" i="1"/>
  <c r="G3376" i="1"/>
  <c r="G2971" i="1"/>
  <c r="G3428" i="1"/>
  <c r="G3168" i="1"/>
  <c r="G530" i="1"/>
  <c r="G3612" i="1"/>
  <c r="G3304" i="1"/>
  <c r="G3214" i="1"/>
  <c r="G1294" i="1"/>
  <c r="G3377" i="1"/>
  <c r="G2799" i="1"/>
  <c r="G3671" i="1"/>
  <c r="G3429" i="1"/>
  <c r="G3672" i="1"/>
  <c r="G3833" i="1"/>
  <c r="G3220" i="1"/>
  <c r="G3660" i="1"/>
  <c r="G3629" i="1"/>
  <c r="G3502" i="1"/>
  <c r="G2975" i="1"/>
  <c r="G2800" i="1"/>
  <c r="G3305" i="1"/>
  <c r="G3306" i="1"/>
  <c r="G3307" i="1"/>
  <c r="G2820" i="1"/>
  <c r="G3480" i="1"/>
  <c r="G1295" i="1"/>
  <c r="G3235" i="1"/>
  <c r="G3503" i="1"/>
  <c r="G3567" i="1"/>
  <c r="G3262" i="1"/>
  <c r="G3712" i="1"/>
  <c r="G2839" i="1"/>
  <c r="G3378" i="1"/>
  <c r="G3379" i="1"/>
  <c r="G3430" i="1"/>
  <c r="G3613" i="1"/>
  <c r="G3236" i="1"/>
  <c r="G2784" i="1"/>
  <c r="G3553" i="1"/>
  <c r="G3431" i="1"/>
  <c r="G3673" i="1"/>
  <c r="G3380" i="1"/>
  <c r="G3674" i="1"/>
  <c r="G3279" i="1"/>
  <c r="G3568" i="1"/>
  <c r="G3504" i="1"/>
  <c r="G3710" i="1"/>
  <c r="G2826" i="1"/>
  <c r="G3614" i="1"/>
  <c r="G3481" i="1"/>
  <c r="G3569" i="1"/>
  <c r="E5" i="11"/>
  <c r="G3505" i="1"/>
  <c r="G3169" i="1"/>
  <c r="G2965" i="1"/>
  <c r="G3263" i="1"/>
  <c r="G3251" i="1"/>
  <c r="G3170" i="1"/>
  <c r="G3811" i="1"/>
  <c r="G3381" i="1"/>
  <c r="G1296" i="1"/>
  <c r="G2827" i="1"/>
  <c r="G3308" i="1"/>
  <c r="G3275" i="1"/>
  <c r="G2966" i="1"/>
  <c r="G3650" i="1"/>
  <c r="G3221" i="1"/>
  <c r="G3675" i="1"/>
  <c r="G3506" i="1"/>
  <c r="G3432" i="1"/>
  <c r="G2976" i="1"/>
  <c r="G3570" i="1"/>
  <c r="G3264" i="1"/>
  <c r="G3171" i="1"/>
  <c r="G3172" i="1"/>
  <c r="G3676" i="1"/>
  <c r="G3309" i="1"/>
  <c r="G3483" i="1"/>
  <c r="G3507" i="1"/>
  <c r="G3433" i="1"/>
  <c r="G2801" i="1"/>
  <c r="G3237" i="1"/>
  <c r="G2818" i="1"/>
  <c r="G3173" i="1"/>
  <c r="G3677" i="1"/>
  <c r="G2831" i="1"/>
  <c r="G3310" i="1"/>
  <c r="G3382" i="1"/>
  <c r="G3678" i="1"/>
  <c r="G3624" i="1"/>
  <c r="G3571" i="1"/>
  <c r="G3174" i="1"/>
  <c r="G3508" i="1"/>
  <c r="G3826" i="1"/>
  <c r="G3572" i="1"/>
  <c r="G3434" i="1"/>
  <c r="G3265" i="1"/>
  <c r="G3311" i="1"/>
  <c r="G2828" i="1"/>
  <c r="G2829" i="1"/>
  <c r="G3664" i="1"/>
  <c r="G3435" i="1"/>
  <c r="G3312" i="1"/>
  <c r="G3238" i="1"/>
  <c r="G3266" i="1"/>
  <c r="G3484" i="1"/>
  <c r="G2967" i="1"/>
  <c r="G3436" i="1"/>
  <c r="G3437" i="1"/>
  <c r="G3313" i="1"/>
  <c r="G3509" i="1"/>
  <c r="G2802" i="1"/>
  <c r="G3510" i="1"/>
  <c r="G3679" i="1"/>
  <c r="G3680" i="1"/>
  <c r="G3511" i="1"/>
  <c r="G3665" i="1"/>
  <c r="G3681" i="1"/>
  <c r="G3512" i="1"/>
  <c r="G3812" i="1"/>
  <c r="G3239" i="1"/>
  <c r="G3544" i="1"/>
  <c r="G2803" i="1"/>
  <c r="G3348" i="1"/>
  <c r="G1297" i="1"/>
  <c r="G3438" i="1"/>
  <c r="G3682" i="1"/>
  <c r="G3713" i="1"/>
  <c r="G2804" i="1"/>
  <c r="G3439" i="1"/>
  <c r="G3683" i="1"/>
  <c r="G3684" i="1"/>
  <c r="G3314" i="1"/>
  <c r="G1298" i="1"/>
  <c r="G3315" i="1"/>
  <c r="G3685" i="1"/>
  <c r="G3316" i="1"/>
  <c r="G3827" i="1"/>
  <c r="G3240" i="1"/>
  <c r="G3486" i="1"/>
  <c r="G3241" i="1"/>
  <c r="G3354" i="1"/>
  <c r="G3651" i="1"/>
  <c r="G2805" i="1"/>
  <c r="G3317" i="1"/>
  <c r="G3813" i="1"/>
  <c r="G2968" i="1"/>
  <c r="G532" i="1"/>
  <c r="G3253" i="1"/>
  <c r="G3513" i="1"/>
  <c r="G3440" i="1"/>
  <c r="G3831" i="1"/>
  <c r="G3441" i="1"/>
  <c r="G3442" i="1"/>
  <c r="G3443" i="1"/>
  <c r="G2817" i="1"/>
  <c r="G2806" i="1"/>
  <c r="G3573" i="1"/>
  <c r="G3175" i="1"/>
  <c r="G3318" i="1"/>
  <c r="G3383" i="1"/>
  <c r="G3545" i="1"/>
  <c r="G3176" i="1"/>
  <c r="G3384" i="1"/>
  <c r="G3814" i="1"/>
  <c r="G3574" i="1"/>
  <c r="G3720" i="1"/>
  <c r="G3444" i="1"/>
  <c r="G3575" i="1"/>
  <c r="G3576" i="1"/>
  <c r="G3404" i="1"/>
  <c r="G3615" i="1"/>
  <c r="G3686" i="1"/>
  <c r="G3657" i="1"/>
  <c r="G3577" i="1"/>
  <c r="G3721" i="1"/>
  <c r="G3652" i="1"/>
  <c r="G2807" i="1"/>
  <c r="G3319" i="1"/>
  <c r="G3445" i="1"/>
  <c r="G3602" i="1"/>
  <c r="G3687" i="1"/>
  <c r="G3688" i="1"/>
  <c r="G3689" i="1"/>
  <c r="G3815" i="1"/>
  <c r="G2808" i="1"/>
  <c r="G3177" i="1"/>
  <c r="G3446" i="1"/>
  <c r="G3267" i="1"/>
  <c r="G3320" i="1"/>
  <c r="G2809" i="1"/>
  <c r="G3352" i="1"/>
  <c r="G3816" i="1"/>
  <c r="G3690" i="1"/>
  <c r="G3447" i="1"/>
  <c r="G3215" i="1"/>
  <c r="G3448" i="1"/>
  <c r="E2" i="11"/>
  <c r="G3722" i="1"/>
  <c r="G3723" i="1"/>
  <c r="G3482" i="1"/>
  <c r="G3449" i="1"/>
  <c r="G3514" i="1"/>
  <c r="G3515" i="1"/>
  <c r="G2810" i="1"/>
  <c r="G3321" i="1"/>
  <c r="G3276" i="1"/>
  <c r="G3385" i="1"/>
  <c r="G3487" i="1"/>
  <c r="G3322" i="1"/>
  <c r="G3450" i="1"/>
  <c r="G3323" i="1"/>
  <c r="G3178" i="1"/>
  <c r="G3578" i="1"/>
  <c r="G3691" i="1"/>
  <c r="G3252" i="1"/>
  <c r="G3516" i="1"/>
  <c r="G3711" i="1"/>
  <c r="G3179" i="1"/>
  <c r="G3324" i="1"/>
  <c r="G3492" i="1"/>
  <c r="G3488" i="1"/>
  <c r="G3451" i="1"/>
  <c r="G3579" i="1"/>
  <c r="G3517" i="1"/>
  <c r="G3242" i="1"/>
  <c r="G3386" i="1"/>
  <c r="G3580" i="1"/>
  <c r="G3387" i="1"/>
  <c r="G3325" i="1"/>
  <c r="G2811" i="1"/>
  <c r="G3835" i="1"/>
  <c r="G3326" i="1"/>
  <c r="G3604" i="1"/>
  <c r="G3518" i="1"/>
  <c r="G3581" i="1"/>
  <c r="G3353" i="1"/>
  <c r="G3692" i="1"/>
  <c r="G3327" i="1"/>
  <c r="G3388" i="1"/>
  <c r="G3243" i="1"/>
  <c r="G3519" i="1"/>
  <c r="G3452" i="1"/>
  <c r="G3453" i="1"/>
  <c r="G3714" i="1"/>
  <c r="G3535" i="1"/>
  <c r="G3244" i="1"/>
  <c r="G2812" i="1"/>
  <c r="G3693" i="1"/>
  <c r="G3280" i="1"/>
  <c r="G2969" i="1"/>
  <c r="G3489" i="1"/>
  <c r="G3694" i="1"/>
  <c r="G3355" i="1"/>
  <c r="G3582" i="1"/>
  <c r="G3603" i="1"/>
  <c r="G3695" i="1"/>
  <c r="G3180" i="1"/>
  <c r="G3454" i="1"/>
  <c r="G3832" i="1"/>
  <c r="G3655" i="1"/>
  <c r="G3455" i="1"/>
  <c r="G3661" i="1"/>
  <c r="G3724" i="1"/>
  <c r="G3546" i="1"/>
  <c r="G2977" i="1"/>
  <c r="G3520" i="1"/>
  <c r="G3389" i="1"/>
  <c r="G3817" i="1"/>
  <c r="G3551" i="1"/>
  <c r="G529" i="1"/>
  <c r="G3405" i="1"/>
  <c r="G3583" i="1"/>
  <c r="G3390" i="1"/>
  <c r="G3521" i="1"/>
  <c r="G3621" i="1"/>
  <c r="G2978" i="1"/>
  <c r="G3181" i="1"/>
  <c r="G3400" i="1"/>
  <c r="G3403" i="1"/>
  <c r="G522" i="1"/>
  <c r="G3715" i="1"/>
  <c r="G3584" i="1"/>
  <c r="G3284" i="1"/>
  <c r="G3391" i="1"/>
  <c r="G3718" i="1"/>
  <c r="G3696" i="1"/>
  <c r="G3585" i="1"/>
  <c r="G3605" i="1"/>
  <c r="G3456" i="1"/>
  <c r="G3586" i="1"/>
  <c r="G3587" i="1"/>
  <c r="G3182" i="1"/>
  <c r="G3457" i="1"/>
  <c r="G3522" i="1"/>
  <c r="G3697" i="1"/>
  <c r="G3328" i="1"/>
  <c r="G2972" i="1"/>
  <c r="G2813" i="1"/>
  <c r="G3836" i="1"/>
  <c r="G3662" i="1"/>
  <c r="G3523" i="1"/>
  <c r="G3698" i="1"/>
  <c r="G3606" i="1"/>
  <c r="G3524" i="1"/>
  <c r="G3588" i="1"/>
  <c r="G3329" i="1"/>
  <c r="G3330" i="1"/>
  <c r="G3274" i="1"/>
  <c r="G2832" i="1"/>
  <c r="G3699" i="1"/>
  <c r="G3828" i="1"/>
  <c r="G3245" i="1"/>
  <c r="G3183" i="1"/>
  <c r="G3653" i="1"/>
  <c r="G3458" i="1"/>
  <c r="G3331" i="1"/>
  <c r="G3491" i="1"/>
  <c r="G3359" i="1"/>
  <c r="G3552" i="1"/>
  <c r="G3392" i="1"/>
  <c r="G3589" i="1"/>
  <c r="G3700" i="1"/>
  <c r="G3841" i="1"/>
  <c r="G3459" i="1"/>
  <c r="G3246" i="1"/>
  <c r="G3525" i="1"/>
  <c r="G3332" i="1"/>
  <c r="G3818" i="1"/>
  <c r="G3333" i="1"/>
  <c r="G3666" i="1"/>
  <c r="G3616" i="1"/>
  <c r="G3475" i="1"/>
  <c r="G3590" i="1"/>
  <c r="G3393" i="1"/>
  <c r="G3184" i="1"/>
  <c r="G3539" i="1"/>
  <c r="G3394" i="1"/>
  <c r="G3395" i="1"/>
  <c r="G3396" i="1"/>
  <c r="G3627" i="1"/>
  <c r="G3460" i="1"/>
  <c r="E3" i="11"/>
  <c r="G3591" i="1"/>
  <c r="G2785" i="1"/>
  <c r="G3334" i="1"/>
  <c r="G3592" i="1"/>
  <c r="G3397" i="1"/>
  <c r="G3335" i="1"/>
  <c r="G3336" i="1"/>
  <c r="G3247" i="1"/>
  <c r="G3461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524" i="1"/>
  <c r="G3625" i="1"/>
  <c r="G3701" i="1"/>
  <c r="G3702" i="1"/>
  <c r="G3725" i="1"/>
  <c r="G3462" i="1"/>
  <c r="G3526" i="1"/>
  <c r="G3185" i="1"/>
  <c r="G3186" i="1"/>
  <c r="G3463" i="1"/>
  <c r="G3527" i="1"/>
  <c r="G3337" i="1"/>
  <c r="G3819" i="1"/>
  <c r="G3338" i="1"/>
  <c r="G2830" i="1"/>
  <c r="G3823" i="1"/>
  <c r="G3617" i="1"/>
  <c r="G3658" i="1"/>
  <c r="G3547" i="1"/>
  <c r="G3339" i="1"/>
  <c r="G3593" i="1"/>
  <c r="G3594" i="1"/>
  <c r="G3824" i="1"/>
  <c r="G3268" i="1"/>
  <c r="G3340" i="1"/>
  <c r="G3248" i="1"/>
  <c r="G3222" i="1"/>
  <c r="G3840" i="1"/>
  <c r="G3618" i="1"/>
  <c r="G2783" i="1"/>
  <c r="G3464" i="1"/>
  <c r="G3465" i="1"/>
  <c r="G3341" i="1"/>
  <c r="G3595" i="1"/>
  <c r="G3342" i="1"/>
  <c r="G3269" i="1"/>
  <c r="G3626" i="1"/>
  <c r="G3187" i="1"/>
  <c r="G3716" i="1"/>
  <c r="G3188" i="1"/>
  <c r="G3343" i="1"/>
  <c r="G3344" i="1"/>
  <c r="G3528" i="1"/>
  <c r="G525" i="1"/>
  <c r="G3596" i="1"/>
  <c r="G3717" i="1"/>
  <c r="G3270" i="1"/>
  <c r="G3249" i="1"/>
  <c r="G3466" i="1"/>
  <c r="G3467" i="1"/>
  <c r="G3189" i="1"/>
  <c r="G3398" i="1"/>
  <c r="G3703" i="1"/>
  <c r="G3529" i="1"/>
  <c r="G3345" i="1"/>
  <c r="G3554" i="1"/>
  <c r="G3726" i="1"/>
  <c r="G3349" i="1"/>
  <c r="G3530" i="1"/>
  <c r="G3597" i="1"/>
  <c r="G3654" i="1"/>
  <c r="G3598" i="1"/>
  <c r="G3536" i="1"/>
  <c r="G3704" i="1"/>
  <c r="G2833" i="1"/>
  <c r="G3468" i="1"/>
  <c r="G2814" i="1"/>
  <c r="G3271" i="1"/>
  <c r="G3619" i="1"/>
  <c r="G3250" i="1"/>
  <c r="G3705" i="1"/>
  <c r="G3829" i="1"/>
  <c r="G3281" i="1"/>
  <c r="G3210" i="1"/>
  <c r="G3531" i="1"/>
  <c r="G3223" i="1"/>
  <c r="G3225" i="1"/>
  <c r="G3727" i="1"/>
  <c r="G3609" i="1"/>
  <c r="G3469" i="1"/>
  <c r="G2876" i="1"/>
  <c r="G3897" i="1"/>
  <c r="G4057" i="1"/>
  <c r="G3867" i="1"/>
  <c r="G4071" i="1"/>
  <c r="G4029" i="1"/>
  <c r="G4030" i="1"/>
  <c r="G4112" i="1"/>
  <c r="G4031" i="1"/>
  <c r="G4079" i="1"/>
  <c r="G4032" i="1"/>
  <c r="G3928" i="1"/>
  <c r="G3997" i="1"/>
  <c r="G2877" i="1"/>
  <c r="G3898" i="1"/>
  <c r="G3992" i="1"/>
  <c r="G4049" i="1"/>
  <c r="G4115" i="1"/>
  <c r="G3743" i="1"/>
  <c r="G3976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599" i="1"/>
  <c r="G3470" i="1"/>
  <c r="G3532" i="1"/>
  <c r="G3820" i="1"/>
  <c r="G3471" i="1"/>
  <c r="G3406" i="1"/>
  <c r="G3533" i="1"/>
  <c r="G3600" i="1"/>
  <c r="G3534" i="1"/>
  <c r="G3472" i="1"/>
  <c r="G3821" i="1"/>
  <c r="G3601" i="1"/>
  <c r="G3728" i="1"/>
  <c r="G3272" i="1"/>
  <c r="G3211" i="1"/>
  <c r="G3399" i="1"/>
  <c r="G3822" i="1"/>
  <c r="G3212" i="1"/>
  <c r="G3663" i="1"/>
  <c r="G3346" i="1"/>
  <c r="G3213" i="1"/>
  <c r="G3706" i="1"/>
  <c r="G3837" i="1"/>
  <c r="G3707" i="1"/>
  <c r="G3548" i="1"/>
  <c r="G3549" i="1"/>
  <c r="G3347" i="1"/>
  <c r="G3830" i="1"/>
  <c r="G3620" i="1"/>
  <c r="G3473" i="1"/>
  <c r="G523" i="1"/>
  <c r="G3474" i="1"/>
  <c r="G3842" i="1"/>
  <c r="G2914" i="1"/>
  <c r="G3899" i="1"/>
  <c r="G3900" i="1"/>
  <c r="G3736" i="1"/>
  <c r="G2858" i="1"/>
  <c r="G3849" i="1"/>
  <c r="G2908" i="1"/>
  <c r="G2899" i="1"/>
  <c r="G2864" i="1"/>
  <c r="G4058" i="1"/>
  <c r="G3977" i="1"/>
  <c r="G2915" i="1"/>
  <c r="G2848" i="1"/>
  <c r="G2907" i="1"/>
  <c r="G4059" i="1"/>
  <c r="G3901" i="1"/>
  <c r="G3902" i="1"/>
  <c r="G4093" i="1"/>
  <c r="G3978" i="1"/>
  <c r="G3857" i="1"/>
  <c r="G3998" i="1"/>
  <c r="G3846" i="1"/>
  <c r="G3858" i="1"/>
  <c r="G3903" i="1"/>
  <c r="G3990" i="1"/>
  <c r="G3999" i="1"/>
  <c r="G4000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4001" i="1"/>
  <c r="G3746" i="1"/>
  <c r="G2888" i="1"/>
  <c r="G4073" i="1"/>
  <c r="G4060" i="1"/>
  <c r="G2855" i="1"/>
  <c r="G2889" i="1"/>
  <c r="G4061" i="1"/>
  <c r="G4025" i="1"/>
  <c r="G3979" i="1"/>
  <c r="G3980" i="1"/>
  <c r="G2916" i="1"/>
  <c r="G3981" i="1"/>
  <c r="G3949" i="1"/>
  <c r="G3950" i="1"/>
  <c r="G4033" i="1"/>
  <c r="G2917" i="1"/>
  <c r="G4034" i="1"/>
  <c r="G4035" i="1"/>
  <c r="G4062" i="1"/>
  <c r="G4077" i="1"/>
  <c r="G2851" i="1"/>
  <c r="G3859" i="1"/>
  <c r="G3747" i="1"/>
  <c r="G2890" i="1"/>
  <c r="G2918" i="1"/>
  <c r="G3982" i="1"/>
  <c r="G4036" i="1"/>
  <c r="G4002" i="1"/>
  <c r="G3934" i="1"/>
  <c r="G2852" i="1"/>
  <c r="G3904" i="1"/>
  <c r="G3983" i="1"/>
  <c r="G3951" i="1"/>
  <c r="G4078" i="1"/>
  <c r="G2904" i="1"/>
  <c r="G2891" i="1"/>
  <c r="G4113" i="1"/>
  <c r="G3905" i="1"/>
  <c r="G3984" i="1"/>
  <c r="G3906" i="1"/>
  <c r="G2878" i="1"/>
  <c r="G2919" i="1"/>
  <c r="G3748" i="1"/>
  <c r="G2903" i="1"/>
  <c r="G3850" i="1"/>
  <c r="G3907" i="1"/>
  <c r="G3952" i="1"/>
  <c r="G2879" i="1"/>
  <c r="G3968" i="1"/>
  <c r="G3942" i="1"/>
  <c r="G3908" i="1"/>
  <c r="G3909" i="1"/>
  <c r="G3868" i="1"/>
  <c r="G4050" i="1"/>
  <c r="G3910" i="1"/>
  <c r="G3911" i="1"/>
  <c r="G4003" i="1"/>
  <c r="G3860" i="1"/>
  <c r="G3953" i="1"/>
  <c r="G2865" i="1"/>
  <c r="G2920" i="1"/>
  <c r="G3929" i="1"/>
  <c r="G2843" i="1"/>
  <c r="G2870" i="1"/>
  <c r="G2885" i="1"/>
  <c r="G2872" i="1"/>
  <c r="G4022" i="1"/>
  <c r="G3869" i="1"/>
  <c r="G2869" i="1"/>
  <c r="G4004" i="1"/>
  <c r="G4051" i="1"/>
  <c r="G3954" i="1"/>
  <c r="G3912" i="1"/>
  <c r="G4043" i="1"/>
  <c r="G2921" i="1"/>
  <c r="G4005" i="1"/>
  <c r="G4006" i="1"/>
  <c r="G3847" i="1"/>
  <c r="G4023" i="1"/>
  <c r="G3913" i="1"/>
  <c r="G3969" i="1"/>
  <c r="G2892" i="1"/>
  <c r="G2897" i="1"/>
  <c r="G4063" i="1"/>
  <c r="G3914" i="1"/>
  <c r="G4064" i="1"/>
  <c r="G4082" i="1"/>
  <c r="G4044" i="1"/>
  <c r="G2849" i="1"/>
  <c r="G4007" i="1"/>
  <c r="G3861" i="1"/>
  <c r="G3985" i="1"/>
  <c r="G2866" i="1"/>
  <c r="G4072" i="1"/>
  <c r="G2906" i="1"/>
  <c r="G4037" i="1"/>
  <c r="G4008" i="1"/>
  <c r="G3915" i="1"/>
  <c r="G4103" i="1"/>
  <c r="G4038" i="1"/>
  <c r="G3955" i="1"/>
  <c r="G4024" i="1"/>
  <c r="G4094" i="1"/>
  <c r="G2922" i="1"/>
  <c r="G2856" i="1"/>
  <c r="G4009" i="1"/>
  <c r="G4111" i="1"/>
  <c r="G3956" i="1"/>
  <c r="G3957" i="1"/>
  <c r="G4045" i="1"/>
  <c r="G3851" i="1"/>
  <c r="G3749" i="1"/>
  <c r="G4052" i="1"/>
  <c r="G4046" i="1"/>
  <c r="G4010" i="1"/>
  <c r="G4095" i="1"/>
  <c r="G3958" i="1"/>
  <c r="G2867" i="1"/>
  <c r="G4011" i="1"/>
  <c r="G4065" i="1"/>
  <c r="G4019" i="1"/>
  <c r="G3848" i="1"/>
  <c r="G4108" i="1"/>
  <c r="G4088" i="1"/>
  <c r="G4012" i="1"/>
  <c r="G3741" i="1"/>
  <c r="G3852" i="1"/>
  <c r="G4096" i="1"/>
  <c r="G3730" i="1"/>
  <c r="G4039" i="1"/>
  <c r="G3935" i="1"/>
  <c r="G4085" i="1"/>
  <c r="G2893" i="1"/>
  <c r="G2884" i="1"/>
  <c r="G3853" i="1"/>
  <c r="G4074" i="1"/>
  <c r="G3916" i="1"/>
  <c r="G3930" i="1"/>
  <c r="G3959" i="1"/>
  <c r="G4013" i="1"/>
  <c r="G2880" i="1"/>
  <c r="G3986" i="1"/>
  <c r="G3917" i="1"/>
  <c r="G3854" i="1"/>
  <c r="G2873" i="1"/>
  <c r="G2898" i="1"/>
  <c r="G3731" i="1"/>
  <c r="G3862" i="1"/>
  <c r="G4080" i="1"/>
  <c r="G3987" i="1"/>
  <c r="G4097" i="1"/>
  <c r="G3843" i="1"/>
  <c r="G3918" i="1"/>
  <c r="G3732" i="1"/>
  <c r="G4104" i="1"/>
  <c r="G4086" i="1"/>
  <c r="G3919" i="1"/>
  <c r="G3863" i="1"/>
  <c r="G3920" i="1"/>
  <c r="G2886" i="1"/>
  <c r="G2881" i="1"/>
  <c r="G4040" i="1"/>
  <c r="G4098" i="1"/>
  <c r="G3960" i="1"/>
  <c r="G4099" i="1"/>
  <c r="G3742" i="1"/>
  <c r="G3921" i="1"/>
  <c r="G4041" i="1"/>
  <c r="G3936" i="1"/>
  <c r="G3932" i="1"/>
  <c r="G3733" i="1"/>
  <c r="G3734" i="1"/>
  <c r="G4090" i="1"/>
  <c r="G2882" i="1"/>
  <c r="G3740" i="1"/>
  <c r="G4014" i="1"/>
  <c r="G3931" i="1"/>
  <c r="G2894" i="1"/>
  <c r="G3922" i="1"/>
  <c r="G3941" i="1"/>
  <c r="G4047" i="1"/>
  <c r="G4066" i="1"/>
  <c r="G2883" i="1"/>
  <c r="G4067" i="1"/>
  <c r="G3937" i="1"/>
  <c r="G3970" i="1"/>
  <c r="G4015" i="1"/>
  <c r="G4081" i="1"/>
  <c r="G2895" i="1"/>
  <c r="G4109" i="1"/>
  <c r="G3961" i="1"/>
  <c r="G3962" i="1"/>
  <c r="G3991" i="1"/>
  <c r="G4114" i="1"/>
  <c r="G3938" i="1"/>
  <c r="G3963" i="1"/>
  <c r="G3939" i="1"/>
  <c r="G4068" i="1"/>
  <c r="G3738" i="1"/>
  <c r="G4016" i="1"/>
  <c r="G3923" i="1"/>
  <c r="G4069" i="1"/>
  <c r="G4026" i="1"/>
  <c r="G2847" i="1"/>
  <c r="G3988" i="1"/>
  <c r="G4017" i="1"/>
  <c r="G2868" i="1"/>
  <c r="G3940" i="1"/>
  <c r="G3735" i="1"/>
  <c r="G2850" i="1"/>
  <c r="G3926" i="1"/>
  <c r="G4106" i="1"/>
  <c r="G4087" i="1"/>
  <c r="G4100" i="1"/>
  <c r="G4070" i="1"/>
  <c r="G3964" i="1"/>
  <c r="G2861" i="1"/>
  <c r="G3924" i="1"/>
  <c r="G4018" i="1"/>
  <c r="G3965" i="1"/>
  <c r="G4101" i="1"/>
  <c r="G4105" i="1"/>
  <c r="G3966" i="1"/>
  <c r="G3989" i="1"/>
  <c r="G4042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" i="1"/>
  <c r="O4105" i="1"/>
  <c r="N4105" i="1"/>
  <c r="O4100" i="1"/>
  <c r="N4100" i="1"/>
  <c r="O4017" i="1"/>
  <c r="N4017" i="1"/>
  <c r="O4068" i="1"/>
  <c r="N4068" i="1"/>
  <c r="O4109" i="1"/>
  <c r="N4109" i="1"/>
  <c r="O4066" i="1"/>
  <c r="N4066" i="1"/>
  <c r="O2882" i="1"/>
  <c r="N2882" i="1"/>
  <c r="O3742" i="1"/>
  <c r="N3742" i="1"/>
  <c r="O3863" i="1"/>
  <c r="N3863" i="1"/>
  <c r="O3987" i="1"/>
  <c r="N3987" i="1"/>
  <c r="O3986" i="1"/>
  <c r="N3986" i="1"/>
  <c r="O2884" i="1"/>
  <c r="N2884" i="1"/>
  <c r="O3741" i="1"/>
  <c r="N3741" i="1"/>
  <c r="O2867" i="1"/>
  <c r="N2867" i="1"/>
  <c r="O4045" i="1"/>
  <c r="N4045" i="1"/>
  <c r="O4024" i="1"/>
  <c r="N4024" i="1"/>
  <c r="O4072" i="1"/>
  <c r="N4072" i="1"/>
  <c r="O4064" i="1"/>
  <c r="N4064" i="1"/>
  <c r="O3847" i="1"/>
  <c r="N3847" i="1"/>
  <c r="O4004" i="1"/>
  <c r="N4004" i="1"/>
  <c r="O3929" i="1"/>
  <c r="N3929" i="1"/>
  <c r="O4050" i="1"/>
  <c r="N4050" i="1"/>
  <c r="O3907" i="1"/>
  <c r="N3907" i="1"/>
  <c r="O3905" i="1"/>
  <c r="N3905" i="1"/>
  <c r="O2852" i="1"/>
  <c r="N2852" i="1"/>
  <c r="O3859" i="1"/>
  <c r="N3859" i="1"/>
  <c r="O3950" i="1"/>
  <c r="N3950" i="1"/>
  <c r="O2889" i="1"/>
  <c r="N2889" i="1"/>
  <c r="O3888" i="1"/>
  <c r="N3888" i="1"/>
  <c r="O3880" i="1"/>
  <c r="N3880" i="1"/>
  <c r="O3872" i="1"/>
  <c r="N3872" i="1"/>
  <c r="O3846" i="1"/>
  <c r="N3846" i="1"/>
  <c r="O2907" i="1"/>
  <c r="N2907" i="1"/>
  <c r="O3849" i="1"/>
  <c r="N3849" i="1"/>
  <c r="O523" i="1"/>
  <c r="N523" i="1"/>
  <c r="O3837" i="1"/>
  <c r="N3837" i="1"/>
  <c r="O3211" i="1"/>
  <c r="N3211" i="1"/>
  <c r="O3533" i="1"/>
  <c r="N3533" i="1"/>
  <c r="O3808" i="1"/>
  <c r="N3808" i="1"/>
  <c r="O3800" i="1"/>
  <c r="N3800" i="1"/>
  <c r="O3792" i="1"/>
  <c r="N3792" i="1"/>
  <c r="O3784" i="1"/>
  <c r="N3784" i="1"/>
  <c r="O3776" i="1"/>
  <c r="N3776" i="1"/>
  <c r="O3768" i="1"/>
  <c r="N3768" i="1"/>
  <c r="O3760" i="1"/>
  <c r="N3760" i="1"/>
  <c r="O3752" i="1"/>
  <c r="N3752" i="1"/>
  <c r="O3898" i="1"/>
  <c r="N3898" i="1"/>
  <c r="O4030" i="1"/>
  <c r="N4030" i="1"/>
  <c r="O3609" i="1"/>
  <c r="N3609" i="1"/>
  <c r="O3705" i="1"/>
  <c r="N3705" i="1"/>
  <c r="O3536" i="1"/>
  <c r="N3536" i="1"/>
  <c r="O3345" i="1"/>
  <c r="N3345" i="1"/>
  <c r="O3270" i="1"/>
  <c r="N3270" i="1"/>
  <c r="O3716" i="1"/>
  <c r="N3716" i="1"/>
  <c r="O3464" i="1"/>
  <c r="N3464" i="1"/>
  <c r="O3824" i="1"/>
  <c r="N3824" i="1"/>
  <c r="O2830" i="1"/>
  <c r="N2830" i="1"/>
  <c r="O3526" i="1"/>
  <c r="N3526" i="1"/>
  <c r="O3648" i="1"/>
  <c r="N3648" i="1"/>
  <c r="O3640" i="1"/>
  <c r="N3640" i="1"/>
  <c r="O3632" i="1"/>
  <c r="N3632" i="1"/>
  <c r="O3592" i="1"/>
  <c r="N3592" i="1"/>
  <c r="O3394" i="1"/>
  <c r="N3394" i="1"/>
  <c r="O3333" i="1"/>
  <c r="N3333" i="1"/>
  <c r="O3589" i="1"/>
  <c r="N3589" i="1"/>
  <c r="O3183" i="1"/>
  <c r="N3183" i="1"/>
  <c r="O3588" i="1"/>
  <c r="N3588" i="1"/>
  <c r="O2972" i="1"/>
  <c r="N2972" i="1"/>
  <c r="O3456" i="1"/>
  <c r="N3456" i="1"/>
  <c r="O3715" i="1"/>
  <c r="N3715" i="1"/>
  <c r="O3390" i="1"/>
  <c r="N3390" i="1"/>
  <c r="O2977" i="1"/>
  <c r="N2977" i="1"/>
  <c r="O3180" i="1"/>
  <c r="N3180" i="1"/>
  <c r="O3280" i="1"/>
  <c r="N3280" i="1"/>
  <c r="O3519" i="1"/>
  <c r="N3519" i="1"/>
  <c r="O3604" i="1"/>
  <c r="N3604" i="1"/>
  <c r="O3242" i="1"/>
  <c r="N3242" i="1"/>
  <c r="O3711" i="1"/>
  <c r="N3711" i="1"/>
  <c r="O3322" i="1"/>
  <c r="N3322" i="1"/>
  <c r="O3449" i="1"/>
  <c r="N3449" i="1"/>
  <c r="O3816" i="1"/>
  <c r="N3816" i="1"/>
  <c r="O3815" i="1"/>
  <c r="N3815" i="1"/>
  <c r="O3652" i="1"/>
  <c r="N3652" i="1"/>
  <c r="O3575" i="1"/>
  <c r="N3575" i="1"/>
  <c r="O3383" i="1"/>
  <c r="N3383" i="1"/>
  <c r="O3441" i="1"/>
  <c r="N3441" i="1"/>
  <c r="O3317" i="1"/>
  <c r="N3317" i="1"/>
  <c r="O3316" i="1"/>
  <c r="N3316" i="1"/>
  <c r="O2804" i="1"/>
  <c r="N2804" i="1"/>
  <c r="O3239" i="1"/>
  <c r="N3239" i="1"/>
  <c r="O3510" i="1"/>
  <c r="N3510" i="1"/>
  <c r="O3266" i="1"/>
  <c r="N3266" i="1"/>
  <c r="O3265" i="1"/>
  <c r="N3265" i="1"/>
  <c r="O3678" i="1"/>
  <c r="N3678" i="1"/>
  <c r="O2801" i="1"/>
  <c r="N2801" i="1"/>
  <c r="O3264" i="1"/>
  <c r="N3264" i="1"/>
  <c r="O2966" i="1"/>
  <c r="N2966" i="1"/>
  <c r="O3251" i="1"/>
  <c r="N3251" i="1"/>
  <c r="O2826" i="1"/>
  <c r="N2826" i="1"/>
  <c r="O3431" i="1"/>
  <c r="N3431" i="1"/>
  <c r="O2839" i="1"/>
  <c r="N2839" i="1"/>
  <c r="O2820" i="1"/>
  <c r="N2820" i="1"/>
  <c r="O3660" i="1"/>
  <c r="N3660" i="1"/>
  <c r="O1294" i="1"/>
  <c r="N1294" i="1"/>
  <c r="O3376" i="1"/>
  <c r="N3376" i="1"/>
  <c r="O3478" i="1"/>
  <c r="N3478" i="1"/>
  <c r="O1301" i="1"/>
  <c r="N1301" i="1"/>
  <c r="O1300" i="1"/>
  <c r="N1300" i="1"/>
  <c r="O2796" i="1"/>
  <c r="N2796" i="1"/>
  <c r="O3351" i="1"/>
  <c r="N3351" i="1"/>
  <c r="O3358" i="1"/>
  <c r="N3358" i="1"/>
  <c r="O3372" i="1"/>
  <c r="N3372" i="1"/>
  <c r="O1303" i="1"/>
  <c r="N1303" i="1"/>
  <c r="O3208" i="1"/>
  <c r="N3208" i="1"/>
  <c r="O3200" i="1"/>
  <c r="N3200" i="1"/>
  <c r="O3192" i="1"/>
  <c r="N3192" i="1"/>
  <c r="O2836" i="1"/>
  <c r="N2836" i="1"/>
  <c r="O3301" i="1"/>
  <c r="N3301" i="1"/>
  <c r="O526" i="1"/>
  <c r="N526" i="1"/>
  <c r="O3162" i="1"/>
  <c r="N3162" i="1"/>
  <c r="O3260" i="1"/>
  <c r="N3260" i="1"/>
  <c r="O3144" i="1"/>
  <c r="N3144" i="1"/>
  <c r="O3136" i="1"/>
  <c r="N3136" i="1"/>
  <c r="O3128" i="1"/>
  <c r="N3128" i="1"/>
  <c r="O3120" i="1"/>
  <c r="N3120" i="1"/>
  <c r="O3112" i="1"/>
  <c r="N3112" i="1"/>
  <c r="O3104" i="1"/>
  <c r="N3104" i="1"/>
  <c r="O3096" i="1"/>
  <c r="N3096" i="1"/>
  <c r="O3088" i="1"/>
  <c r="N3088" i="1"/>
  <c r="O3080" i="1"/>
  <c r="N3080" i="1"/>
  <c r="O3072" i="1"/>
  <c r="N3072" i="1"/>
  <c r="O3064" i="1"/>
  <c r="N3064" i="1"/>
  <c r="O3056" i="1"/>
  <c r="N3056" i="1"/>
  <c r="O3048" i="1"/>
  <c r="N3048" i="1"/>
  <c r="O3040" i="1"/>
  <c r="N3040" i="1"/>
  <c r="O3032" i="1"/>
  <c r="N3032" i="1"/>
  <c r="O3024" i="1"/>
  <c r="N3024" i="1"/>
  <c r="O3016" i="1"/>
  <c r="N3016" i="1"/>
  <c r="O3008" i="1"/>
  <c r="N3008" i="1"/>
  <c r="O3000" i="1"/>
  <c r="N3000" i="1"/>
  <c r="O2992" i="1"/>
  <c r="N2992" i="1"/>
  <c r="O2984" i="1"/>
  <c r="N2984" i="1"/>
  <c r="O3159" i="1"/>
  <c r="N3159" i="1"/>
  <c r="O2793" i="1"/>
  <c r="N2793" i="1"/>
  <c r="O2960" i="1"/>
  <c r="N2960" i="1"/>
  <c r="O2952" i="1"/>
  <c r="N2952" i="1"/>
  <c r="O2944" i="1"/>
  <c r="N2944" i="1"/>
  <c r="O2936" i="1"/>
  <c r="N2936" i="1"/>
  <c r="O2928" i="1"/>
  <c r="N2928" i="1"/>
  <c r="O3896" i="1"/>
  <c r="N3896" i="1"/>
  <c r="O2863" i="1"/>
  <c r="N2863" i="1"/>
  <c r="O2846" i="1"/>
  <c r="N2846" i="1"/>
  <c r="O2854" i="1"/>
  <c r="N2854" i="1"/>
  <c r="O4110" i="1"/>
  <c r="N4110" i="1"/>
  <c r="O3945" i="1"/>
  <c r="N3945" i="1"/>
  <c r="O3892" i="1"/>
  <c r="N3892" i="1"/>
  <c r="O2900" i="1"/>
  <c r="N2900" i="1"/>
  <c r="O4054" i="1"/>
  <c r="N4054" i="1"/>
  <c r="O3744" i="1"/>
  <c r="N3744" i="1"/>
  <c r="O3419" i="1"/>
  <c r="N3419" i="1"/>
  <c r="O3295" i="1"/>
  <c r="N3295" i="1"/>
  <c r="O2841" i="1"/>
  <c r="N2841" i="1"/>
  <c r="O3496" i="1"/>
  <c r="N3496" i="1"/>
  <c r="O3292" i="1"/>
  <c r="N3292" i="1"/>
  <c r="O3150" i="1"/>
  <c r="N3150" i="1"/>
  <c r="O3290" i="1"/>
  <c r="N3290" i="1"/>
  <c r="O3555" i="1"/>
  <c r="N3555" i="1"/>
  <c r="O2776" i="1"/>
  <c r="N2776" i="1"/>
  <c r="O2768" i="1"/>
  <c r="N2768" i="1"/>
  <c r="O2760" i="1"/>
  <c r="N2760" i="1"/>
  <c r="O2752" i="1"/>
  <c r="N2752" i="1"/>
  <c r="O2744" i="1"/>
  <c r="N2744" i="1"/>
  <c r="O2736" i="1"/>
  <c r="N2736" i="1"/>
  <c r="O2728" i="1"/>
  <c r="N2728" i="1"/>
  <c r="O2720" i="1"/>
  <c r="N2720" i="1"/>
  <c r="O2712" i="1"/>
  <c r="N2712" i="1"/>
  <c r="O2704" i="1"/>
  <c r="N2704" i="1"/>
  <c r="O2696" i="1"/>
  <c r="N2696" i="1"/>
  <c r="O2688" i="1"/>
  <c r="N2688" i="1"/>
  <c r="O2680" i="1"/>
  <c r="N2680" i="1"/>
  <c r="O2672" i="1"/>
  <c r="N2672" i="1"/>
  <c r="O2664" i="1"/>
  <c r="N2664" i="1"/>
  <c r="O2656" i="1"/>
  <c r="N2656" i="1"/>
  <c r="O2648" i="1"/>
  <c r="N2648" i="1"/>
  <c r="O2640" i="1"/>
  <c r="N2640" i="1"/>
  <c r="O2632" i="1"/>
  <c r="N2632" i="1"/>
  <c r="O2624" i="1"/>
  <c r="N2624" i="1"/>
  <c r="O2616" i="1"/>
  <c r="N2616" i="1"/>
  <c r="O2608" i="1"/>
  <c r="N2608" i="1"/>
  <c r="O2600" i="1"/>
  <c r="N2600" i="1"/>
  <c r="O2592" i="1"/>
  <c r="N2592" i="1"/>
  <c r="O2584" i="1"/>
  <c r="N2584" i="1"/>
  <c r="O2576" i="1"/>
  <c r="N2576" i="1"/>
  <c r="O2568" i="1"/>
  <c r="N2568" i="1"/>
  <c r="O2560" i="1"/>
  <c r="N2560" i="1"/>
  <c r="O2552" i="1"/>
  <c r="N2552" i="1"/>
  <c r="O2544" i="1"/>
  <c r="N2544" i="1"/>
  <c r="O2536" i="1"/>
  <c r="N2536" i="1"/>
  <c r="O2528" i="1"/>
  <c r="N2528" i="1"/>
  <c r="O2520" i="1"/>
  <c r="N2520" i="1"/>
  <c r="O2512" i="1"/>
  <c r="N2512" i="1"/>
  <c r="O2504" i="1"/>
  <c r="N2504" i="1"/>
  <c r="O2496" i="1"/>
  <c r="N2496" i="1"/>
  <c r="O2488" i="1"/>
  <c r="N2488" i="1"/>
  <c r="O2480" i="1"/>
  <c r="N2480" i="1"/>
  <c r="O2472" i="1"/>
  <c r="N2472" i="1"/>
  <c r="O2464" i="1"/>
  <c r="N2464" i="1"/>
  <c r="O2456" i="1"/>
  <c r="N2456" i="1"/>
  <c r="O2448" i="1"/>
  <c r="N2448" i="1"/>
  <c r="O2440" i="1"/>
  <c r="N2440" i="1"/>
  <c r="O2432" i="1"/>
  <c r="N2432" i="1"/>
  <c r="O2424" i="1"/>
  <c r="N2424" i="1"/>
  <c r="O2416" i="1"/>
  <c r="N2416" i="1"/>
  <c r="O2408" i="1"/>
  <c r="N2408" i="1"/>
  <c r="O2400" i="1"/>
  <c r="N2400" i="1"/>
  <c r="O2392" i="1"/>
  <c r="N2392" i="1"/>
  <c r="O2384" i="1"/>
  <c r="N2384" i="1"/>
  <c r="O2376" i="1"/>
  <c r="N2376" i="1"/>
  <c r="O2368" i="1"/>
  <c r="N2368" i="1"/>
  <c r="O2360" i="1"/>
  <c r="N2360" i="1"/>
  <c r="O2352" i="1"/>
  <c r="N2352" i="1"/>
  <c r="O2344" i="1"/>
  <c r="N2344" i="1"/>
  <c r="O2336" i="1"/>
  <c r="N2336" i="1"/>
  <c r="O2328" i="1"/>
  <c r="N2328" i="1"/>
  <c r="O2320" i="1"/>
  <c r="N2320" i="1"/>
  <c r="O2312" i="1"/>
  <c r="N2312" i="1"/>
  <c r="O2304" i="1"/>
  <c r="N2304" i="1"/>
  <c r="O2296" i="1"/>
  <c r="N2296" i="1"/>
  <c r="O2288" i="1"/>
  <c r="N2288" i="1"/>
  <c r="O2280" i="1"/>
  <c r="N2280" i="1"/>
  <c r="O2272" i="1"/>
  <c r="N2272" i="1"/>
  <c r="O2264" i="1"/>
  <c r="N2264" i="1"/>
  <c r="O2256" i="1"/>
  <c r="N2256" i="1"/>
  <c r="O2248" i="1"/>
  <c r="N2248" i="1"/>
  <c r="O2240" i="1"/>
  <c r="N2240" i="1"/>
  <c r="O2232" i="1"/>
  <c r="N2232" i="1"/>
  <c r="O2224" i="1"/>
  <c r="N2224" i="1"/>
  <c r="O2216" i="1"/>
  <c r="N2216" i="1"/>
  <c r="O2208" i="1"/>
  <c r="N2208" i="1"/>
  <c r="O2200" i="1"/>
  <c r="N2200" i="1"/>
  <c r="O2192" i="1"/>
  <c r="N2192" i="1"/>
  <c r="O2184" i="1"/>
  <c r="N2184" i="1"/>
  <c r="O2176" i="1"/>
  <c r="N2176" i="1"/>
  <c r="O2168" i="1"/>
  <c r="N2168" i="1"/>
  <c r="O2160" i="1"/>
  <c r="N2160" i="1"/>
  <c r="O2152" i="1"/>
  <c r="N2152" i="1"/>
  <c r="O2144" i="1"/>
  <c r="N2144" i="1"/>
  <c r="O2136" i="1"/>
  <c r="N2136" i="1"/>
  <c r="O2128" i="1"/>
  <c r="N2128" i="1"/>
  <c r="O2120" i="1"/>
  <c r="N2120" i="1"/>
  <c r="O2112" i="1"/>
  <c r="N2112" i="1"/>
  <c r="O2104" i="1"/>
  <c r="N2104" i="1"/>
  <c r="O2096" i="1"/>
  <c r="N2096" i="1"/>
  <c r="O2088" i="1"/>
  <c r="N2088" i="1"/>
  <c r="O2080" i="1"/>
  <c r="N2080" i="1"/>
  <c r="O2072" i="1"/>
  <c r="N2072" i="1"/>
  <c r="O2064" i="1"/>
  <c r="N2064" i="1"/>
  <c r="O2056" i="1"/>
  <c r="N2056" i="1"/>
  <c r="O2048" i="1"/>
  <c r="N2048" i="1"/>
  <c r="O2040" i="1"/>
  <c r="N2040" i="1"/>
  <c r="O2032" i="1"/>
  <c r="N2032" i="1"/>
  <c r="O2024" i="1"/>
  <c r="N2024" i="1"/>
  <c r="O2016" i="1"/>
  <c r="N2016" i="1"/>
  <c r="O2008" i="1"/>
  <c r="N2008" i="1"/>
  <c r="O2000" i="1"/>
  <c r="N2000" i="1"/>
  <c r="O1992" i="1"/>
  <c r="N1992" i="1"/>
  <c r="O1984" i="1"/>
  <c r="N1984" i="1"/>
  <c r="O1976" i="1"/>
  <c r="N1976" i="1"/>
  <c r="O1968" i="1"/>
  <c r="N1968" i="1"/>
  <c r="O1960" i="1"/>
  <c r="N1960" i="1"/>
  <c r="O1952" i="1"/>
  <c r="N1952" i="1"/>
  <c r="O1944" i="1"/>
  <c r="N1944" i="1"/>
  <c r="O1936" i="1"/>
  <c r="N1936" i="1"/>
  <c r="O1928" i="1"/>
  <c r="N1928" i="1"/>
  <c r="O1920" i="1"/>
  <c r="N1920" i="1"/>
  <c r="O1912" i="1"/>
  <c r="N1912" i="1"/>
  <c r="O1904" i="1"/>
  <c r="N1904" i="1"/>
  <c r="O1896" i="1"/>
  <c r="N1896" i="1"/>
  <c r="O1888" i="1"/>
  <c r="N1888" i="1"/>
  <c r="O1880" i="1"/>
  <c r="N1880" i="1"/>
  <c r="O1872" i="1"/>
  <c r="N1872" i="1"/>
  <c r="O1864" i="1"/>
  <c r="N1864" i="1"/>
  <c r="O1856" i="1"/>
  <c r="N1856" i="1"/>
  <c r="O1848" i="1"/>
  <c r="N1848" i="1"/>
  <c r="O1840" i="1"/>
  <c r="N1840" i="1"/>
  <c r="O1832" i="1"/>
  <c r="N1832" i="1"/>
  <c r="O1824" i="1"/>
  <c r="N1824" i="1"/>
  <c r="O1816" i="1"/>
  <c r="N1816" i="1"/>
  <c r="O1808" i="1"/>
  <c r="N1808" i="1"/>
  <c r="O1800" i="1"/>
  <c r="N1800" i="1"/>
  <c r="O1792" i="1"/>
  <c r="N1792" i="1"/>
  <c r="O1784" i="1"/>
  <c r="N1784" i="1"/>
  <c r="O1776" i="1"/>
  <c r="N1776" i="1"/>
  <c r="O1768" i="1"/>
  <c r="N1768" i="1"/>
  <c r="O1760" i="1"/>
  <c r="N1760" i="1"/>
  <c r="O1752" i="1"/>
  <c r="N1752" i="1"/>
  <c r="O1744" i="1"/>
  <c r="N1744" i="1"/>
  <c r="O1736" i="1"/>
  <c r="N1736" i="1"/>
  <c r="O1728" i="1"/>
  <c r="N1728" i="1"/>
  <c r="O1720" i="1"/>
  <c r="N1720" i="1"/>
  <c r="O1712" i="1"/>
  <c r="N1712" i="1"/>
  <c r="O1704" i="1"/>
  <c r="N1704" i="1"/>
  <c r="O1696" i="1"/>
  <c r="N1696" i="1"/>
  <c r="O1688" i="1"/>
  <c r="N1688" i="1"/>
  <c r="O1680" i="1"/>
  <c r="N1680" i="1"/>
  <c r="O1672" i="1"/>
  <c r="N1672" i="1"/>
  <c r="O1664" i="1"/>
  <c r="N1664" i="1"/>
  <c r="O1656" i="1"/>
  <c r="N1656" i="1"/>
  <c r="O1648" i="1"/>
  <c r="N1648" i="1"/>
  <c r="O1640" i="1"/>
  <c r="N1640" i="1"/>
  <c r="O1632" i="1"/>
  <c r="N1632" i="1"/>
  <c r="O1624" i="1"/>
  <c r="N1624" i="1"/>
  <c r="O1616" i="1"/>
  <c r="N1616" i="1"/>
  <c r="O1608" i="1"/>
  <c r="N1608" i="1"/>
  <c r="O1600" i="1"/>
  <c r="N1600" i="1"/>
  <c r="O1592" i="1"/>
  <c r="N1592" i="1"/>
  <c r="O1584" i="1"/>
  <c r="N1584" i="1"/>
  <c r="O1576" i="1"/>
  <c r="N1576" i="1"/>
  <c r="O1568" i="1"/>
  <c r="N1568" i="1"/>
  <c r="O1560" i="1"/>
  <c r="N1560" i="1"/>
  <c r="O1552" i="1"/>
  <c r="N1552" i="1"/>
  <c r="O1544" i="1"/>
  <c r="N1544" i="1"/>
  <c r="O1536" i="1"/>
  <c r="N1536" i="1"/>
  <c r="O1528" i="1"/>
  <c r="N1528" i="1"/>
  <c r="O1520" i="1"/>
  <c r="N1520" i="1"/>
  <c r="O1512" i="1"/>
  <c r="N1512" i="1"/>
  <c r="O1504" i="1"/>
  <c r="N1504" i="1"/>
  <c r="O1496" i="1"/>
  <c r="N1496" i="1"/>
  <c r="O1488" i="1"/>
  <c r="N1488" i="1"/>
  <c r="O1480" i="1"/>
  <c r="N1480" i="1"/>
  <c r="O1472" i="1"/>
  <c r="N1472" i="1"/>
  <c r="O1464" i="1"/>
  <c r="N1464" i="1"/>
  <c r="O1456" i="1"/>
  <c r="N1456" i="1"/>
  <c r="O1448" i="1"/>
  <c r="N1448" i="1"/>
  <c r="O1440" i="1"/>
  <c r="N1440" i="1"/>
  <c r="O1432" i="1"/>
  <c r="N1432" i="1"/>
  <c r="O1424" i="1"/>
  <c r="N1424" i="1"/>
  <c r="O1416" i="1"/>
  <c r="N1416" i="1"/>
  <c r="O1408" i="1"/>
  <c r="N1408" i="1"/>
  <c r="O1400" i="1"/>
  <c r="N1400" i="1"/>
  <c r="O1392" i="1"/>
  <c r="N1392" i="1"/>
  <c r="O1384" i="1"/>
  <c r="N1384" i="1"/>
  <c r="O1376" i="1"/>
  <c r="N1376" i="1"/>
  <c r="O1368" i="1"/>
  <c r="N1368" i="1"/>
  <c r="O1360" i="1"/>
  <c r="N1360" i="1"/>
  <c r="O1352" i="1"/>
  <c r="N1352" i="1"/>
  <c r="O1344" i="1"/>
  <c r="N1344" i="1"/>
  <c r="O1336" i="1"/>
  <c r="N1336" i="1"/>
  <c r="O1328" i="1"/>
  <c r="N1328" i="1"/>
  <c r="O1320" i="1"/>
  <c r="N1320" i="1"/>
  <c r="O1312" i="1"/>
  <c r="N1312" i="1"/>
  <c r="O3361" i="1"/>
  <c r="N3361" i="1"/>
  <c r="O3668" i="1"/>
  <c r="N3668" i="1"/>
  <c r="O3494" i="1"/>
  <c r="N3494" i="1"/>
  <c r="O1280" i="1"/>
  <c r="N1280" i="1"/>
  <c r="O1272" i="1"/>
  <c r="N1272" i="1"/>
  <c r="O1264" i="1"/>
  <c r="N1264" i="1"/>
  <c r="O1256" i="1"/>
  <c r="N1256" i="1"/>
  <c r="O1248" i="1"/>
  <c r="N1248" i="1"/>
  <c r="O1240" i="1"/>
  <c r="N1240" i="1"/>
  <c r="O1232" i="1"/>
  <c r="N1232" i="1"/>
  <c r="O1224" i="1"/>
  <c r="N1224" i="1"/>
  <c r="O1216" i="1"/>
  <c r="N1216" i="1"/>
  <c r="O1208" i="1"/>
  <c r="N1208" i="1"/>
  <c r="O1200" i="1"/>
  <c r="N1200" i="1"/>
  <c r="O1192" i="1"/>
  <c r="N1192" i="1"/>
  <c r="O1184" i="1"/>
  <c r="N1184" i="1"/>
  <c r="O1176" i="1"/>
  <c r="N1176" i="1"/>
  <c r="O1168" i="1"/>
  <c r="N1168" i="1"/>
  <c r="O1160" i="1"/>
  <c r="N1160" i="1"/>
  <c r="O1152" i="1"/>
  <c r="N1152" i="1"/>
  <c r="O1144" i="1"/>
  <c r="N1144" i="1"/>
  <c r="O1136" i="1"/>
  <c r="N1136" i="1"/>
  <c r="O1128" i="1"/>
  <c r="N1128" i="1"/>
  <c r="O1120" i="1"/>
  <c r="N1120" i="1"/>
  <c r="O1112" i="1"/>
  <c r="N1112" i="1"/>
  <c r="O1104" i="1"/>
  <c r="N1104" i="1"/>
  <c r="O1096" i="1"/>
  <c r="N1096" i="1"/>
  <c r="O1088" i="1"/>
  <c r="N1088" i="1"/>
  <c r="O1080" i="1"/>
  <c r="N1080" i="1"/>
  <c r="O1072" i="1"/>
  <c r="N1072" i="1"/>
  <c r="O1064" i="1"/>
  <c r="N1064" i="1"/>
  <c r="O1056" i="1"/>
  <c r="N1056" i="1"/>
  <c r="O1048" i="1"/>
  <c r="N1048" i="1"/>
  <c r="O1040" i="1"/>
  <c r="N1040" i="1"/>
  <c r="O1032" i="1"/>
  <c r="N1032" i="1"/>
  <c r="O1024" i="1"/>
  <c r="N1024" i="1"/>
  <c r="O1016" i="1"/>
  <c r="N1016" i="1"/>
  <c r="O1008" i="1"/>
  <c r="N1008" i="1"/>
  <c r="O1000" i="1"/>
  <c r="N1000" i="1"/>
  <c r="O992" i="1"/>
  <c r="N992" i="1"/>
  <c r="O984" i="1"/>
  <c r="N984" i="1"/>
  <c r="O976" i="1"/>
  <c r="N976" i="1"/>
  <c r="O968" i="1"/>
  <c r="N968" i="1"/>
  <c r="O960" i="1"/>
  <c r="N960" i="1"/>
  <c r="O952" i="1"/>
  <c r="N952" i="1"/>
  <c r="O944" i="1"/>
  <c r="N944" i="1"/>
  <c r="O936" i="1"/>
  <c r="N936" i="1"/>
  <c r="O928" i="1"/>
  <c r="N928" i="1"/>
  <c r="O920" i="1"/>
  <c r="N920" i="1"/>
  <c r="O912" i="1"/>
  <c r="N912" i="1"/>
  <c r="O904" i="1"/>
  <c r="N904" i="1"/>
  <c r="O896" i="1"/>
  <c r="N896" i="1"/>
  <c r="O888" i="1"/>
  <c r="N888" i="1"/>
  <c r="O880" i="1"/>
  <c r="N880" i="1"/>
  <c r="O872" i="1"/>
  <c r="N872" i="1"/>
  <c r="O864" i="1"/>
  <c r="N864" i="1"/>
  <c r="O856" i="1"/>
  <c r="N856" i="1"/>
  <c r="O848" i="1"/>
  <c r="N848" i="1"/>
  <c r="O840" i="1"/>
  <c r="N840" i="1"/>
  <c r="O832" i="1"/>
  <c r="N832" i="1"/>
  <c r="O824" i="1"/>
  <c r="N824" i="1"/>
  <c r="O816" i="1"/>
  <c r="N816" i="1"/>
  <c r="O808" i="1"/>
  <c r="N808" i="1"/>
  <c r="O800" i="1"/>
  <c r="N800" i="1"/>
  <c r="O792" i="1"/>
  <c r="N792" i="1"/>
  <c r="O784" i="1"/>
  <c r="N784" i="1"/>
  <c r="O776" i="1"/>
  <c r="N776" i="1"/>
  <c r="O768" i="1"/>
  <c r="N768" i="1"/>
  <c r="O760" i="1"/>
  <c r="N760" i="1"/>
  <c r="O752" i="1"/>
  <c r="N752" i="1"/>
  <c r="O744" i="1"/>
  <c r="N744" i="1"/>
  <c r="O736" i="1"/>
  <c r="N736" i="1"/>
  <c r="O728" i="1"/>
  <c r="N728" i="1"/>
  <c r="O720" i="1"/>
  <c r="N720" i="1"/>
  <c r="O712" i="1"/>
  <c r="N712" i="1"/>
  <c r="O704" i="1"/>
  <c r="N704" i="1"/>
  <c r="O696" i="1"/>
  <c r="N696" i="1"/>
  <c r="O688" i="1"/>
  <c r="N688" i="1"/>
  <c r="O680" i="1"/>
  <c r="N680" i="1"/>
  <c r="O672" i="1"/>
  <c r="N672" i="1"/>
  <c r="O664" i="1"/>
  <c r="N664" i="1"/>
  <c r="O656" i="1"/>
  <c r="N656" i="1"/>
  <c r="O648" i="1"/>
  <c r="N648" i="1"/>
  <c r="O640" i="1"/>
  <c r="N640" i="1"/>
  <c r="O632" i="1"/>
  <c r="N632" i="1"/>
  <c r="O624" i="1"/>
  <c r="N624" i="1"/>
  <c r="O616" i="1"/>
  <c r="N616" i="1"/>
  <c r="O608" i="1"/>
  <c r="N608" i="1"/>
  <c r="O600" i="1"/>
  <c r="N600" i="1"/>
  <c r="O592" i="1"/>
  <c r="N592" i="1"/>
  <c r="O584" i="1"/>
  <c r="N584" i="1"/>
  <c r="O576" i="1"/>
  <c r="N576" i="1"/>
  <c r="O568" i="1"/>
  <c r="N568" i="1"/>
  <c r="O560" i="1"/>
  <c r="N560" i="1"/>
  <c r="O552" i="1"/>
  <c r="N552" i="1"/>
  <c r="O544" i="1"/>
  <c r="N544" i="1"/>
  <c r="O1288" i="1"/>
  <c r="N1288" i="1"/>
  <c r="O3493" i="1"/>
  <c r="N3493" i="1"/>
  <c r="O520" i="1"/>
  <c r="N520" i="1"/>
  <c r="O512" i="1"/>
  <c r="N512" i="1"/>
  <c r="O504" i="1"/>
  <c r="N504" i="1"/>
  <c r="O496" i="1"/>
  <c r="N496" i="1"/>
  <c r="O488" i="1"/>
  <c r="N488" i="1"/>
  <c r="O480" i="1"/>
  <c r="N480" i="1"/>
  <c r="O472" i="1"/>
  <c r="N472" i="1"/>
  <c r="O464" i="1"/>
  <c r="N464" i="1"/>
  <c r="O456" i="1"/>
  <c r="N456" i="1"/>
  <c r="O448" i="1"/>
  <c r="N448" i="1"/>
  <c r="O440" i="1"/>
  <c r="N440" i="1"/>
  <c r="O432" i="1"/>
  <c r="N432" i="1"/>
  <c r="O424" i="1"/>
  <c r="N424" i="1"/>
  <c r="O416" i="1"/>
  <c r="N416" i="1"/>
  <c r="O408" i="1"/>
  <c r="N408" i="1"/>
  <c r="O400" i="1"/>
  <c r="N400" i="1"/>
  <c r="O392" i="1"/>
  <c r="N392" i="1"/>
  <c r="O384" i="1"/>
  <c r="N384" i="1"/>
  <c r="O376" i="1"/>
  <c r="N376" i="1"/>
  <c r="O368" i="1"/>
  <c r="N368" i="1"/>
  <c r="O360" i="1"/>
  <c r="N360" i="1"/>
  <c r="O352" i="1"/>
  <c r="N352" i="1"/>
  <c r="O344" i="1"/>
  <c r="N344" i="1"/>
  <c r="O336" i="1"/>
  <c r="N336" i="1"/>
  <c r="O328" i="1"/>
  <c r="N328" i="1"/>
  <c r="O320" i="1"/>
  <c r="N320" i="1"/>
  <c r="O312" i="1"/>
  <c r="N312" i="1"/>
  <c r="O304" i="1"/>
  <c r="N304" i="1"/>
  <c r="O296" i="1"/>
  <c r="N296" i="1"/>
  <c r="O288" i="1"/>
  <c r="N288" i="1"/>
  <c r="O280" i="1"/>
  <c r="N280" i="1"/>
  <c r="O272" i="1"/>
  <c r="N272" i="1"/>
  <c r="O264" i="1"/>
  <c r="N264" i="1"/>
  <c r="O256" i="1"/>
  <c r="N256" i="1"/>
  <c r="O248" i="1"/>
  <c r="N248" i="1"/>
  <c r="O240" i="1"/>
  <c r="N240" i="1"/>
  <c r="O232" i="1"/>
  <c r="N232" i="1"/>
  <c r="O224" i="1"/>
  <c r="N224" i="1"/>
  <c r="O216" i="1"/>
  <c r="N216" i="1"/>
  <c r="O208" i="1"/>
  <c r="N208" i="1"/>
  <c r="O200" i="1"/>
  <c r="N200" i="1"/>
  <c r="O192" i="1"/>
  <c r="N192" i="1"/>
  <c r="O184" i="1"/>
  <c r="N184" i="1"/>
  <c r="O176" i="1"/>
  <c r="N176" i="1"/>
  <c r="O168" i="1"/>
  <c r="N168" i="1"/>
  <c r="O160" i="1"/>
  <c r="N160" i="1"/>
  <c r="O152" i="1"/>
  <c r="N152" i="1"/>
  <c r="O144" i="1"/>
  <c r="N144" i="1"/>
  <c r="O136" i="1"/>
  <c r="N136" i="1"/>
  <c r="O128" i="1"/>
  <c r="N128" i="1"/>
  <c r="O120" i="1"/>
  <c r="N120" i="1"/>
  <c r="O112" i="1"/>
  <c r="N112" i="1"/>
  <c r="O104" i="1"/>
  <c r="N104" i="1"/>
  <c r="O96" i="1"/>
  <c r="N96" i="1"/>
  <c r="O88" i="1"/>
  <c r="N88" i="1"/>
  <c r="O80" i="1"/>
  <c r="N80" i="1"/>
  <c r="O72" i="1"/>
  <c r="N72" i="1"/>
  <c r="O64" i="1"/>
  <c r="N64" i="1"/>
  <c r="O56" i="1"/>
  <c r="N56" i="1"/>
  <c r="O48" i="1"/>
  <c r="N48" i="1"/>
  <c r="O40" i="1"/>
  <c r="N40" i="1"/>
  <c r="O32" i="1"/>
  <c r="N32" i="1"/>
  <c r="O24" i="1"/>
  <c r="N24" i="1"/>
  <c r="O16" i="1"/>
  <c r="N16" i="1"/>
  <c r="O8" i="1"/>
  <c r="N8" i="1"/>
  <c r="O4101" i="1"/>
  <c r="N4101" i="1"/>
  <c r="O4087" i="1"/>
  <c r="N4087" i="1"/>
  <c r="O3988" i="1"/>
  <c r="N3988" i="1"/>
  <c r="O3939" i="1"/>
  <c r="N3939" i="1"/>
  <c r="O2895" i="1"/>
  <c r="N2895" i="1"/>
  <c r="O4047" i="1"/>
  <c r="N4047" i="1"/>
  <c r="O4090" i="1"/>
  <c r="N4090" i="1"/>
  <c r="O4099" i="1"/>
  <c r="N4099" i="1"/>
  <c r="O3919" i="1"/>
  <c r="N3919" i="1"/>
  <c r="O4080" i="1"/>
  <c r="N4080" i="1"/>
  <c r="O2880" i="1"/>
  <c r="N2880" i="1"/>
  <c r="O2893" i="1"/>
  <c r="N2893" i="1"/>
  <c r="O4012" i="1"/>
  <c r="N4012" i="1"/>
  <c r="O3958" i="1"/>
  <c r="N3958" i="1"/>
  <c r="O3957" i="1"/>
  <c r="N3957" i="1"/>
  <c r="O3955" i="1"/>
  <c r="N3955" i="1"/>
  <c r="O2866" i="1"/>
  <c r="N2866" i="1"/>
  <c r="O3914" i="1"/>
  <c r="N3914" i="1"/>
  <c r="O4006" i="1"/>
  <c r="N4006" i="1"/>
  <c r="O2869" i="1"/>
  <c r="N2869" i="1"/>
  <c r="O2920" i="1"/>
  <c r="N2920" i="1"/>
  <c r="O3868" i="1"/>
  <c r="N3868" i="1"/>
  <c r="O3850" i="1"/>
  <c r="N3850" i="1"/>
  <c r="O4113" i="1"/>
  <c r="N4113" i="1"/>
  <c r="O3934" i="1"/>
  <c r="N3934" i="1"/>
  <c r="O2851" i="1"/>
  <c r="N2851" i="1"/>
  <c r="O3949" i="1"/>
  <c r="N3949" i="1"/>
  <c r="O2855" i="1"/>
  <c r="N2855" i="1"/>
  <c r="O3887" i="1"/>
  <c r="N3887" i="1"/>
  <c r="O3879" i="1"/>
  <c r="N3879" i="1"/>
  <c r="O3871" i="1"/>
  <c r="N3871" i="1"/>
  <c r="O3998" i="1"/>
  <c r="N3998" i="1"/>
  <c r="O2848" i="1"/>
  <c r="N2848" i="1"/>
  <c r="O2858" i="1"/>
  <c r="N2858" i="1"/>
  <c r="O3473" i="1"/>
  <c r="N3473" i="1"/>
  <c r="O3706" i="1"/>
  <c r="N3706" i="1"/>
  <c r="O3272" i="1"/>
  <c r="N3272" i="1"/>
  <c r="O3406" i="1"/>
  <c r="N3406" i="1"/>
  <c r="O3807" i="1"/>
  <c r="N3807" i="1"/>
  <c r="O3799" i="1"/>
  <c r="N3799" i="1"/>
  <c r="O3791" i="1"/>
  <c r="N3791" i="1"/>
  <c r="O3783" i="1"/>
  <c r="N3783" i="1"/>
  <c r="O3775" i="1"/>
  <c r="N3775" i="1"/>
  <c r="O3767" i="1"/>
  <c r="N3767" i="1"/>
  <c r="O3759" i="1"/>
  <c r="N3759" i="1"/>
  <c r="O3751" i="1"/>
  <c r="N3751" i="1"/>
  <c r="O2877" i="1"/>
  <c r="N2877" i="1"/>
  <c r="O4029" i="1"/>
  <c r="N4029" i="1"/>
  <c r="O3727" i="1"/>
  <c r="N3727" i="1"/>
  <c r="O3250" i="1"/>
  <c r="N3250" i="1"/>
  <c r="O3598" i="1"/>
  <c r="N3598" i="1"/>
  <c r="O3529" i="1"/>
  <c r="N3529" i="1"/>
  <c r="O3717" i="1"/>
  <c r="N3717" i="1"/>
  <c r="O3187" i="1"/>
  <c r="N3187" i="1"/>
  <c r="O2783" i="1"/>
  <c r="N2783" i="1"/>
  <c r="O3594" i="1"/>
  <c r="N3594" i="1"/>
  <c r="O3338" i="1"/>
  <c r="N3338" i="1"/>
  <c r="O3462" i="1"/>
  <c r="N3462" i="1"/>
  <c r="O3647" i="1"/>
  <c r="N3647" i="1"/>
  <c r="O3639" i="1"/>
  <c r="N3639" i="1"/>
  <c r="O3631" i="1"/>
  <c r="N3631" i="1"/>
  <c r="O3334" i="1"/>
  <c r="N3334" i="1"/>
  <c r="O3539" i="1"/>
  <c r="N3539" i="1"/>
  <c r="O3818" i="1"/>
  <c r="N3818" i="1"/>
  <c r="O3392" i="1"/>
  <c r="N3392" i="1"/>
  <c r="O3245" i="1"/>
  <c r="N3245" i="1"/>
  <c r="O3524" i="1"/>
  <c r="N3524" i="1"/>
  <c r="O3328" i="1"/>
  <c r="N3328" i="1"/>
  <c r="O3605" i="1"/>
  <c r="N3605" i="1"/>
  <c r="O522" i="1"/>
  <c r="N522" i="1"/>
  <c r="O3583" i="1"/>
  <c r="N3583" i="1"/>
  <c r="O3546" i="1"/>
  <c r="N3546" i="1"/>
  <c r="O3695" i="1"/>
  <c r="N3695" i="1"/>
  <c r="O3693" i="1"/>
  <c r="N3693" i="1"/>
  <c r="O3243" i="1"/>
  <c r="N3243" i="1"/>
  <c r="O3326" i="1"/>
  <c r="N3326" i="1"/>
  <c r="O3517" i="1"/>
  <c r="N3517" i="1"/>
  <c r="O3516" i="1"/>
  <c r="N3516" i="1"/>
  <c r="O3487" i="1"/>
  <c r="N3487" i="1"/>
  <c r="O3482" i="1"/>
  <c r="N3482" i="1"/>
  <c r="O3352" i="1"/>
  <c r="N3352" i="1"/>
  <c r="O3689" i="1"/>
  <c r="N3689" i="1"/>
  <c r="O3721" i="1"/>
  <c r="N3721" i="1"/>
  <c r="O3444" i="1"/>
  <c r="N3444" i="1"/>
  <c r="O3318" i="1"/>
  <c r="N3318" i="1"/>
  <c r="O3831" i="1"/>
  <c r="N3831" i="1"/>
  <c r="O2805" i="1"/>
  <c r="N2805" i="1"/>
  <c r="O3685" i="1"/>
  <c r="N3685" i="1"/>
  <c r="O3713" i="1"/>
  <c r="N3713" i="1"/>
  <c r="O3812" i="1"/>
  <c r="N3812" i="1"/>
  <c r="O2802" i="1"/>
  <c r="N2802" i="1"/>
  <c r="O3238" i="1"/>
  <c r="N3238" i="1"/>
  <c r="O3434" i="1"/>
  <c r="N3434" i="1"/>
  <c r="O3382" i="1"/>
  <c r="N3382" i="1"/>
  <c r="O3433" i="1"/>
  <c r="N3433" i="1"/>
  <c r="O3570" i="1"/>
  <c r="N3570" i="1"/>
  <c r="O3275" i="1"/>
  <c r="N3275" i="1"/>
  <c r="O3263" i="1"/>
  <c r="N3263" i="1"/>
  <c r="O3710" i="1"/>
  <c r="N3710" i="1"/>
  <c r="O3965" i="1"/>
  <c r="N3965" i="1"/>
  <c r="O4106" i="1"/>
  <c r="N4106" i="1"/>
  <c r="O2847" i="1"/>
  <c r="N2847" i="1"/>
  <c r="O3963" i="1"/>
  <c r="N3963" i="1"/>
  <c r="O4018" i="1"/>
  <c r="N4018" i="1"/>
  <c r="O3926" i="1"/>
  <c r="N3926" i="1"/>
  <c r="O4026" i="1"/>
  <c r="N4026" i="1"/>
  <c r="O3938" i="1"/>
  <c r="N3938" i="1"/>
  <c r="O4015" i="1"/>
  <c r="N4015" i="1"/>
  <c r="O3922" i="1"/>
  <c r="N3922" i="1"/>
  <c r="O3733" i="1"/>
  <c r="N3733" i="1"/>
  <c r="O4098" i="1"/>
  <c r="N4098" i="1"/>
  <c r="O4104" i="1"/>
  <c r="N4104" i="1"/>
  <c r="O3731" i="1"/>
  <c r="N3731" i="1"/>
  <c r="O3959" i="1"/>
  <c r="N3959" i="1"/>
  <c r="O3935" i="1"/>
  <c r="N3935" i="1"/>
  <c r="O4108" i="1"/>
  <c r="N4108" i="1"/>
  <c r="O4010" i="1"/>
  <c r="N4010" i="1"/>
  <c r="O4111" i="1"/>
  <c r="N4111" i="1"/>
  <c r="O4103" i="1"/>
  <c r="N4103" i="1"/>
  <c r="O3861" i="1"/>
  <c r="N3861" i="1"/>
  <c r="O2897" i="1"/>
  <c r="N2897" i="1"/>
  <c r="O2921" i="1"/>
  <c r="N2921" i="1"/>
  <c r="O4022" i="1"/>
  <c r="N4022" i="1"/>
  <c r="O3953" i="1"/>
  <c r="N3953" i="1"/>
  <c r="O3908" i="1"/>
  <c r="N3908" i="1"/>
  <c r="O3748" i="1"/>
  <c r="N3748" i="1"/>
  <c r="O2904" i="1"/>
  <c r="N2904" i="1"/>
  <c r="O4036" i="1"/>
  <c r="N4036" i="1"/>
  <c r="O4062" i="1"/>
  <c r="N4062" i="1"/>
  <c r="O2916" i="1"/>
  <c r="N2916" i="1"/>
  <c r="O4073" i="1"/>
  <c r="N4073" i="1"/>
  <c r="O3885" i="1"/>
  <c r="N3885" i="1"/>
  <c r="O3877" i="1"/>
  <c r="N3877" i="1"/>
  <c r="O4000" i="1"/>
  <c r="N4000" i="1"/>
  <c r="O3978" i="1"/>
  <c r="N3978" i="1"/>
  <c r="O3977" i="1"/>
  <c r="N3977" i="1"/>
  <c r="O3900" i="1"/>
  <c r="N3900" i="1"/>
  <c r="O3830" i="1"/>
  <c r="N3830" i="1"/>
  <c r="O3346" i="1"/>
  <c r="N3346" i="1"/>
  <c r="O3601" i="1"/>
  <c r="N3601" i="1"/>
  <c r="O3820" i="1"/>
  <c r="N3820" i="1"/>
  <c r="O3805" i="1"/>
  <c r="N3805" i="1"/>
  <c r="O3797" i="1"/>
  <c r="N3797" i="1"/>
  <c r="O3789" i="1"/>
  <c r="N3789" i="1"/>
  <c r="O3781" i="1"/>
  <c r="N3781" i="1"/>
  <c r="O3773" i="1"/>
  <c r="N3773" i="1"/>
  <c r="O3765" i="1"/>
  <c r="N3765" i="1"/>
  <c r="O3757" i="1"/>
  <c r="N3757" i="1"/>
  <c r="O3976" i="1"/>
  <c r="N3976" i="1"/>
  <c r="O3928" i="1"/>
  <c r="N3928" i="1"/>
  <c r="O3867" i="1"/>
  <c r="N3867" i="1"/>
  <c r="O3223" i="1"/>
  <c r="N3223" i="1"/>
  <c r="O3271" i="1"/>
  <c r="N3271" i="1"/>
  <c r="O3597" i="1"/>
  <c r="N3597" i="1"/>
  <c r="O3398" i="1"/>
  <c r="N3398" i="1"/>
  <c r="O525" i="1"/>
  <c r="N525" i="1"/>
  <c r="O3269" i="1"/>
  <c r="N3269" i="1"/>
  <c r="O3840" i="1"/>
  <c r="N3840" i="1"/>
  <c r="O3339" i="1"/>
  <c r="N3339" i="1"/>
  <c r="O3337" i="1"/>
  <c r="N3337" i="1"/>
  <c r="O3702" i="1"/>
  <c r="N3702" i="1"/>
  <c r="O3645" i="1"/>
  <c r="N3645" i="1"/>
  <c r="O3637" i="1"/>
  <c r="N3637" i="1"/>
  <c r="O3461" i="1"/>
  <c r="N3461" i="1"/>
  <c r="O3591" i="1"/>
  <c r="N3591" i="1"/>
  <c r="O3393" i="1"/>
  <c r="N3393" i="1"/>
  <c r="O3525" i="1"/>
  <c r="N3525" i="1"/>
  <c r="O3359" i="1"/>
  <c r="N3359" i="1"/>
  <c r="O3699" i="1"/>
  <c r="N3699" i="1"/>
  <c r="O3698" i="1"/>
  <c r="N3698" i="1"/>
  <c r="O3522" i="1"/>
  <c r="N3522" i="1"/>
  <c r="O3696" i="1"/>
  <c r="N3696" i="1"/>
  <c r="O3400" i="1"/>
  <c r="N3400" i="1"/>
  <c r="O529" i="1"/>
  <c r="N529" i="1"/>
  <c r="O3661" i="1"/>
  <c r="N3661" i="1"/>
  <c r="O3582" i="1"/>
  <c r="N3582" i="1"/>
  <c r="O3244" i="1"/>
  <c r="N3244" i="1"/>
  <c r="O3327" i="1"/>
  <c r="N3327" i="1"/>
  <c r="O2811" i="1"/>
  <c r="N2811" i="1"/>
  <c r="O3451" i="1"/>
  <c r="N3451" i="1"/>
  <c r="O3691" i="1"/>
  <c r="N3691" i="1"/>
  <c r="O3276" i="1"/>
  <c r="N3276" i="1"/>
  <c r="O3722" i="1"/>
  <c r="N3722" i="1"/>
  <c r="O3320" i="1"/>
  <c r="N3320" i="1"/>
  <c r="O3687" i="1"/>
  <c r="N3687" i="1"/>
  <c r="O3657" i="1"/>
  <c r="N3657" i="1"/>
  <c r="O3574" i="1"/>
  <c r="N3574" i="1"/>
  <c r="O3573" i="1"/>
  <c r="N3573" i="1"/>
  <c r="O3513" i="1"/>
  <c r="N3513" i="1"/>
  <c r="O3354" i="1"/>
  <c r="N3354" i="1"/>
  <c r="O1298" i="1"/>
  <c r="N1298" i="1"/>
  <c r="O3438" i="1"/>
  <c r="N3438" i="1"/>
  <c r="O3681" i="1"/>
  <c r="N3681" i="1"/>
  <c r="O3313" i="1"/>
  <c r="N3313" i="1"/>
  <c r="O3435" i="1"/>
  <c r="N3435" i="1"/>
  <c r="O3826" i="1"/>
  <c r="N3826" i="1"/>
  <c r="O2831" i="1"/>
  <c r="N2831" i="1"/>
  <c r="O3483" i="1"/>
  <c r="N3483" i="1"/>
  <c r="O3432" i="1"/>
  <c r="N3432" i="1"/>
  <c r="O2827" i="1"/>
  <c r="N2827" i="1"/>
  <c r="O3169" i="1"/>
  <c r="N3169" i="1"/>
  <c r="O3568" i="1"/>
  <c r="N3568" i="1"/>
  <c r="O3236" i="1"/>
  <c r="N3236" i="1"/>
  <c r="O3567" i="1"/>
  <c r="N3567" i="1"/>
  <c r="O3305" i="1"/>
  <c r="N3305" i="1"/>
  <c r="O3672" i="1"/>
  <c r="N3672" i="1"/>
  <c r="O3612" i="1"/>
  <c r="N3612" i="1"/>
  <c r="O3479" i="1"/>
  <c r="N3479" i="1"/>
  <c r="O1293" i="1"/>
  <c r="N1293" i="1"/>
  <c r="O535" i="1"/>
  <c r="N535" i="1"/>
  <c r="O3500" i="1"/>
  <c r="N3500" i="1"/>
  <c r="O2824" i="1"/>
  <c r="N2824" i="1"/>
  <c r="O1292" i="1"/>
  <c r="N1292" i="1"/>
  <c r="O3543" i="1"/>
  <c r="N3543" i="1"/>
  <c r="O539" i="1"/>
  <c r="N539" i="1"/>
  <c r="O534" i="1"/>
  <c r="N534" i="1"/>
  <c r="O3205" i="1"/>
  <c r="N3205" i="1"/>
  <c r="O3197" i="1"/>
  <c r="N3197" i="1"/>
  <c r="O1290" i="1"/>
  <c r="N1290" i="1"/>
  <c r="O3226" i="1"/>
  <c r="N3226" i="1"/>
  <c r="O2835" i="1"/>
  <c r="N2835" i="1"/>
  <c r="O1299" i="1"/>
  <c r="N1299" i="1"/>
  <c r="O3161" i="1"/>
  <c r="N3161" i="1"/>
  <c r="O538" i="1"/>
  <c r="N538" i="1"/>
  <c r="O3141" i="1"/>
  <c r="N3141" i="1"/>
  <c r="O3133" i="1"/>
  <c r="N3133" i="1"/>
  <c r="O3125" i="1"/>
  <c r="N3125" i="1"/>
  <c r="O3117" i="1"/>
  <c r="N3117" i="1"/>
  <c r="O3109" i="1"/>
  <c r="N3109" i="1"/>
  <c r="O3101" i="1"/>
  <c r="N3101" i="1"/>
  <c r="O3093" i="1"/>
  <c r="N3093" i="1"/>
  <c r="O3085" i="1"/>
  <c r="N3085" i="1"/>
  <c r="O3077" i="1"/>
  <c r="N3077" i="1"/>
  <c r="O3069" i="1"/>
  <c r="N3069" i="1"/>
  <c r="O3061" i="1"/>
  <c r="N3061" i="1"/>
  <c r="O3053" i="1"/>
  <c r="N3053" i="1"/>
  <c r="O3045" i="1"/>
  <c r="N3045" i="1"/>
  <c r="O3037" i="1"/>
  <c r="N3037" i="1"/>
  <c r="O3029" i="1"/>
  <c r="N3029" i="1"/>
  <c r="O3021" i="1"/>
  <c r="N3021" i="1"/>
  <c r="O3013" i="1"/>
  <c r="N3013" i="1"/>
  <c r="O3005" i="1"/>
  <c r="N3005" i="1"/>
  <c r="O2997" i="1"/>
  <c r="N2997" i="1"/>
  <c r="O2989" i="1"/>
  <c r="N2989" i="1"/>
  <c r="O3160" i="1"/>
  <c r="N3160" i="1"/>
  <c r="O3282" i="1"/>
  <c r="N3282" i="1"/>
  <c r="O2792" i="1"/>
  <c r="N2792" i="1"/>
  <c r="O2957" i="1"/>
  <c r="N2957" i="1"/>
  <c r="O2949" i="1"/>
  <c r="N2949" i="1"/>
  <c r="O2941" i="1"/>
  <c r="N2941" i="1"/>
  <c r="O2933" i="1"/>
  <c r="N2933" i="1"/>
  <c r="O2925" i="1"/>
  <c r="N2925" i="1"/>
  <c r="O4056" i="1"/>
  <c r="N4056" i="1"/>
  <c r="O3974" i="1"/>
  <c r="N3974" i="1"/>
  <c r="O2912" i="1"/>
  <c r="N2912" i="1"/>
  <c r="O2911" i="1"/>
  <c r="N2911" i="1"/>
  <c r="O2910" i="1"/>
  <c r="N2910" i="1"/>
  <c r="O2875" i="1"/>
  <c r="N2875" i="1"/>
  <c r="O3972" i="1"/>
  <c r="N3972" i="1"/>
  <c r="O3994" i="1"/>
  <c r="N3994" i="1"/>
  <c r="O3925" i="1"/>
  <c r="N3925" i="1"/>
  <c r="O4048" i="1"/>
  <c r="N4048" i="1"/>
  <c r="O3561" i="1"/>
  <c r="N3561" i="1"/>
  <c r="O3418" i="1"/>
  <c r="N3418" i="1"/>
  <c r="O3154" i="1"/>
  <c r="N3154" i="1"/>
  <c r="O2790" i="1"/>
  <c r="N2790" i="1"/>
  <c r="O2789" i="1"/>
  <c r="N2789" i="1"/>
  <c r="O3628" i="1"/>
  <c r="N3628" i="1"/>
  <c r="O3557" i="1"/>
  <c r="N3557" i="1"/>
  <c r="O2781" i="1"/>
  <c r="N2781" i="1"/>
  <c r="O2773" i="1"/>
  <c r="N2773" i="1"/>
  <c r="O2765" i="1"/>
  <c r="N2765" i="1"/>
  <c r="O2757" i="1"/>
  <c r="N2757" i="1"/>
  <c r="O2749" i="1"/>
  <c r="N2749" i="1"/>
  <c r="O2741" i="1"/>
  <c r="N2741" i="1"/>
  <c r="O2733" i="1"/>
  <c r="N2733" i="1"/>
  <c r="O2725" i="1"/>
  <c r="N2725" i="1"/>
  <c r="O2717" i="1"/>
  <c r="N2717" i="1"/>
  <c r="O2709" i="1"/>
  <c r="N2709" i="1"/>
  <c r="O2701" i="1"/>
  <c r="N2701" i="1"/>
  <c r="O2693" i="1"/>
  <c r="N2693" i="1"/>
  <c r="O2685" i="1"/>
  <c r="N2685" i="1"/>
  <c r="O2677" i="1"/>
  <c r="N2677" i="1"/>
  <c r="O2669" i="1"/>
  <c r="N2669" i="1"/>
  <c r="O2661" i="1"/>
  <c r="N2661" i="1"/>
  <c r="O2653" i="1"/>
  <c r="N2653" i="1"/>
  <c r="O2645" i="1"/>
  <c r="N2645" i="1"/>
  <c r="O2637" i="1"/>
  <c r="N2637" i="1"/>
  <c r="O2629" i="1"/>
  <c r="N2629" i="1"/>
  <c r="O2621" i="1"/>
  <c r="N2621" i="1"/>
  <c r="O2613" i="1"/>
  <c r="N2613" i="1"/>
  <c r="O2605" i="1"/>
  <c r="N2605" i="1"/>
  <c r="O2597" i="1"/>
  <c r="N2597" i="1"/>
  <c r="O2589" i="1"/>
  <c r="N2589" i="1"/>
  <c r="O2581" i="1"/>
  <c r="N2581" i="1"/>
  <c r="O2573" i="1"/>
  <c r="N2573" i="1"/>
  <c r="O2565" i="1"/>
  <c r="N2565" i="1"/>
  <c r="O2557" i="1"/>
  <c r="N2557" i="1"/>
  <c r="O2549" i="1"/>
  <c r="N2549" i="1"/>
  <c r="O2541" i="1"/>
  <c r="N2541" i="1"/>
  <c r="O2533" i="1"/>
  <c r="N2533" i="1"/>
  <c r="O2525" i="1"/>
  <c r="N2525" i="1"/>
  <c r="O2517" i="1"/>
  <c r="N2517" i="1"/>
  <c r="O2509" i="1"/>
  <c r="N2509" i="1"/>
  <c r="O2501" i="1"/>
  <c r="N2501" i="1"/>
  <c r="O4042" i="1"/>
  <c r="N4042" i="1"/>
  <c r="O2861" i="1"/>
  <c r="N2861" i="1"/>
  <c r="O3735" i="1"/>
  <c r="N3735" i="1"/>
  <c r="O3923" i="1"/>
  <c r="N3923" i="1"/>
  <c r="O3991" i="1"/>
  <c r="N3991" i="1"/>
  <c r="O3937" i="1"/>
  <c r="N3937" i="1"/>
  <c r="O3931" i="1"/>
  <c r="N3931" i="1"/>
  <c r="O3936" i="1"/>
  <c r="N3936" i="1"/>
  <c r="O2881" i="1"/>
  <c r="N2881" i="1"/>
  <c r="O3918" i="1"/>
  <c r="N3918" i="1"/>
  <c r="O2873" i="1"/>
  <c r="N2873" i="1"/>
  <c r="O3916" i="1"/>
  <c r="N3916" i="1"/>
  <c r="O3730" i="1"/>
  <c r="N3730" i="1"/>
  <c r="O4019" i="1"/>
  <c r="N4019" i="1"/>
  <c r="O4052" i="1"/>
  <c r="N4052" i="1"/>
  <c r="O2856" i="1"/>
  <c r="N2856" i="1"/>
  <c r="O4008" i="1"/>
  <c r="N4008" i="1"/>
  <c r="O2849" i="1"/>
  <c r="N2849" i="1"/>
  <c r="O3969" i="1"/>
  <c r="N3969" i="1"/>
  <c r="O3912" i="1"/>
  <c r="N3912" i="1"/>
  <c r="O2885" i="1"/>
  <c r="N2885" i="1"/>
  <c r="O4003" i="1"/>
  <c r="N4003" i="1"/>
  <c r="O3968" i="1"/>
  <c r="N3968" i="1"/>
  <c r="O2878" i="1"/>
  <c r="N2878" i="1"/>
  <c r="O3951" i="1"/>
  <c r="N3951" i="1"/>
  <c r="O2918" i="1"/>
  <c r="N2918" i="1"/>
  <c r="O4034" i="1"/>
  <c r="N4034" i="1"/>
  <c r="O3979" i="1"/>
  <c r="N3979" i="1"/>
  <c r="O3746" i="1"/>
  <c r="N3746" i="1"/>
  <c r="O3883" i="1"/>
  <c r="N3883" i="1"/>
  <c r="O3875" i="1"/>
  <c r="N3875" i="1"/>
  <c r="O3990" i="1"/>
  <c r="N3990" i="1"/>
  <c r="O3902" i="1"/>
  <c r="N3902" i="1"/>
  <c r="O2864" i="1"/>
  <c r="N2864" i="1"/>
  <c r="O2914" i="1"/>
  <c r="N2914" i="1"/>
  <c r="O3549" i="1"/>
  <c r="N3549" i="1"/>
  <c r="O3212" i="1"/>
  <c r="N3212" i="1"/>
  <c r="O3472" i="1"/>
  <c r="N3472" i="1"/>
  <c r="O3470" i="1"/>
  <c r="N3470" i="1"/>
  <c r="O3803" i="1"/>
  <c r="N3803" i="1"/>
  <c r="O3795" i="1"/>
  <c r="N3795" i="1"/>
  <c r="O3787" i="1"/>
  <c r="N3787" i="1"/>
  <c r="O3779" i="1"/>
  <c r="N3779" i="1"/>
  <c r="O3771" i="1"/>
  <c r="N3771" i="1"/>
  <c r="O3763" i="1"/>
  <c r="N3763" i="1"/>
  <c r="O3755" i="1"/>
  <c r="N3755" i="1"/>
  <c r="O4115" i="1"/>
  <c r="N4115" i="1"/>
  <c r="O4079" i="1"/>
  <c r="N4079" i="1"/>
  <c r="O3897" i="1"/>
  <c r="N3897" i="1"/>
  <c r="O3210" i="1"/>
  <c r="N3210" i="1"/>
  <c r="O3468" i="1"/>
  <c r="N3468" i="1"/>
  <c r="O3349" i="1"/>
  <c r="N3349" i="1"/>
  <c r="O3467" i="1"/>
  <c r="N3467" i="1"/>
  <c r="O3344" i="1"/>
  <c r="N3344" i="1"/>
  <c r="O3595" i="1"/>
  <c r="N3595" i="1"/>
  <c r="O3248" i="1"/>
  <c r="N3248" i="1"/>
  <c r="O3658" i="1"/>
  <c r="N3658" i="1"/>
  <c r="O3463" i="1"/>
  <c r="N3463" i="1"/>
  <c r="O3625" i="1"/>
  <c r="N3625" i="1"/>
  <c r="O3643" i="1"/>
  <c r="N3643" i="1"/>
  <c r="O3635" i="1"/>
  <c r="N3635" i="1"/>
  <c r="O3336" i="1"/>
  <c r="N3336" i="1"/>
  <c r="O3627" i="1"/>
  <c r="N3627" i="1"/>
  <c r="O3475" i="1"/>
  <c r="N3475" i="1"/>
  <c r="O3459" i="1"/>
  <c r="N3459" i="1"/>
  <c r="O3331" i="1"/>
  <c r="N3331" i="1"/>
  <c r="O3274" i="1"/>
  <c r="N3274" i="1"/>
  <c r="O3662" i="1"/>
  <c r="N3662" i="1"/>
  <c r="O3182" i="1"/>
  <c r="N3182" i="1"/>
  <c r="O3391" i="1"/>
  <c r="N3391" i="1"/>
  <c r="O2978" i="1"/>
  <c r="N2978" i="1"/>
  <c r="O3817" i="1"/>
  <c r="N3817" i="1"/>
  <c r="O3655" i="1"/>
  <c r="N3655" i="1"/>
  <c r="O3694" i="1"/>
  <c r="N3694" i="1"/>
  <c r="O3714" i="1"/>
  <c r="N3714" i="1"/>
  <c r="O3353" i="1"/>
  <c r="N3353" i="1"/>
  <c r="O3387" i="1"/>
  <c r="N3387" i="1"/>
  <c r="O3492" i="1"/>
  <c r="N3492" i="1"/>
  <c r="O3178" i="1"/>
  <c r="N3178" i="1"/>
  <c r="O2810" i="1"/>
  <c r="N2810" i="1"/>
  <c r="O3215" i="1"/>
  <c r="N3215" i="1"/>
  <c r="O3446" i="1"/>
  <c r="N3446" i="1"/>
  <c r="O3445" i="1"/>
  <c r="N3445" i="1"/>
  <c r="O3615" i="1"/>
  <c r="N3615" i="1"/>
  <c r="O3384" i="1"/>
  <c r="N3384" i="1"/>
  <c r="O2817" i="1"/>
  <c r="N2817" i="1"/>
  <c r="O532" i="1"/>
  <c r="N532" i="1"/>
  <c r="O3486" i="1"/>
  <c r="N3486" i="1"/>
  <c r="O3684" i="1"/>
  <c r="N3684" i="1"/>
  <c r="O3348" i="1"/>
  <c r="N3348" i="1"/>
  <c r="O3511" i="1"/>
  <c r="N3511" i="1"/>
  <c r="O3436" i="1"/>
  <c r="N3436" i="1"/>
  <c r="O2829" i="1"/>
  <c r="N2829" i="1"/>
  <c r="O3174" i="1"/>
  <c r="N3174" i="1"/>
  <c r="O3173" i="1"/>
  <c r="N3173" i="1"/>
  <c r="O3676" i="1"/>
  <c r="N3676" i="1"/>
  <c r="O3675" i="1"/>
  <c r="N3675" i="1"/>
  <c r="O3381" i="1"/>
  <c r="N3381" i="1"/>
  <c r="O3569" i="1"/>
  <c r="N3569" i="1"/>
  <c r="O3674" i="1"/>
  <c r="N3674" i="1"/>
  <c r="O3430" i="1"/>
  <c r="N3430" i="1"/>
  <c r="O3235" i="1"/>
  <c r="N3235" i="1"/>
  <c r="O2975" i="1"/>
  <c r="N2975" i="1"/>
  <c r="O3671" i="1"/>
  <c r="N3671" i="1"/>
  <c r="O3168" i="1"/>
  <c r="N3168" i="1"/>
  <c r="O3234" i="1"/>
  <c r="N3234" i="1"/>
  <c r="O3357" i="1"/>
  <c r="N3357" i="1"/>
  <c r="O3426" i="1"/>
  <c r="N3426" i="1"/>
  <c r="O2974" i="1"/>
  <c r="N2974" i="1"/>
  <c r="O3989" i="1"/>
  <c r="N3989" i="1"/>
  <c r="O3964" i="1"/>
  <c r="N3964" i="1"/>
  <c r="O3940" i="1"/>
  <c r="N3940" i="1"/>
  <c r="O4016" i="1"/>
  <c r="N4016" i="1"/>
  <c r="O3962" i="1"/>
  <c r="N3962" i="1"/>
  <c r="O4067" i="1"/>
  <c r="N4067" i="1"/>
  <c r="O4014" i="1"/>
  <c r="N4014" i="1"/>
  <c r="O4041" i="1"/>
  <c r="N4041" i="1"/>
  <c r="O2886" i="1"/>
  <c r="N2886" i="1"/>
  <c r="O3843" i="1"/>
  <c r="N3843" i="1"/>
  <c r="O3854" i="1"/>
  <c r="N3854" i="1"/>
  <c r="O4074" i="1"/>
  <c r="N4074" i="1"/>
  <c r="O4096" i="1"/>
  <c r="N4096" i="1"/>
  <c r="O4065" i="1"/>
  <c r="N4065" i="1"/>
  <c r="O3749" i="1"/>
  <c r="N3749" i="1"/>
  <c r="O2922" i="1"/>
  <c r="N2922" i="1"/>
  <c r="O4037" i="1"/>
  <c r="N4037" i="1"/>
  <c r="O4044" i="1"/>
  <c r="N4044" i="1"/>
  <c r="O3913" i="1"/>
  <c r="N3913" i="1"/>
  <c r="O3954" i="1"/>
  <c r="N3954" i="1"/>
  <c r="O2870" i="1"/>
  <c r="N2870" i="1"/>
  <c r="O3911" i="1"/>
  <c r="N3911" i="1"/>
  <c r="O2879" i="1"/>
  <c r="N2879" i="1"/>
  <c r="O3906" i="1"/>
  <c r="N3906" i="1"/>
  <c r="O3983" i="1"/>
  <c r="N3983" i="1"/>
  <c r="O2890" i="1"/>
  <c r="N2890" i="1"/>
  <c r="O2917" i="1"/>
  <c r="N2917" i="1"/>
  <c r="O4025" i="1"/>
  <c r="N4025" i="1"/>
  <c r="O4001" i="1"/>
  <c r="N4001" i="1"/>
  <c r="O3882" i="1"/>
  <c r="N3882" i="1"/>
  <c r="O3874" i="1"/>
  <c r="N3874" i="1"/>
  <c r="O3903" i="1"/>
  <c r="N3903" i="1"/>
  <c r="O3901" i="1"/>
  <c r="N3901" i="1"/>
  <c r="O2899" i="1"/>
  <c r="N2899" i="1"/>
  <c r="O3842" i="1"/>
  <c r="N3842" i="1"/>
  <c r="O3548" i="1"/>
  <c r="N3548" i="1"/>
  <c r="O3822" i="1"/>
  <c r="N3822" i="1"/>
  <c r="O3534" i="1"/>
  <c r="N3534" i="1"/>
  <c r="O3599" i="1"/>
  <c r="N3599" i="1"/>
  <c r="O3802" i="1"/>
  <c r="N3802" i="1"/>
  <c r="O3794" i="1"/>
  <c r="N3794" i="1"/>
  <c r="O3786" i="1"/>
  <c r="N3786" i="1"/>
  <c r="O3778" i="1"/>
  <c r="N3778" i="1"/>
  <c r="O3770" i="1"/>
  <c r="N3770" i="1"/>
  <c r="O3762" i="1"/>
  <c r="N3762" i="1"/>
  <c r="O3754" i="1"/>
  <c r="N3754" i="1"/>
  <c r="O4049" i="1"/>
  <c r="N4049" i="1"/>
  <c r="O3553" i="1"/>
  <c r="N3553" i="1"/>
  <c r="O3712" i="1"/>
  <c r="N3712" i="1"/>
  <c r="O3307" i="1"/>
  <c r="N3307" i="1"/>
  <c r="O3220" i="1"/>
  <c r="N3220" i="1"/>
  <c r="O3214" i="1"/>
  <c r="N3214" i="1"/>
  <c r="O3167" i="1"/>
  <c r="N3167" i="1"/>
  <c r="O2825" i="1"/>
  <c r="N2825" i="1"/>
  <c r="O3278" i="1"/>
  <c r="N3278" i="1"/>
  <c r="O1286" i="1"/>
  <c r="N1286" i="1"/>
  <c r="O536" i="1"/>
  <c r="N536" i="1"/>
  <c r="O528" i="1"/>
  <c r="N528" i="1"/>
  <c r="O540" i="1"/>
  <c r="N540" i="1"/>
  <c r="O3232" i="1"/>
  <c r="N3232" i="1"/>
  <c r="O2963" i="1"/>
  <c r="N2963" i="1"/>
  <c r="O3207" i="1"/>
  <c r="N3207" i="1"/>
  <c r="O3199" i="1"/>
  <c r="N3199" i="1"/>
  <c r="O3191" i="1"/>
  <c r="N3191" i="1"/>
  <c r="O3670" i="1"/>
  <c r="N3670" i="1"/>
  <c r="O2794" i="1"/>
  <c r="N2794" i="1"/>
  <c r="O3623" i="1"/>
  <c r="N3623" i="1"/>
  <c r="O3229" i="1"/>
  <c r="N3229" i="1"/>
  <c r="O3538" i="1"/>
  <c r="N3538" i="1"/>
  <c r="O3143" i="1"/>
  <c r="N3143" i="1"/>
  <c r="O3135" i="1"/>
  <c r="N3135" i="1"/>
  <c r="O3127" i="1"/>
  <c r="N3127" i="1"/>
  <c r="O3119" i="1"/>
  <c r="N3119" i="1"/>
  <c r="O3111" i="1"/>
  <c r="N3111" i="1"/>
  <c r="O3103" i="1"/>
  <c r="N3103" i="1"/>
  <c r="O3095" i="1"/>
  <c r="N3095" i="1"/>
  <c r="O3087" i="1"/>
  <c r="N3087" i="1"/>
  <c r="O3079" i="1"/>
  <c r="N3079" i="1"/>
  <c r="O3071" i="1"/>
  <c r="N3071" i="1"/>
  <c r="O3063" i="1"/>
  <c r="N3063" i="1"/>
  <c r="O3055" i="1"/>
  <c r="N3055" i="1"/>
  <c r="O3047" i="1"/>
  <c r="N3047" i="1"/>
  <c r="O3039" i="1"/>
  <c r="N3039" i="1"/>
  <c r="O3031" i="1"/>
  <c r="N3031" i="1"/>
  <c r="O3023" i="1"/>
  <c r="N3023" i="1"/>
  <c r="O3015" i="1"/>
  <c r="N3015" i="1"/>
  <c r="O3007" i="1"/>
  <c r="N3007" i="1"/>
  <c r="O2999" i="1"/>
  <c r="N2999" i="1"/>
  <c r="O2991" i="1"/>
  <c r="N2991" i="1"/>
  <c r="O2983" i="1"/>
  <c r="N2983" i="1"/>
  <c r="O3158" i="1"/>
  <c r="N3158" i="1"/>
  <c r="O3497" i="1"/>
  <c r="N3497" i="1"/>
  <c r="O2959" i="1"/>
  <c r="N2959" i="1"/>
  <c r="O2951" i="1"/>
  <c r="N2951" i="1"/>
  <c r="O2943" i="1"/>
  <c r="N2943" i="1"/>
  <c r="O2935" i="1"/>
  <c r="N2935" i="1"/>
  <c r="O2927" i="1"/>
  <c r="N2927" i="1"/>
  <c r="O3996" i="1"/>
  <c r="N3996" i="1"/>
  <c r="O2844" i="1"/>
  <c r="N2844" i="1"/>
  <c r="O4076" i="1"/>
  <c r="N4076" i="1"/>
  <c r="O3894" i="1"/>
  <c r="N3894" i="1"/>
  <c r="O4102" i="1"/>
  <c r="N4102" i="1"/>
  <c r="O3855" i="1"/>
  <c r="N3855" i="1"/>
  <c r="O2874" i="1"/>
  <c r="N2874" i="1"/>
  <c r="O4107" i="1"/>
  <c r="N4107" i="1"/>
  <c r="O3739" i="1"/>
  <c r="N3739" i="1"/>
  <c r="O3844" i="1"/>
  <c r="N3844" i="1"/>
  <c r="O3608" i="1"/>
  <c r="N3608" i="1"/>
  <c r="O3365" i="1"/>
  <c r="N3365" i="1"/>
  <c r="O3560" i="1"/>
  <c r="N3560" i="1"/>
  <c r="O3350" i="1"/>
  <c r="N3350" i="1"/>
  <c r="O3709" i="1"/>
  <c r="N3709" i="1"/>
  <c r="O2821" i="1"/>
  <c r="N2821" i="1"/>
  <c r="O3289" i="1"/>
  <c r="N3289" i="1"/>
  <c r="O3537" i="1"/>
  <c r="N3537" i="1"/>
  <c r="O2775" i="1"/>
  <c r="N2775" i="1"/>
  <c r="O2767" i="1"/>
  <c r="N2767" i="1"/>
  <c r="O2759" i="1"/>
  <c r="N2759" i="1"/>
  <c r="O2751" i="1"/>
  <c r="N2751" i="1"/>
  <c r="O2743" i="1"/>
  <c r="N2743" i="1"/>
  <c r="O2735" i="1"/>
  <c r="N2735" i="1"/>
  <c r="O2727" i="1"/>
  <c r="N2727" i="1"/>
  <c r="O2719" i="1"/>
  <c r="N2719" i="1"/>
  <c r="O2711" i="1"/>
  <c r="N2711" i="1"/>
  <c r="O2703" i="1"/>
  <c r="N2703" i="1"/>
  <c r="O2695" i="1"/>
  <c r="N2695" i="1"/>
  <c r="O2687" i="1"/>
  <c r="N2687" i="1"/>
  <c r="O2679" i="1"/>
  <c r="N2679" i="1"/>
  <c r="O2671" i="1"/>
  <c r="N2671" i="1"/>
  <c r="O2663" i="1"/>
  <c r="N2663" i="1"/>
  <c r="O2655" i="1"/>
  <c r="N2655" i="1"/>
  <c r="O2647" i="1"/>
  <c r="N2647" i="1"/>
  <c r="O2639" i="1"/>
  <c r="N2639" i="1"/>
  <c r="O2631" i="1"/>
  <c r="N2631" i="1"/>
  <c r="O2623" i="1"/>
  <c r="N2623" i="1"/>
  <c r="O2615" i="1"/>
  <c r="N2615" i="1"/>
  <c r="O2607" i="1"/>
  <c r="N2607" i="1"/>
  <c r="O2599" i="1"/>
  <c r="N2599" i="1"/>
  <c r="O2591" i="1"/>
  <c r="N2591" i="1"/>
  <c r="O2583" i="1"/>
  <c r="N2583" i="1"/>
  <c r="O2575" i="1"/>
  <c r="N2575" i="1"/>
  <c r="O2567" i="1"/>
  <c r="N2567" i="1"/>
  <c r="O2559" i="1"/>
  <c r="N2559" i="1"/>
  <c r="O2551" i="1"/>
  <c r="N2551" i="1"/>
  <c r="O2543" i="1"/>
  <c r="N2543" i="1"/>
  <c r="O2535" i="1"/>
  <c r="N2535" i="1"/>
  <c r="O2527" i="1"/>
  <c r="N2527" i="1"/>
  <c r="O2519" i="1"/>
  <c r="N2519" i="1"/>
  <c r="O2511" i="1"/>
  <c r="N2511" i="1"/>
  <c r="O2503" i="1"/>
  <c r="N2503" i="1"/>
  <c r="O2495" i="1"/>
  <c r="N2495" i="1"/>
  <c r="O2487" i="1"/>
  <c r="N2487" i="1"/>
  <c r="O2479" i="1"/>
  <c r="N2479" i="1"/>
  <c r="O2471" i="1"/>
  <c r="N2471" i="1"/>
  <c r="O2463" i="1"/>
  <c r="N2463" i="1"/>
  <c r="O2455" i="1"/>
  <c r="N2455" i="1"/>
  <c r="O2447" i="1"/>
  <c r="N2447" i="1"/>
  <c r="O2439" i="1"/>
  <c r="N2439" i="1"/>
  <c r="O2431" i="1"/>
  <c r="N2431" i="1"/>
  <c r="O2423" i="1"/>
  <c r="N2423" i="1"/>
  <c r="O2415" i="1"/>
  <c r="N2415" i="1"/>
  <c r="O2407" i="1"/>
  <c r="N2407" i="1"/>
  <c r="O2399" i="1"/>
  <c r="N2399" i="1"/>
  <c r="O2391" i="1"/>
  <c r="N2391" i="1"/>
  <c r="O2383" i="1"/>
  <c r="N2383" i="1"/>
  <c r="O2375" i="1"/>
  <c r="N2375" i="1"/>
  <c r="O2367" i="1"/>
  <c r="N2367" i="1"/>
  <c r="O2359" i="1"/>
  <c r="N2359" i="1"/>
  <c r="O2351" i="1"/>
  <c r="N2351" i="1"/>
  <c r="O2343" i="1"/>
  <c r="N2343" i="1"/>
  <c r="O2335" i="1"/>
  <c r="N2335" i="1"/>
  <c r="O2327" i="1"/>
  <c r="N2327" i="1"/>
  <c r="O2319" i="1"/>
  <c r="N2319" i="1"/>
  <c r="O2311" i="1"/>
  <c r="N2311" i="1"/>
  <c r="O2303" i="1"/>
  <c r="N2303" i="1"/>
  <c r="O2295" i="1"/>
  <c r="N2295" i="1"/>
  <c r="O2287" i="1"/>
  <c r="N2287" i="1"/>
  <c r="O2279" i="1"/>
  <c r="N2279" i="1"/>
  <c r="O2271" i="1"/>
  <c r="N2271" i="1"/>
  <c r="O2263" i="1"/>
  <c r="N2263" i="1"/>
  <c r="O2255" i="1"/>
  <c r="N2255" i="1"/>
  <c r="O2247" i="1"/>
  <c r="N2247" i="1"/>
  <c r="O2239" i="1"/>
  <c r="N2239" i="1"/>
  <c r="O2231" i="1"/>
  <c r="N2231" i="1"/>
  <c r="O2223" i="1"/>
  <c r="N2223" i="1"/>
  <c r="O2215" i="1"/>
  <c r="N2215" i="1"/>
  <c r="O2207" i="1"/>
  <c r="N2207" i="1"/>
  <c r="O2199" i="1"/>
  <c r="N2199" i="1"/>
  <c r="O2191" i="1"/>
  <c r="N2191" i="1"/>
  <c r="O2183" i="1"/>
  <c r="N2183" i="1"/>
  <c r="O2175" i="1"/>
  <c r="N2175" i="1"/>
  <c r="O2167" i="1"/>
  <c r="N2167" i="1"/>
  <c r="O2159" i="1"/>
  <c r="N2159" i="1"/>
  <c r="O2151" i="1"/>
  <c r="N2151" i="1"/>
  <c r="O2143" i="1"/>
  <c r="N2143" i="1"/>
  <c r="O2135" i="1"/>
  <c r="N2135" i="1"/>
  <c r="O2127" i="1"/>
  <c r="N2127" i="1"/>
  <c r="O2119" i="1"/>
  <c r="N2119" i="1"/>
  <c r="O2111" i="1"/>
  <c r="N2111" i="1"/>
  <c r="O2103" i="1"/>
  <c r="N2103" i="1"/>
  <c r="O2095" i="1"/>
  <c r="N2095" i="1"/>
  <c r="O2087" i="1"/>
  <c r="N2087" i="1"/>
  <c r="O2079" i="1"/>
  <c r="N2079" i="1"/>
  <c r="O2071" i="1"/>
  <c r="N2071" i="1"/>
  <c r="O2063" i="1"/>
  <c r="N2063" i="1"/>
  <c r="O2055" i="1"/>
  <c r="N2055" i="1"/>
  <c r="O2047" i="1"/>
  <c r="N2047" i="1"/>
  <c r="O2039" i="1"/>
  <c r="N2039" i="1"/>
  <c r="O2031" i="1"/>
  <c r="N2031" i="1"/>
  <c r="O2023" i="1"/>
  <c r="N2023" i="1"/>
  <c r="O2015" i="1"/>
  <c r="N2015" i="1"/>
  <c r="O2007" i="1"/>
  <c r="N2007" i="1"/>
  <c r="O1999" i="1"/>
  <c r="N1999" i="1"/>
  <c r="O1991" i="1"/>
  <c r="N1991" i="1"/>
  <c r="O1983" i="1"/>
  <c r="N1983" i="1"/>
  <c r="O1975" i="1"/>
  <c r="N1975" i="1"/>
  <c r="O1967" i="1"/>
  <c r="N1967" i="1"/>
  <c r="O1959" i="1"/>
  <c r="N1959" i="1"/>
  <c r="O1951" i="1"/>
  <c r="N1951" i="1"/>
  <c r="O1943" i="1"/>
  <c r="N1943" i="1"/>
  <c r="O1935" i="1"/>
  <c r="N1935" i="1"/>
  <c r="O1927" i="1"/>
  <c r="N1927" i="1"/>
  <c r="O1919" i="1"/>
  <c r="N1919" i="1"/>
  <c r="O1911" i="1"/>
  <c r="N1911" i="1"/>
  <c r="O1903" i="1"/>
  <c r="N1903" i="1"/>
  <c r="O1895" i="1"/>
  <c r="N1895" i="1"/>
  <c r="O1887" i="1"/>
  <c r="N1887" i="1"/>
  <c r="O1879" i="1"/>
  <c r="N1879" i="1"/>
  <c r="O1871" i="1"/>
  <c r="N1871" i="1"/>
  <c r="O1863" i="1"/>
  <c r="N1863" i="1"/>
  <c r="O1855" i="1"/>
  <c r="N1855" i="1"/>
  <c r="O1847" i="1"/>
  <c r="N1847" i="1"/>
  <c r="O1839" i="1"/>
  <c r="N1839" i="1"/>
  <c r="O1831" i="1"/>
  <c r="N1831" i="1"/>
  <c r="O1823" i="1"/>
  <c r="N1823" i="1"/>
  <c r="O1815" i="1"/>
  <c r="N1815" i="1"/>
  <c r="O1807" i="1"/>
  <c r="N1807" i="1"/>
  <c r="O1799" i="1"/>
  <c r="N1799" i="1"/>
  <c r="O1791" i="1"/>
  <c r="N1791" i="1"/>
  <c r="O1783" i="1"/>
  <c r="N1783" i="1"/>
  <c r="O1775" i="1"/>
  <c r="N1775" i="1"/>
  <c r="O1767" i="1"/>
  <c r="N1767" i="1"/>
  <c r="O1759" i="1"/>
  <c r="N1759" i="1"/>
  <c r="O1751" i="1"/>
  <c r="N1751" i="1"/>
  <c r="O1743" i="1"/>
  <c r="N1743" i="1"/>
  <c r="O1735" i="1"/>
  <c r="N1735" i="1"/>
  <c r="O1727" i="1"/>
  <c r="N1727" i="1"/>
  <c r="O1719" i="1"/>
  <c r="N1719" i="1"/>
  <c r="O1711" i="1"/>
  <c r="N1711" i="1"/>
  <c r="O1703" i="1"/>
  <c r="N1703" i="1"/>
  <c r="O1695" i="1"/>
  <c r="N1695" i="1"/>
  <c r="O1687" i="1"/>
  <c r="N1687" i="1"/>
  <c r="O1679" i="1"/>
  <c r="N1679" i="1"/>
  <c r="O1671" i="1"/>
  <c r="N1671" i="1"/>
  <c r="O1663" i="1"/>
  <c r="N1663" i="1"/>
  <c r="O1655" i="1"/>
  <c r="N1655" i="1"/>
  <c r="O1647" i="1"/>
  <c r="N1647" i="1"/>
  <c r="O1639" i="1"/>
  <c r="N1639" i="1"/>
  <c r="O1631" i="1"/>
  <c r="N1631" i="1"/>
  <c r="O1623" i="1"/>
  <c r="N1623" i="1"/>
  <c r="O1615" i="1"/>
  <c r="N1615" i="1"/>
  <c r="O1607" i="1"/>
  <c r="N1607" i="1"/>
  <c r="O1599" i="1"/>
  <c r="N1599" i="1"/>
  <c r="O1591" i="1"/>
  <c r="N1591" i="1"/>
  <c r="O1583" i="1"/>
  <c r="N1583" i="1"/>
  <c r="O1575" i="1"/>
  <c r="N1575" i="1"/>
  <c r="O1567" i="1"/>
  <c r="N1567" i="1"/>
  <c r="O1559" i="1"/>
  <c r="N1559" i="1"/>
  <c r="O1551" i="1"/>
  <c r="N1551" i="1"/>
  <c r="O1543" i="1"/>
  <c r="N1543" i="1"/>
  <c r="O1535" i="1"/>
  <c r="N1535" i="1"/>
  <c r="O1527" i="1"/>
  <c r="N1527" i="1"/>
  <c r="O1519" i="1"/>
  <c r="N1519" i="1"/>
  <c r="O1511" i="1"/>
  <c r="N1511" i="1"/>
  <c r="O1503" i="1"/>
  <c r="N1503" i="1"/>
  <c r="O1495" i="1"/>
  <c r="N1495" i="1"/>
  <c r="O1487" i="1"/>
  <c r="N1487" i="1"/>
  <c r="O1479" i="1"/>
  <c r="N1479" i="1"/>
  <c r="O1471" i="1"/>
  <c r="N1471" i="1"/>
  <c r="O1463" i="1"/>
  <c r="N1463" i="1"/>
  <c r="O1455" i="1"/>
  <c r="N1455" i="1"/>
  <c r="O1447" i="1"/>
  <c r="N1447" i="1"/>
  <c r="O1439" i="1"/>
  <c r="N1439" i="1"/>
  <c r="O1431" i="1"/>
  <c r="N1431" i="1"/>
  <c r="O1423" i="1"/>
  <c r="N1423" i="1"/>
  <c r="O1415" i="1"/>
  <c r="N1415" i="1"/>
  <c r="O1407" i="1"/>
  <c r="N1407" i="1"/>
  <c r="O1399" i="1"/>
  <c r="N1399" i="1"/>
  <c r="O1391" i="1"/>
  <c r="N1391" i="1"/>
  <c r="O1383" i="1"/>
  <c r="N1383" i="1"/>
  <c r="O1375" i="1"/>
  <c r="N1375" i="1"/>
  <c r="O1367" i="1"/>
  <c r="N1367" i="1"/>
  <c r="O1359" i="1"/>
  <c r="N1359" i="1"/>
  <c r="O1351" i="1"/>
  <c r="N1351" i="1"/>
  <c r="O1343" i="1"/>
  <c r="N1343" i="1"/>
  <c r="O1335" i="1"/>
  <c r="N1335" i="1"/>
  <c r="O1327" i="1"/>
  <c r="N1327" i="1"/>
  <c r="O1319" i="1"/>
  <c r="N1319" i="1"/>
  <c r="O1311" i="1"/>
  <c r="N1311" i="1"/>
  <c r="O3413" i="1"/>
  <c r="N3413" i="1"/>
  <c r="O1289" i="1"/>
  <c r="N1289" i="1"/>
  <c r="O3411" i="1"/>
  <c r="N3411" i="1"/>
  <c r="O1279" i="1"/>
  <c r="N1279" i="1"/>
  <c r="O1271" i="1"/>
  <c r="N1271" i="1"/>
  <c r="O1263" i="1"/>
  <c r="N1263" i="1"/>
  <c r="O1255" i="1"/>
  <c r="N1255" i="1"/>
  <c r="O1247" i="1"/>
  <c r="N1247" i="1"/>
  <c r="O1239" i="1"/>
  <c r="N1239" i="1"/>
  <c r="O1231" i="1"/>
  <c r="N1231" i="1"/>
  <c r="O1223" i="1"/>
  <c r="N1223" i="1"/>
  <c r="O1215" i="1"/>
  <c r="N1215" i="1"/>
  <c r="O1207" i="1"/>
  <c r="N1207" i="1"/>
  <c r="O1199" i="1"/>
  <c r="N1199" i="1"/>
  <c r="O1191" i="1"/>
  <c r="N1191" i="1"/>
  <c r="O1183" i="1"/>
  <c r="N1183" i="1"/>
  <c r="O1175" i="1"/>
  <c r="N1175" i="1"/>
  <c r="O1167" i="1"/>
  <c r="N1167" i="1"/>
  <c r="O1159" i="1"/>
  <c r="N1159" i="1"/>
  <c r="O1151" i="1"/>
  <c r="N1151" i="1"/>
  <c r="O1143" i="1"/>
  <c r="N1143" i="1"/>
  <c r="O1135" i="1"/>
  <c r="N1135" i="1"/>
  <c r="O1127" i="1"/>
  <c r="N1127" i="1"/>
  <c r="O1119" i="1"/>
  <c r="N1119" i="1"/>
  <c r="O1111" i="1"/>
  <c r="N1111" i="1"/>
  <c r="O1103" i="1"/>
  <c r="N1103" i="1"/>
  <c r="O1095" i="1"/>
  <c r="N1095" i="1"/>
  <c r="O1087" i="1"/>
  <c r="N1087" i="1"/>
  <c r="O1079" i="1"/>
  <c r="N1079" i="1"/>
  <c r="O1071" i="1"/>
  <c r="N1071" i="1"/>
  <c r="O1063" i="1"/>
  <c r="N1063" i="1"/>
  <c r="O1055" i="1"/>
  <c r="N1055" i="1"/>
  <c r="O1047" i="1"/>
  <c r="N1047" i="1"/>
  <c r="O1039" i="1"/>
  <c r="N1039" i="1"/>
  <c r="O1031" i="1"/>
  <c r="N1031" i="1"/>
  <c r="O1023" i="1"/>
  <c r="N1023" i="1"/>
  <c r="O1015" i="1"/>
  <c r="N1015" i="1"/>
  <c r="O1007" i="1"/>
  <c r="N1007" i="1"/>
  <c r="O999" i="1"/>
  <c r="N999" i="1"/>
  <c r="O991" i="1"/>
  <c r="N991" i="1"/>
  <c r="O983" i="1"/>
  <c r="N983" i="1"/>
  <c r="O975" i="1"/>
  <c r="N975" i="1"/>
  <c r="O967" i="1"/>
  <c r="N967" i="1"/>
  <c r="O959" i="1"/>
  <c r="N959" i="1"/>
  <c r="O951" i="1"/>
  <c r="N951" i="1"/>
  <c r="O943" i="1"/>
  <c r="N943" i="1"/>
  <c r="O935" i="1"/>
  <c r="N935" i="1"/>
  <c r="O927" i="1"/>
  <c r="N927" i="1"/>
  <c r="O919" i="1"/>
  <c r="N919" i="1"/>
  <c r="O911" i="1"/>
  <c r="N911" i="1"/>
  <c r="O903" i="1"/>
  <c r="N903" i="1"/>
  <c r="O895" i="1"/>
  <c r="N895" i="1"/>
  <c r="O887" i="1"/>
  <c r="N887" i="1"/>
  <c r="O879" i="1"/>
  <c r="N879" i="1"/>
  <c r="O871" i="1"/>
  <c r="N871" i="1"/>
  <c r="O863" i="1"/>
  <c r="N863" i="1"/>
  <c r="O855" i="1"/>
  <c r="N855" i="1"/>
  <c r="O847" i="1"/>
  <c r="N847" i="1"/>
  <c r="O839" i="1"/>
  <c r="N839" i="1"/>
  <c r="O831" i="1"/>
  <c r="N831" i="1"/>
  <c r="O823" i="1"/>
  <c r="N823" i="1"/>
  <c r="O815" i="1"/>
  <c r="N815" i="1"/>
  <c r="O807" i="1"/>
  <c r="N807" i="1"/>
  <c r="O799" i="1"/>
  <c r="N799" i="1"/>
  <c r="O791" i="1"/>
  <c r="N791" i="1"/>
  <c r="O783" i="1"/>
  <c r="N783" i="1"/>
  <c r="O775" i="1"/>
  <c r="N775" i="1"/>
  <c r="O767" i="1"/>
  <c r="N767" i="1"/>
  <c r="O759" i="1"/>
  <c r="N759" i="1"/>
  <c r="O751" i="1"/>
  <c r="N751" i="1"/>
  <c r="O743" i="1"/>
  <c r="N743" i="1"/>
  <c r="O735" i="1"/>
  <c r="N735" i="1"/>
  <c r="O727" i="1"/>
  <c r="N727" i="1"/>
  <c r="O719" i="1"/>
  <c r="N719" i="1"/>
  <c r="O711" i="1"/>
  <c r="N711" i="1"/>
  <c r="O703" i="1"/>
  <c r="N703" i="1"/>
  <c r="O695" i="1"/>
  <c r="N695" i="1"/>
  <c r="O687" i="1"/>
  <c r="N687" i="1"/>
  <c r="O679" i="1"/>
  <c r="N679" i="1"/>
  <c r="O671" i="1"/>
  <c r="N671" i="1"/>
  <c r="O663" i="1"/>
  <c r="N663" i="1"/>
  <c r="O655" i="1"/>
  <c r="N655" i="1"/>
  <c r="O647" i="1"/>
  <c r="N647" i="1"/>
  <c r="O639" i="1"/>
  <c r="N639" i="1"/>
  <c r="O631" i="1"/>
  <c r="N631" i="1"/>
  <c r="O623" i="1"/>
  <c r="N623" i="1"/>
  <c r="O615" i="1"/>
  <c r="N615" i="1"/>
  <c r="O607" i="1"/>
  <c r="N607" i="1"/>
  <c r="O599" i="1"/>
  <c r="N599" i="1"/>
  <c r="O591" i="1"/>
  <c r="N591" i="1"/>
  <c r="O583" i="1"/>
  <c r="N583" i="1"/>
  <c r="O575" i="1"/>
  <c r="N575" i="1"/>
  <c r="O567" i="1"/>
  <c r="N567" i="1"/>
  <c r="O559" i="1"/>
  <c r="N559" i="1"/>
  <c r="O551" i="1"/>
  <c r="N551" i="1"/>
  <c r="O543" i="1"/>
  <c r="N543" i="1"/>
  <c r="O3407" i="1"/>
  <c r="N3407" i="1"/>
  <c r="O1302" i="1"/>
  <c r="N1302" i="1"/>
  <c r="O519" i="1"/>
  <c r="N519" i="1"/>
  <c r="O511" i="1"/>
  <c r="N511" i="1"/>
  <c r="O503" i="1"/>
  <c r="N503" i="1"/>
  <c r="O495" i="1"/>
  <c r="N495" i="1"/>
  <c r="O487" i="1"/>
  <c r="N487" i="1"/>
  <c r="O479" i="1"/>
  <c r="N479" i="1"/>
  <c r="O471" i="1"/>
  <c r="N471" i="1"/>
  <c r="O463" i="1"/>
  <c r="N463" i="1"/>
  <c r="O455" i="1"/>
  <c r="N455" i="1"/>
  <c r="O447" i="1"/>
  <c r="N447" i="1"/>
  <c r="O439" i="1"/>
  <c r="N439" i="1"/>
  <c r="O431" i="1"/>
  <c r="N431" i="1"/>
  <c r="O423" i="1"/>
  <c r="N423" i="1"/>
  <c r="O415" i="1"/>
  <c r="N415" i="1"/>
  <c r="O407" i="1"/>
  <c r="N407" i="1"/>
  <c r="O399" i="1"/>
  <c r="N399" i="1"/>
  <c r="O391" i="1"/>
  <c r="N391" i="1"/>
  <c r="O383" i="1"/>
  <c r="N383" i="1"/>
  <c r="O375" i="1"/>
  <c r="N375" i="1"/>
  <c r="O367" i="1"/>
  <c r="N367" i="1"/>
  <c r="O359" i="1"/>
  <c r="N359" i="1"/>
  <c r="O351" i="1"/>
  <c r="N351" i="1"/>
  <c r="O343" i="1"/>
  <c r="N343" i="1"/>
  <c r="O335" i="1"/>
  <c r="N335" i="1"/>
  <c r="O327" i="1"/>
  <c r="N327" i="1"/>
  <c r="O319" i="1"/>
  <c r="N319" i="1"/>
  <c r="O311" i="1"/>
  <c r="N311" i="1"/>
  <c r="O303" i="1"/>
  <c r="N303" i="1"/>
  <c r="O295" i="1"/>
  <c r="N295" i="1"/>
  <c r="O287" i="1"/>
  <c r="N287" i="1"/>
  <c r="O279" i="1"/>
  <c r="N279" i="1"/>
  <c r="O271" i="1"/>
  <c r="N271" i="1"/>
  <c r="O263" i="1"/>
  <c r="N263" i="1"/>
  <c r="O255" i="1"/>
  <c r="N255" i="1"/>
  <c r="O247" i="1"/>
  <c r="N247" i="1"/>
  <c r="O239" i="1"/>
  <c r="N239" i="1"/>
  <c r="O231" i="1"/>
  <c r="N231" i="1"/>
  <c r="O223" i="1"/>
  <c r="N223" i="1"/>
  <c r="O215" i="1"/>
  <c r="N215" i="1"/>
  <c r="O207" i="1"/>
  <c r="N207" i="1"/>
  <c r="O199" i="1"/>
  <c r="N199" i="1"/>
  <c r="O191" i="1"/>
  <c r="N191" i="1"/>
  <c r="O183" i="1"/>
  <c r="N183" i="1"/>
  <c r="O175" i="1"/>
  <c r="N175" i="1"/>
  <c r="O167" i="1"/>
  <c r="N167" i="1"/>
  <c r="O159" i="1"/>
  <c r="N159" i="1"/>
  <c r="O151" i="1"/>
  <c r="N151" i="1"/>
  <c r="O143" i="1"/>
  <c r="N143" i="1"/>
  <c r="O135" i="1"/>
  <c r="N135" i="1"/>
  <c r="O127" i="1"/>
  <c r="N127" i="1"/>
  <c r="O119" i="1"/>
  <c r="N119" i="1"/>
  <c r="O111" i="1"/>
  <c r="N111" i="1"/>
  <c r="O103" i="1"/>
  <c r="N103" i="1"/>
  <c r="O95" i="1"/>
  <c r="N95" i="1"/>
  <c r="O87" i="1"/>
  <c r="N87" i="1"/>
  <c r="O79" i="1"/>
  <c r="N79" i="1"/>
  <c r="O71" i="1"/>
  <c r="N71" i="1"/>
  <c r="O63" i="1"/>
  <c r="N63" i="1"/>
  <c r="O55" i="1"/>
  <c r="N55" i="1"/>
  <c r="O47" i="1"/>
  <c r="N47" i="1"/>
  <c r="O39" i="1"/>
  <c r="N39" i="1"/>
  <c r="O31" i="1"/>
  <c r="N31" i="1"/>
  <c r="O23" i="1"/>
  <c r="N23" i="1"/>
  <c r="O15" i="1"/>
  <c r="N15" i="1"/>
  <c r="O7" i="1"/>
  <c r="N7" i="1"/>
  <c r="O4081" i="1"/>
  <c r="N4081" i="1"/>
  <c r="O3941" i="1"/>
  <c r="N3941" i="1"/>
  <c r="O3734" i="1"/>
  <c r="N3734" i="1"/>
  <c r="O3960" i="1"/>
  <c r="N3960" i="1"/>
  <c r="O4086" i="1"/>
  <c r="N4086" i="1"/>
  <c r="O3862" i="1"/>
  <c r="N3862" i="1"/>
  <c r="O4013" i="1"/>
  <c r="N4013" i="1"/>
  <c r="O4085" i="1"/>
  <c r="N4085" i="1"/>
  <c r="O4088" i="1"/>
  <c r="N4088" i="1"/>
  <c r="O4095" i="1"/>
  <c r="N4095" i="1"/>
  <c r="O3956" i="1"/>
  <c r="N3956" i="1"/>
  <c r="O4038" i="1"/>
  <c r="N4038" i="1"/>
  <c r="O3985" i="1"/>
  <c r="N3985" i="1"/>
  <c r="O4063" i="1"/>
  <c r="N4063" i="1"/>
  <c r="O4005" i="1"/>
  <c r="N4005" i="1"/>
  <c r="O3869" i="1"/>
  <c r="N3869" i="1"/>
  <c r="O2865" i="1"/>
  <c r="N2865" i="1"/>
  <c r="O3909" i="1"/>
  <c r="N3909" i="1"/>
  <c r="O2903" i="1"/>
  <c r="N2903" i="1"/>
  <c r="O2891" i="1"/>
  <c r="N2891" i="1"/>
  <c r="O4002" i="1"/>
  <c r="N4002" i="1"/>
  <c r="O4077" i="1"/>
  <c r="N4077" i="1"/>
  <c r="O3981" i="1"/>
  <c r="N3981" i="1"/>
  <c r="O4060" i="1"/>
  <c r="N4060" i="1"/>
  <c r="O3886" i="1"/>
  <c r="N3886" i="1"/>
  <c r="O3878" i="1"/>
  <c r="N3878" i="1"/>
  <c r="O3870" i="1"/>
  <c r="N3870" i="1"/>
  <c r="O3857" i="1"/>
  <c r="N3857" i="1"/>
  <c r="O2915" i="1"/>
  <c r="N2915" i="1"/>
  <c r="O3736" i="1"/>
  <c r="N3736" i="1"/>
  <c r="O3620" i="1"/>
  <c r="N3620" i="1"/>
  <c r="O3213" i="1"/>
  <c r="N3213" i="1"/>
  <c r="O3728" i="1"/>
  <c r="N3728" i="1"/>
  <c r="O3471" i="1"/>
  <c r="N3471" i="1"/>
  <c r="O3806" i="1"/>
  <c r="N3806" i="1"/>
  <c r="O3798" i="1"/>
  <c r="N3798" i="1"/>
  <c r="O3790" i="1"/>
  <c r="N3790" i="1"/>
  <c r="O3782" i="1"/>
  <c r="N3782" i="1"/>
  <c r="O3774" i="1"/>
  <c r="N3774" i="1"/>
  <c r="O3766" i="1"/>
  <c r="N3766" i="1"/>
  <c r="O3758" i="1"/>
  <c r="N3758" i="1"/>
  <c r="O3750" i="1"/>
  <c r="N3750" i="1"/>
  <c r="O3997" i="1"/>
  <c r="N3997" i="1"/>
  <c r="O4071" i="1"/>
  <c r="N4071" i="1"/>
  <c r="O3225" i="1"/>
  <c r="N3225" i="1"/>
  <c r="O3619" i="1"/>
  <c r="N3619" i="1"/>
  <c r="O3654" i="1"/>
  <c r="N3654" i="1"/>
  <c r="O3703" i="1"/>
  <c r="N3703" i="1"/>
  <c r="O3596" i="1"/>
  <c r="N3596" i="1"/>
  <c r="O3626" i="1"/>
  <c r="N3626" i="1"/>
  <c r="O3618" i="1"/>
  <c r="N3618" i="1"/>
  <c r="O3593" i="1"/>
  <c r="N3593" i="1"/>
  <c r="O3819" i="1"/>
  <c r="N3819" i="1"/>
  <c r="O3725" i="1"/>
  <c r="N3725" i="1"/>
  <c r="O3646" i="1"/>
  <c r="N3646" i="1"/>
  <c r="O3638" i="1"/>
  <c r="N3638" i="1"/>
  <c r="O3630" i="1"/>
  <c r="N3630" i="1"/>
  <c r="O2785" i="1"/>
  <c r="N2785" i="1"/>
  <c r="O3184" i="1"/>
  <c r="N3184" i="1"/>
  <c r="O3332" i="1"/>
  <c r="N3332" i="1"/>
  <c r="O3552" i="1"/>
  <c r="N3552" i="1"/>
  <c r="O3828" i="1"/>
  <c r="N3828" i="1"/>
  <c r="O3606" i="1"/>
  <c r="N3606" i="1"/>
  <c r="O3697" i="1"/>
  <c r="N3697" i="1"/>
  <c r="O3585" i="1"/>
  <c r="N3585" i="1"/>
  <c r="O3403" i="1"/>
  <c r="N3403" i="1"/>
  <c r="O3405" i="1"/>
  <c r="N3405" i="1"/>
  <c r="O3724" i="1"/>
  <c r="N3724" i="1"/>
  <c r="O3603" i="1"/>
  <c r="N3603" i="1"/>
  <c r="O2812" i="1"/>
  <c r="N2812" i="1"/>
  <c r="O3388" i="1"/>
  <c r="N3388" i="1"/>
  <c r="O3835" i="1"/>
  <c r="N3835" i="1"/>
  <c r="O3579" i="1"/>
  <c r="N3579" i="1"/>
  <c r="O3252" i="1"/>
  <c r="N3252" i="1"/>
  <c r="O3385" i="1"/>
  <c r="N3385" i="1"/>
  <c r="O3723" i="1"/>
  <c r="N3723" i="1"/>
  <c r="O2809" i="1"/>
  <c r="N2809" i="1"/>
  <c r="O3688" i="1"/>
  <c r="N3688" i="1"/>
  <c r="O3577" i="1"/>
  <c r="N3577" i="1"/>
  <c r="O3720" i="1"/>
  <c r="N3720" i="1"/>
  <c r="O3175" i="1"/>
  <c r="N3175" i="1"/>
  <c r="O3440" i="1"/>
  <c r="N3440" i="1"/>
  <c r="O3651" i="1"/>
  <c r="N3651" i="1"/>
  <c r="O3315" i="1"/>
  <c r="N3315" i="1"/>
  <c r="O3682" i="1"/>
  <c r="N3682" i="1"/>
  <c r="O3512" i="1"/>
  <c r="N3512" i="1"/>
  <c r="O3509" i="1"/>
  <c r="N3509" i="1"/>
  <c r="O3312" i="1"/>
  <c r="N3312" i="1"/>
  <c r="O3572" i="1"/>
  <c r="N3572" i="1"/>
  <c r="O3310" i="1"/>
  <c r="N3310" i="1"/>
  <c r="O3507" i="1"/>
  <c r="N3507" i="1"/>
  <c r="O2976" i="1"/>
  <c r="N2976" i="1"/>
  <c r="O3308" i="1"/>
  <c r="N3308" i="1"/>
  <c r="O2965" i="1"/>
  <c r="N2965" i="1"/>
  <c r="O3504" i="1"/>
  <c r="N3504" i="1"/>
  <c r="O2784" i="1"/>
  <c r="N2784" i="1"/>
  <c r="O3262" i="1"/>
  <c r="N3262" i="1"/>
  <c r="O3306" i="1"/>
  <c r="N3306" i="1"/>
  <c r="O3833" i="1"/>
  <c r="N3833" i="1"/>
  <c r="O3304" i="1"/>
  <c r="N3304" i="1"/>
  <c r="O3219" i="1"/>
  <c r="N3219" i="1"/>
  <c r="O3427" i="1"/>
  <c r="N3427" i="1"/>
  <c r="O3166" i="1"/>
  <c r="N3166" i="1"/>
  <c r="O3401" i="1"/>
  <c r="N3401" i="1"/>
  <c r="O3490" i="1"/>
  <c r="N3490" i="1"/>
  <c r="O541" i="1"/>
  <c r="N541" i="1"/>
  <c r="O2837" i="1"/>
  <c r="N2837" i="1"/>
  <c r="O1291" i="1"/>
  <c r="N1291" i="1"/>
  <c r="O3231" i="1"/>
  <c r="N3231" i="1"/>
  <c r="O3206" i="1"/>
  <c r="N3206" i="1"/>
  <c r="O3198" i="1"/>
  <c r="N3198" i="1"/>
  <c r="O3190" i="1"/>
  <c r="N3190" i="1"/>
  <c r="O3541" i="1"/>
  <c r="N3541" i="1"/>
  <c r="O3423" i="1"/>
  <c r="N3423" i="1"/>
  <c r="O3368" i="1"/>
  <c r="N3368" i="1"/>
  <c r="O2973" i="1"/>
  <c r="N2973" i="1"/>
  <c r="O3477" i="1"/>
  <c r="N3477" i="1"/>
  <c r="O3142" i="1"/>
  <c r="N3142" i="1"/>
  <c r="O3134" i="1"/>
  <c r="N3134" i="1"/>
  <c r="O3126" i="1"/>
  <c r="N3126" i="1"/>
  <c r="O3118" i="1"/>
  <c r="N3118" i="1"/>
  <c r="O3110" i="1"/>
  <c r="N3110" i="1"/>
  <c r="O3102" i="1"/>
  <c r="N3102" i="1"/>
  <c r="O3094" i="1"/>
  <c r="N3094" i="1"/>
  <c r="O3086" i="1"/>
  <c r="N3086" i="1"/>
  <c r="O3078" i="1"/>
  <c r="N3078" i="1"/>
  <c r="O3070" i="1"/>
  <c r="N3070" i="1"/>
  <c r="O3062" i="1"/>
  <c r="N3062" i="1"/>
  <c r="O3054" i="1"/>
  <c r="N3054" i="1"/>
  <c r="O3046" i="1"/>
  <c r="N3046" i="1"/>
  <c r="O3038" i="1"/>
  <c r="N3038" i="1"/>
  <c r="O3030" i="1"/>
  <c r="N3030" i="1"/>
  <c r="O3022" i="1"/>
  <c r="N3022" i="1"/>
  <c r="O3014" i="1"/>
  <c r="N3014" i="1"/>
  <c r="O3006" i="1"/>
  <c r="N3006" i="1"/>
  <c r="O2998" i="1"/>
  <c r="N2998" i="1"/>
  <c r="O2990" i="1"/>
  <c r="N2990" i="1"/>
  <c r="O3298" i="1"/>
  <c r="N3298" i="1"/>
  <c r="O3420" i="1"/>
  <c r="N3420" i="1"/>
  <c r="O3156" i="1"/>
  <c r="N3156" i="1"/>
  <c r="O2958" i="1"/>
  <c r="N2958" i="1"/>
  <c r="O2950" i="1"/>
  <c r="N2950" i="1"/>
  <c r="O2942" i="1"/>
  <c r="N2942" i="1"/>
  <c r="O2934" i="1"/>
  <c r="N2934" i="1"/>
  <c r="O2926" i="1"/>
  <c r="N2926" i="1"/>
  <c r="O4020" i="1"/>
  <c r="N4020" i="1"/>
  <c r="O3737" i="1"/>
  <c r="N3737" i="1"/>
  <c r="O3866" i="1"/>
  <c r="N3866" i="1"/>
  <c r="O3865" i="1"/>
  <c r="N3865" i="1"/>
  <c r="O2857" i="1"/>
  <c r="N2857" i="1"/>
  <c r="O2845" i="1"/>
  <c r="N2845" i="1"/>
  <c r="O2887" i="1"/>
  <c r="N2887" i="1"/>
  <c r="O3927" i="1"/>
  <c r="N3927" i="1"/>
  <c r="O3890" i="1"/>
  <c r="N3890" i="1"/>
  <c r="O4089" i="1"/>
  <c r="N4089" i="1"/>
  <c r="O3708" i="1"/>
  <c r="N3708" i="1"/>
  <c r="O2815" i="1"/>
  <c r="N2815" i="1"/>
  <c r="O3825" i="1"/>
  <c r="N3825" i="1"/>
  <c r="O3153" i="1"/>
  <c r="N3153" i="1"/>
  <c r="O3559" i="1"/>
  <c r="N3559" i="1"/>
  <c r="O3610" i="1"/>
  <c r="N3610" i="1"/>
  <c r="O3414" i="1"/>
  <c r="N3414" i="1"/>
  <c r="O2782" i="1"/>
  <c r="N2782" i="1"/>
  <c r="O2774" i="1"/>
  <c r="N2774" i="1"/>
  <c r="O2766" i="1"/>
  <c r="N2766" i="1"/>
  <c r="O2758" i="1"/>
  <c r="N2758" i="1"/>
  <c r="O2750" i="1"/>
  <c r="N2750" i="1"/>
  <c r="O2742" i="1"/>
  <c r="N2742" i="1"/>
  <c r="O2734" i="1"/>
  <c r="N2734" i="1"/>
  <c r="O2726" i="1"/>
  <c r="N2726" i="1"/>
  <c r="O2718" i="1"/>
  <c r="N2718" i="1"/>
  <c r="O2710" i="1"/>
  <c r="N2710" i="1"/>
  <c r="O2702" i="1"/>
  <c r="N2702" i="1"/>
  <c r="O2694" i="1"/>
  <c r="N2694" i="1"/>
  <c r="O2686" i="1"/>
  <c r="N2686" i="1"/>
  <c r="O2678" i="1"/>
  <c r="N2678" i="1"/>
  <c r="O2670" i="1"/>
  <c r="N2670" i="1"/>
  <c r="O2662" i="1"/>
  <c r="N2662" i="1"/>
  <c r="O2654" i="1"/>
  <c r="N2654" i="1"/>
  <c r="O2646" i="1"/>
  <c r="N2646" i="1"/>
  <c r="O2638" i="1"/>
  <c r="N2638" i="1"/>
  <c r="O2630" i="1"/>
  <c r="N2630" i="1"/>
  <c r="O2622" i="1"/>
  <c r="N2622" i="1"/>
  <c r="O2614" i="1"/>
  <c r="N2614" i="1"/>
  <c r="O2606" i="1"/>
  <c r="N2606" i="1"/>
  <c r="O2598" i="1"/>
  <c r="N2598" i="1"/>
  <c r="O2590" i="1"/>
  <c r="N2590" i="1"/>
  <c r="O2582" i="1"/>
  <c r="N2582" i="1"/>
  <c r="O2574" i="1"/>
  <c r="N2574" i="1"/>
  <c r="O2566" i="1"/>
  <c r="N2566" i="1"/>
  <c r="O2558" i="1"/>
  <c r="N2558" i="1"/>
  <c r="O2550" i="1"/>
  <c r="N2550" i="1"/>
  <c r="O2542" i="1"/>
  <c r="N2542" i="1"/>
  <c r="O2534" i="1"/>
  <c r="N2534" i="1"/>
  <c r="O2526" i="1"/>
  <c r="N2526" i="1"/>
  <c r="O2518" i="1"/>
  <c r="N2518" i="1"/>
  <c r="O2510" i="1"/>
  <c r="N2510" i="1"/>
  <c r="O2502" i="1"/>
  <c r="N2502" i="1"/>
  <c r="O2494" i="1"/>
  <c r="N2494" i="1"/>
  <c r="O2486" i="1"/>
  <c r="N2486" i="1"/>
  <c r="O2478" i="1"/>
  <c r="N2478" i="1"/>
  <c r="O2470" i="1"/>
  <c r="N2470" i="1"/>
  <c r="O2462" i="1"/>
  <c r="N2462" i="1"/>
  <c r="O2454" i="1"/>
  <c r="N2454" i="1"/>
  <c r="O2446" i="1"/>
  <c r="N2446" i="1"/>
  <c r="O2438" i="1"/>
  <c r="N2438" i="1"/>
  <c r="O2430" i="1"/>
  <c r="N2430" i="1"/>
  <c r="O2422" i="1"/>
  <c r="N2422" i="1"/>
  <c r="O2414" i="1"/>
  <c r="N2414" i="1"/>
  <c r="O2406" i="1"/>
  <c r="N2406" i="1"/>
  <c r="O2398" i="1"/>
  <c r="N2398" i="1"/>
  <c r="O2390" i="1"/>
  <c r="N2390" i="1"/>
  <c r="O2382" i="1"/>
  <c r="N2382" i="1"/>
  <c r="O2374" i="1"/>
  <c r="N2374" i="1"/>
  <c r="O2366" i="1"/>
  <c r="N2366" i="1"/>
  <c r="O2358" i="1"/>
  <c r="N2358" i="1"/>
  <c r="O2350" i="1"/>
  <c r="N2350" i="1"/>
  <c r="O2342" i="1"/>
  <c r="N2342" i="1"/>
  <c r="O2334" i="1"/>
  <c r="N2334" i="1"/>
  <c r="O2326" i="1"/>
  <c r="N2326" i="1"/>
  <c r="O2318" i="1"/>
  <c r="N2318" i="1"/>
  <c r="O2310" i="1"/>
  <c r="N2310" i="1"/>
  <c r="O2302" i="1"/>
  <c r="N2302" i="1"/>
  <c r="O2294" i="1"/>
  <c r="N2294" i="1"/>
  <c r="O2286" i="1"/>
  <c r="N2286" i="1"/>
  <c r="O2278" i="1"/>
  <c r="N2278" i="1"/>
  <c r="O2270" i="1"/>
  <c r="N2270" i="1"/>
  <c r="O2262" i="1"/>
  <c r="N2262" i="1"/>
  <c r="O2254" i="1"/>
  <c r="N2254" i="1"/>
  <c r="O2246" i="1"/>
  <c r="N2246" i="1"/>
  <c r="O2238" i="1"/>
  <c r="N2238" i="1"/>
  <c r="O2230" i="1"/>
  <c r="N2230" i="1"/>
  <c r="O2222" i="1"/>
  <c r="N2222" i="1"/>
  <c r="O2214" i="1"/>
  <c r="N2214" i="1"/>
  <c r="O2206" i="1"/>
  <c r="N2206" i="1"/>
  <c r="O2198" i="1"/>
  <c r="N2198" i="1"/>
  <c r="O2190" i="1"/>
  <c r="N2190" i="1"/>
  <c r="O2182" i="1"/>
  <c r="N2182" i="1"/>
  <c r="O2174" i="1"/>
  <c r="N2174" i="1"/>
  <c r="O2166" i="1"/>
  <c r="N2166" i="1"/>
  <c r="O2158" i="1"/>
  <c r="N2158" i="1"/>
  <c r="O2150" i="1"/>
  <c r="N2150" i="1"/>
  <c r="O2142" i="1"/>
  <c r="N2142" i="1"/>
  <c r="O2134" i="1"/>
  <c r="N2134" i="1"/>
  <c r="O2126" i="1"/>
  <c r="N2126" i="1"/>
  <c r="O2118" i="1"/>
  <c r="N2118" i="1"/>
  <c r="O2110" i="1"/>
  <c r="N2110" i="1"/>
  <c r="O2102" i="1"/>
  <c r="N2102" i="1"/>
  <c r="O2094" i="1"/>
  <c r="N2094" i="1"/>
  <c r="O2086" i="1"/>
  <c r="N2086" i="1"/>
  <c r="O2078" i="1"/>
  <c r="N2078" i="1"/>
  <c r="O2070" i="1"/>
  <c r="N2070" i="1"/>
  <c r="O2062" i="1"/>
  <c r="N2062" i="1"/>
  <c r="O2054" i="1"/>
  <c r="N2054" i="1"/>
  <c r="O2046" i="1"/>
  <c r="N2046" i="1"/>
  <c r="O2038" i="1"/>
  <c r="N2038" i="1"/>
  <c r="O2030" i="1"/>
  <c r="N2030" i="1"/>
  <c r="O2022" i="1"/>
  <c r="N2022" i="1"/>
  <c r="O2014" i="1"/>
  <c r="N2014" i="1"/>
  <c r="O2006" i="1"/>
  <c r="N2006" i="1"/>
  <c r="O1998" i="1"/>
  <c r="N1998" i="1"/>
  <c r="O1990" i="1"/>
  <c r="N1990" i="1"/>
  <c r="O1982" i="1"/>
  <c r="N1982" i="1"/>
  <c r="O1974" i="1"/>
  <c r="N1974" i="1"/>
  <c r="O1966" i="1"/>
  <c r="N1966" i="1"/>
  <c r="O1958" i="1"/>
  <c r="N1958" i="1"/>
  <c r="O1950" i="1"/>
  <c r="N1950" i="1"/>
  <c r="O1942" i="1"/>
  <c r="N1942" i="1"/>
  <c r="O1934" i="1"/>
  <c r="N1934" i="1"/>
  <c r="O1926" i="1"/>
  <c r="N1926" i="1"/>
  <c r="O1918" i="1"/>
  <c r="N1918" i="1"/>
  <c r="O1910" i="1"/>
  <c r="N1910" i="1"/>
  <c r="O1902" i="1"/>
  <c r="N1902" i="1"/>
  <c r="O1894" i="1"/>
  <c r="N1894" i="1"/>
  <c r="O1886" i="1"/>
  <c r="N1886" i="1"/>
  <c r="O1878" i="1"/>
  <c r="N1878" i="1"/>
  <c r="O1870" i="1"/>
  <c r="N1870" i="1"/>
  <c r="O1862" i="1"/>
  <c r="N1862" i="1"/>
  <c r="O1854" i="1"/>
  <c r="N1854" i="1"/>
  <c r="O1846" i="1"/>
  <c r="N1846" i="1"/>
  <c r="O1838" i="1"/>
  <c r="N1838" i="1"/>
  <c r="O1830" i="1"/>
  <c r="N1830" i="1"/>
  <c r="O1822" i="1"/>
  <c r="N1822" i="1"/>
  <c r="O1814" i="1"/>
  <c r="N1814" i="1"/>
  <c r="O1806" i="1"/>
  <c r="N1806" i="1"/>
  <c r="O1798" i="1"/>
  <c r="N1798" i="1"/>
  <c r="O1790" i="1"/>
  <c r="N1790" i="1"/>
  <c r="O1782" i="1"/>
  <c r="N1782" i="1"/>
  <c r="O1774" i="1"/>
  <c r="N1774" i="1"/>
  <c r="O1766" i="1"/>
  <c r="N1766" i="1"/>
  <c r="O1758" i="1"/>
  <c r="N1758" i="1"/>
  <c r="O1750" i="1"/>
  <c r="N1750" i="1"/>
  <c r="O1742" i="1"/>
  <c r="N1742" i="1"/>
  <c r="O1734" i="1"/>
  <c r="N1734" i="1"/>
  <c r="O1726" i="1"/>
  <c r="N1726" i="1"/>
  <c r="O1718" i="1"/>
  <c r="N1718" i="1"/>
  <c r="O1710" i="1"/>
  <c r="N1710" i="1"/>
  <c r="O1702" i="1"/>
  <c r="N1702" i="1"/>
  <c r="O1694" i="1"/>
  <c r="N1694" i="1"/>
  <c r="O1686" i="1"/>
  <c r="N1686" i="1"/>
  <c r="O1678" i="1"/>
  <c r="N1678" i="1"/>
  <c r="O1670" i="1"/>
  <c r="N1670" i="1"/>
  <c r="O1662" i="1"/>
  <c r="N1662" i="1"/>
  <c r="O1654" i="1"/>
  <c r="N1654" i="1"/>
  <c r="O1646" i="1"/>
  <c r="N1646" i="1"/>
  <c r="O1638" i="1"/>
  <c r="N1638" i="1"/>
  <c r="O1630" i="1"/>
  <c r="N1630" i="1"/>
  <c r="O1622" i="1"/>
  <c r="N1622" i="1"/>
  <c r="O1614" i="1"/>
  <c r="N1614" i="1"/>
  <c r="O1606" i="1"/>
  <c r="N1606" i="1"/>
  <c r="O1598" i="1"/>
  <c r="N1598" i="1"/>
  <c r="O1590" i="1"/>
  <c r="N1590" i="1"/>
  <c r="O1582" i="1"/>
  <c r="N1582" i="1"/>
  <c r="O1574" i="1"/>
  <c r="N1574" i="1"/>
  <c r="O1566" i="1"/>
  <c r="N1566" i="1"/>
  <c r="O1558" i="1"/>
  <c r="N1558" i="1"/>
  <c r="O1550" i="1"/>
  <c r="N1550" i="1"/>
  <c r="O1542" i="1"/>
  <c r="N1542" i="1"/>
  <c r="O1534" i="1"/>
  <c r="N1534" i="1"/>
  <c r="O1526" i="1"/>
  <c r="N1526" i="1"/>
  <c r="O1518" i="1"/>
  <c r="N1518" i="1"/>
  <c r="O1510" i="1"/>
  <c r="N1510" i="1"/>
  <c r="O1502" i="1"/>
  <c r="N1502" i="1"/>
  <c r="O1494" i="1"/>
  <c r="N1494" i="1"/>
  <c r="O1486" i="1"/>
  <c r="N1486" i="1"/>
  <c r="O1478" i="1"/>
  <c r="N1478" i="1"/>
  <c r="O1470" i="1"/>
  <c r="N1470" i="1"/>
  <c r="O1462" i="1"/>
  <c r="N1462" i="1"/>
  <c r="O1454" i="1"/>
  <c r="N1454" i="1"/>
  <c r="O1446" i="1"/>
  <c r="N1446" i="1"/>
  <c r="O1438" i="1"/>
  <c r="N1438" i="1"/>
  <c r="O1430" i="1"/>
  <c r="N1430" i="1"/>
  <c r="O1422" i="1"/>
  <c r="N1422" i="1"/>
  <c r="O1414" i="1"/>
  <c r="N1414" i="1"/>
  <c r="O1406" i="1"/>
  <c r="N1406" i="1"/>
  <c r="O1398" i="1"/>
  <c r="N1398" i="1"/>
  <c r="O1390" i="1"/>
  <c r="N1390" i="1"/>
  <c r="O1382" i="1"/>
  <c r="N1382" i="1"/>
  <c r="O1374" i="1"/>
  <c r="N1374" i="1"/>
  <c r="O1366" i="1"/>
  <c r="N1366" i="1"/>
  <c r="O1358" i="1"/>
  <c r="N1358" i="1"/>
  <c r="O1350" i="1"/>
  <c r="N1350" i="1"/>
  <c r="O1342" i="1"/>
  <c r="N1342" i="1"/>
  <c r="O1334" i="1"/>
  <c r="N1334" i="1"/>
  <c r="O1326" i="1"/>
  <c r="N1326" i="1"/>
  <c r="O1318" i="1"/>
  <c r="N1318" i="1"/>
  <c r="O1310" i="1"/>
  <c r="N1310" i="1"/>
  <c r="O3288" i="1"/>
  <c r="N3288" i="1"/>
  <c r="O3485" i="1"/>
  <c r="N3485" i="1"/>
  <c r="O3410" i="1"/>
  <c r="N3410" i="1"/>
  <c r="O1278" i="1"/>
  <c r="N1278" i="1"/>
  <c r="O1270" i="1"/>
  <c r="N1270" i="1"/>
  <c r="O1262" i="1"/>
  <c r="N1262" i="1"/>
  <c r="O1254" i="1"/>
  <c r="N1254" i="1"/>
  <c r="O1246" i="1"/>
  <c r="N1246" i="1"/>
  <c r="O1238" i="1"/>
  <c r="N1238" i="1"/>
  <c r="O1230" i="1"/>
  <c r="N1230" i="1"/>
  <c r="O1222" i="1"/>
  <c r="N1222" i="1"/>
  <c r="O1214" i="1"/>
  <c r="N1214" i="1"/>
  <c r="O1206" i="1"/>
  <c r="N1206" i="1"/>
  <c r="O1198" i="1"/>
  <c r="N1198" i="1"/>
  <c r="O1190" i="1"/>
  <c r="N1190" i="1"/>
  <c r="O1182" i="1"/>
  <c r="N1182" i="1"/>
  <c r="O1174" i="1"/>
  <c r="N1174" i="1"/>
  <c r="O1166" i="1"/>
  <c r="N1166" i="1"/>
  <c r="O1158" i="1"/>
  <c r="N1158" i="1"/>
  <c r="O1150" i="1"/>
  <c r="N1150" i="1"/>
  <c r="O1142" i="1"/>
  <c r="N1142" i="1"/>
  <c r="O1134" i="1"/>
  <c r="N1134" i="1"/>
  <c r="O1126" i="1"/>
  <c r="N1126" i="1"/>
  <c r="O1118" i="1"/>
  <c r="N1118" i="1"/>
  <c r="O1110" i="1"/>
  <c r="N1110" i="1"/>
  <c r="O1102" i="1"/>
  <c r="N1102" i="1"/>
  <c r="O1094" i="1"/>
  <c r="N1094" i="1"/>
  <c r="O1086" i="1"/>
  <c r="N1086" i="1"/>
  <c r="O1078" i="1"/>
  <c r="N1078" i="1"/>
  <c r="O1070" i="1"/>
  <c r="N1070" i="1"/>
  <c r="O1062" i="1"/>
  <c r="N1062" i="1"/>
  <c r="O1054" i="1"/>
  <c r="N1054" i="1"/>
  <c r="O1046" i="1"/>
  <c r="N1046" i="1"/>
  <c r="O1038" i="1"/>
  <c r="N1038" i="1"/>
  <c r="O1030" i="1"/>
  <c r="N1030" i="1"/>
  <c r="O1022" i="1"/>
  <c r="N1022" i="1"/>
  <c r="O1014" i="1"/>
  <c r="N1014" i="1"/>
  <c r="O1006" i="1"/>
  <c r="N1006" i="1"/>
  <c r="O998" i="1"/>
  <c r="N998" i="1"/>
  <c r="O990" i="1"/>
  <c r="N990" i="1"/>
  <c r="O982" i="1"/>
  <c r="N982" i="1"/>
  <c r="O974" i="1"/>
  <c r="N974" i="1"/>
  <c r="O966" i="1"/>
  <c r="N966" i="1"/>
  <c r="O958" i="1"/>
  <c r="N958" i="1"/>
  <c r="O950" i="1"/>
  <c r="N950" i="1"/>
  <c r="O942" i="1"/>
  <c r="N942" i="1"/>
  <c r="O934" i="1"/>
  <c r="N934" i="1"/>
  <c r="O926" i="1"/>
  <c r="N926" i="1"/>
  <c r="O918" i="1"/>
  <c r="N918" i="1"/>
  <c r="O910" i="1"/>
  <c r="N910" i="1"/>
  <c r="O902" i="1"/>
  <c r="N902" i="1"/>
  <c r="O894" i="1"/>
  <c r="N894" i="1"/>
  <c r="O886" i="1"/>
  <c r="N886" i="1"/>
  <c r="O878" i="1"/>
  <c r="N878" i="1"/>
  <c r="O870" i="1"/>
  <c r="N870" i="1"/>
  <c r="O862" i="1"/>
  <c r="N862" i="1"/>
  <c r="O854" i="1"/>
  <c r="N854" i="1"/>
  <c r="O846" i="1"/>
  <c r="N846" i="1"/>
  <c r="O838" i="1"/>
  <c r="N838" i="1"/>
  <c r="O830" i="1"/>
  <c r="N830" i="1"/>
  <c r="O822" i="1"/>
  <c r="N822" i="1"/>
  <c r="O814" i="1"/>
  <c r="N814" i="1"/>
  <c r="O806" i="1"/>
  <c r="N806" i="1"/>
  <c r="O798" i="1"/>
  <c r="N798" i="1"/>
  <c r="O790" i="1"/>
  <c r="N790" i="1"/>
  <c r="O782" i="1"/>
  <c r="N782" i="1"/>
  <c r="O774" i="1"/>
  <c r="N774" i="1"/>
  <c r="O766" i="1"/>
  <c r="N766" i="1"/>
  <c r="O758" i="1"/>
  <c r="N758" i="1"/>
  <c r="O750" i="1"/>
  <c r="N750" i="1"/>
  <c r="O742" i="1"/>
  <c r="N742" i="1"/>
  <c r="O734" i="1"/>
  <c r="N734" i="1"/>
  <c r="O726" i="1"/>
  <c r="N726" i="1"/>
  <c r="O718" i="1"/>
  <c r="N718" i="1"/>
  <c r="O710" i="1"/>
  <c r="N710" i="1"/>
  <c r="O702" i="1"/>
  <c r="N702" i="1"/>
  <c r="O694" i="1"/>
  <c r="N694" i="1"/>
  <c r="O686" i="1"/>
  <c r="N686" i="1"/>
  <c r="O678" i="1"/>
  <c r="N678" i="1"/>
  <c r="O670" i="1"/>
  <c r="N670" i="1"/>
  <c r="O662" i="1"/>
  <c r="N662" i="1"/>
  <c r="O654" i="1"/>
  <c r="N654" i="1"/>
  <c r="O646" i="1"/>
  <c r="N646" i="1"/>
  <c r="O638" i="1"/>
  <c r="N638" i="1"/>
  <c r="O630" i="1"/>
  <c r="N630" i="1"/>
  <c r="O622" i="1"/>
  <c r="N622" i="1"/>
  <c r="O614" i="1"/>
  <c r="N614" i="1"/>
  <c r="O606" i="1"/>
  <c r="N606" i="1"/>
  <c r="O598" i="1"/>
  <c r="N598" i="1"/>
  <c r="O590" i="1"/>
  <c r="N590" i="1"/>
  <c r="O582" i="1"/>
  <c r="N582" i="1"/>
  <c r="O574" i="1"/>
  <c r="N574" i="1"/>
  <c r="O566" i="1"/>
  <c r="N566" i="1"/>
  <c r="O558" i="1"/>
  <c r="N558" i="1"/>
  <c r="O550" i="1"/>
  <c r="N550" i="1"/>
  <c r="O542" i="1"/>
  <c r="N542" i="1"/>
  <c r="O2787" i="1"/>
  <c r="N2787" i="1"/>
  <c r="O3254" i="1"/>
  <c r="N3254" i="1"/>
  <c r="O518" i="1"/>
  <c r="N518" i="1"/>
  <c r="O510" i="1"/>
  <c r="N510" i="1"/>
  <c r="O502" i="1"/>
  <c r="N502" i="1"/>
  <c r="O494" i="1"/>
  <c r="N494" i="1"/>
  <c r="O486" i="1"/>
  <c r="N486" i="1"/>
  <c r="O478" i="1"/>
  <c r="N478" i="1"/>
  <c r="O470" i="1"/>
  <c r="N470" i="1"/>
  <c r="O462" i="1"/>
  <c r="N462" i="1"/>
  <c r="O454" i="1"/>
  <c r="N454" i="1"/>
  <c r="O446" i="1"/>
  <c r="N446" i="1"/>
  <c r="O438" i="1"/>
  <c r="N438" i="1"/>
  <c r="O430" i="1"/>
  <c r="N430" i="1"/>
  <c r="O422" i="1"/>
  <c r="N422" i="1"/>
  <c r="O414" i="1"/>
  <c r="N414" i="1"/>
  <c r="O406" i="1"/>
  <c r="N406" i="1"/>
  <c r="O398" i="1"/>
  <c r="N398" i="1"/>
  <c r="O390" i="1"/>
  <c r="N390" i="1"/>
  <c r="O382" i="1"/>
  <c r="N382" i="1"/>
  <c r="O374" i="1"/>
  <c r="N374" i="1"/>
  <c r="O366" i="1"/>
  <c r="N366" i="1"/>
  <c r="O358" i="1"/>
  <c r="N358" i="1"/>
  <c r="O350" i="1"/>
  <c r="N350" i="1"/>
  <c r="O342" i="1"/>
  <c r="N342" i="1"/>
  <c r="O334" i="1"/>
  <c r="N334" i="1"/>
  <c r="O326" i="1"/>
  <c r="N326" i="1"/>
  <c r="O318" i="1"/>
  <c r="N318" i="1"/>
  <c r="O310" i="1"/>
  <c r="N310" i="1"/>
  <c r="O302" i="1"/>
  <c r="N302" i="1"/>
  <c r="O294" i="1"/>
  <c r="N294" i="1"/>
  <c r="O286" i="1"/>
  <c r="N286" i="1"/>
  <c r="O278" i="1"/>
  <c r="N278" i="1"/>
  <c r="O270" i="1"/>
  <c r="N270" i="1"/>
  <c r="O262" i="1"/>
  <c r="N262" i="1"/>
  <c r="O254" i="1"/>
  <c r="N254" i="1"/>
  <c r="O246" i="1"/>
  <c r="N246" i="1"/>
  <c r="O238" i="1"/>
  <c r="N238" i="1"/>
  <c r="O230" i="1"/>
  <c r="N230" i="1"/>
  <c r="O222" i="1"/>
  <c r="N222" i="1"/>
  <c r="O214" i="1"/>
  <c r="N214" i="1"/>
  <c r="O206" i="1"/>
  <c r="N206" i="1"/>
  <c r="O198" i="1"/>
  <c r="N198" i="1"/>
  <c r="O190" i="1"/>
  <c r="N190" i="1"/>
  <c r="O182" i="1"/>
  <c r="N182" i="1"/>
  <c r="O174" i="1"/>
  <c r="N174" i="1"/>
  <c r="O166" i="1"/>
  <c r="N166" i="1"/>
  <c r="O158" i="1"/>
  <c r="N158" i="1"/>
  <c r="O150" i="1"/>
  <c r="N150" i="1"/>
  <c r="O142" i="1"/>
  <c r="N142" i="1"/>
  <c r="O134" i="1"/>
  <c r="N134" i="1"/>
  <c r="O126" i="1"/>
  <c r="N126" i="1"/>
  <c r="O118" i="1"/>
  <c r="N118" i="1"/>
  <c r="O110" i="1"/>
  <c r="N110" i="1"/>
  <c r="O102" i="1"/>
  <c r="N102" i="1"/>
  <c r="O94" i="1"/>
  <c r="N94" i="1"/>
  <c r="O86" i="1"/>
  <c r="N86" i="1"/>
  <c r="O78" i="1"/>
  <c r="N78" i="1"/>
  <c r="O70" i="1"/>
  <c r="N70" i="1"/>
  <c r="O62" i="1"/>
  <c r="N62" i="1"/>
  <c r="O54" i="1"/>
  <c r="N54" i="1"/>
  <c r="O46" i="1"/>
  <c r="N46" i="1"/>
  <c r="O38" i="1"/>
  <c r="N38" i="1"/>
  <c r="O30" i="1"/>
  <c r="N30" i="1"/>
  <c r="O22" i="1"/>
  <c r="N22" i="1"/>
  <c r="O14" i="1"/>
  <c r="N14" i="1"/>
  <c r="O6" i="1"/>
  <c r="N6" i="1"/>
  <c r="O2493" i="1"/>
  <c r="N2493" i="1"/>
  <c r="O2485" i="1"/>
  <c r="N2485" i="1"/>
  <c r="O2477" i="1"/>
  <c r="N2477" i="1"/>
  <c r="O2469" i="1"/>
  <c r="N2469" i="1"/>
  <c r="O2461" i="1"/>
  <c r="N2461" i="1"/>
  <c r="O2453" i="1"/>
  <c r="N2453" i="1"/>
  <c r="O2445" i="1"/>
  <c r="N2445" i="1"/>
  <c r="O2437" i="1"/>
  <c r="N2437" i="1"/>
  <c r="O2429" i="1"/>
  <c r="N2429" i="1"/>
  <c r="O2421" i="1"/>
  <c r="N2421" i="1"/>
  <c r="O2413" i="1"/>
  <c r="N2413" i="1"/>
  <c r="O2405" i="1"/>
  <c r="N2405" i="1"/>
  <c r="O2397" i="1"/>
  <c r="N2397" i="1"/>
  <c r="O2389" i="1"/>
  <c r="N2389" i="1"/>
  <c r="O2381" i="1"/>
  <c r="N2381" i="1"/>
  <c r="O2373" i="1"/>
  <c r="N2373" i="1"/>
  <c r="O2365" i="1"/>
  <c r="N2365" i="1"/>
  <c r="O2357" i="1"/>
  <c r="N2357" i="1"/>
  <c r="O2349" i="1"/>
  <c r="N2349" i="1"/>
  <c r="O2341" i="1"/>
  <c r="N2341" i="1"/>
  <c r="O2333" i="1"/>
  <c r="N2333" i="1"/>
  <c r="O2325" i="1"/>
  <c r="N2325" i="1"/>
  <c r="O2317" i="1"/>
  <c r="N2317" i="1"/>
  <c r="O2309" i="1"/>
  <c r="N2309" i="1"/>
  <c r="O2301" i="1"/>
  <c r="N2301" i="1"/>
  <c r="O2293" i="1"/>
  <c r="N2293" i="1"/>
  <c r="O2285" i="1"/>
  <c r="N2285" i="1"/>
  <c r="O2277" i="1"/>
  <c r="N2277" i="1"/>
  <c r="O2269" i="1"/>
  <c r="N2269" i="1"/>
  <c r="O2261" i="1"/>
  <c r="N2261" i="1"/>
  <c r="O2253" i="1"/>
  <c r="N2253" i="1"/>
  <c r="O2245" i="1"/>
  <c r="N2245" i="1"/>
  <c r="O2237" i="1"/>
  <c r="N2237" i="1"/>
  <c r="O2229" i="1"/>
  <c r="N2229" i="1"/>
  <c r="O2221" i="1"/>
  <c r="N2221" i="1"/>
  <c r="O2213" i="1"/>
  <c r="N2213" i="1"/>
  <c r="O2205" i="1"/>
  <c r="N2205" i="1"/>
  <c r="O2197" i="1"/>
  <c r="N2197" i="1"/>
  <c r="O2189" i="1"/>
  <c r="N2189" i="1"/>
  <c r="O2181" i="1"/>
  <c r="N2181" i="1"/>
  <c r="O2173" i="1"/>
  <c r="N2173" i="1"/>
  <c r="O2165" i="1"/>
  <c r="N2165" i="1"/>
  <c r="O2157" i="1"/>
  <c r="N2157" i="1"/>
  <c r="O2149" i="1"/>
  <c r="N2149" i="1"/>
  <c r="O2141" i="1"/>
  <c r="N2141" i="1"/>
  <c r="O2133" i="1"/>
  <c r="N2133" i="1"/>
  <c r="O2125" i="1"/>
  <c r="N2125" i="1"/>
  <c r="O2117" i="1"/>
  <c r="N2117" i="1"/>
  <c r="O2109" i="1"/>
  <c r="N2109" i="1"/>
  <c r="O2101" i="1"/>
  <c r="N2101" i="1"/>
  <c r="O2093" i="1"/>
  <c r="N2093" i="1"/>
  <c r="O2085" i="1"/>
  <c r="N2085" i="1"/>
  <c r="O2077" i="1"/>
  <c r="N2077" i="1"/>
  <c r="O2069" i="1"/>
  <c r="N2069" i="1"/>
  <c r="O2061" i="1"/>
  <c r="N2061" i="1"/>
  <c r="O2053" i="1"/>
  <c r="N2053" i="1"/>
  <c r="O2045" i="1"/>
  <c r="N2045" i="1"/>
  <c r="O2037" i="1"/>
  <c r="N2037" i="1"/>
  <c r="O2029" i="1"/>
  <c r="N2029" i="1"/>
  <c r="O2021" i="1"/>
  <c r="N2021" i="1"/>
  <c r="O2013" i="1"/>
  <c r="N2013" i="1"/>
  <c r="O2005" i="1"/>
  <c r="N2005" i="1"/>
  <c r="O1997" i="1"/>
  <c r="N1997" i="1"/>
  <c r="O1989" i="1"/>
  <c r="N1989" i="1"/>
  <c r="O1981" i="1"/>
  <c r="N1981" i="1"/>
  <c r="O1973" i="1"/>
  <c r="N1973" i="1"/>
  <c r="O1965" i="1"/>
  <c r="N1965" i="1"/>
  <c r="O1957" i="1"/>
  <c r="N1957" i="1"/>
  <c r="O1949" i="1"/>
  <c r="N1949" i="1"/>
  <c r="O1941" i="1"/>
  <c r="N1941" i="1"/>
  <c r="O1933" i="1"/>
  <c r="N1933" i="1"/>
  <c r="O1925" i="1"/>
  <c r="N1925" i="1"/>
  <c r="O1917" i="1"/>
  <c r="N1917" i="1"/>
  <c r="O1909" i="1"/>
  <c r="N1909" i="1"/>
  <c r="O1901" i="1"/>
  <c r="N1901" i="1"/>
  <c r="O1893" i="1"/>
  <c r="N1893" i="1"/>
  <c r="O1885" i="1"/>
  <c r="N1885" i="1"/>
  <c r="O1877" i="1"/>
  <c r="N1877" i="1"/>
  <c r="O1869" i="1"/>
  <c r="N1869" i="1"/>
  <c r="O1861" i="1"/>
  <c r="N1861" i="1"/>
  <c r="O1853" i="1"/>
  <c r="N1853" i="1"/>
  <c r="O1845" i="1"/>
  <c r="N1845" i="1"/>
  <c r="O1837" i="1"/>
  <c r="N1837" i="1"/>
  <c r="O1829" i="1"/>
  <c r="N1829" i="1"/>
  <c r="O1821" i="1"/>
  <c r="N1821" i="1"/>
  <c r="O1813" i="1"/>
  <c r="N1813" i="1"/>
  <c r="O1805" i="1"/>
  <c r="N1805" i="1"/>
  <c r="O1797" i="1"/>
  <c r="N1797" i="1"/>
  <c r="O1789" i="1"/>
  <c r="N1789" i="1"/>
  <c r="O1781" i="1"/>
  <c r="N1781" i="1"/>
  <c r="O1773" i="1"/>
  <c r="N1773" i="1"/>
  <c r="O1765" i="1"/>
  <c r="N1765" i="1"/>
  <c r="O1757" i="1"/>
  <c r="N1757" i="1"/>
  <c r="O1749" i="1"/>
  <c r="N1749" i="1"/>
  <c r="O1741" i="1"/>
  <c r="N1741" i="1"/>
  <c r="O1733" i="1"/>
  <c r="N1733" i="1"/>
  <c r="O1725" i="1"/>
  <c r="N1725" i="1"/>
  <c r="O1717" i="1"/>
  <c r="N1717" i="1"/>
  <c r="O1709" i="1"/>
  <c r="N1709" i="1"/>
  <c r="O1701" i="1"/>
  <c r="N1701" i="1"/>
  <c r="O1693" i="1"/>
  <c r="N1693" i="1"/>
  <c r="O1685" i="1"/>
  <c r="N1685" i="1"/>
  <c r="O1677" i="1"/>
  <c r="N1677" i="1"/>
  <c r="O1669" i="1"/>
  <c r="N1669" i="1"/>
  <c r="O1661" i="1"/>
  <c r="N1661" i="1"/>
  <c r="O1653" i="1"/>
  <c r="N1653" i="1"/>
  <c r="O1645" i="1"/>
  <c r="N1645" i="1"/>
  <c r="O1637" i="1"/>
  <c r="N1637" i="1"/>
  <c r="O1629" i="1"/>
  <c r="N1629" i="1"/>
  <c r="O1621" i="1"/>
  <c r="N1621" i="1"/>
  <c r="O1613" i="1"/>
  <c r="N1613" i="1"/>
  <c r="O1605" i="1"/>
  <c r="N1605" i="1"/>
  <c r="O1597" i="1"/>
  <c r="N1597" i="1"/>
  <c r="O1589" i="1"/>
  <c r="N1589" i="1"/>
  <c r="O1581" i="1"/>
  <c r="N1581" i="1"/>
  <c r="O1573" i="1"/>
  <c r="N1573" i="1"/>
  <c r="O1565" i="1"/>
  <c r="N1565" i="1"/>
  <c r="O1557" i="1"/>
  <c r="N1557" i="1"/>
  <c r="O1549" i="1"/>
  <c r="N1549" i="1"/>
  <c r="O1541" i="1"/>
  <c r="N1541" i="1"/>
  <c r="O1533" i="1"/>
  <c r="N1533" i="1"/>
  <c r="O1525" i="1"/>
  <c r="N1525" i="1"/>
  <c r="O1517" i="1"/>
  <c r="N1517" i="1"/>
  <c r="O1509" i="1"/>
  <c r="N1509" i="1"/>
  <c r="O1501" i="1"/>
  <c r="N1501" i="1"/>
  <c r="O1493" i="1"/>
  <c r="N1493" i="1"/>
  <c r="O1485" i="1"/>
  <c r="N1485" i="1"/>
  <c r="O1477" i="1"/>
  <c r="N1477" i="1"/>
  <c r="O1469" i="1"/>
  <c r="N1469" i="1"/>
  <c r="O1461" i="1"/>
  <c r="N1461" i="1"/>
  <c r="O1453" i="1"/>
  <c r="N1453" i="1"/>
  <c r="O1445" i="1"/>
  <c r="N1445" i="1"/>
  <c r="O1437" i="1"/>
  <c r="N1437" i="1"/>
  <c r="O1429" i="1"/>
  <c r="N1429" i="1"/>
  <c r="O1421" i="1"/>
  <c r="N1421" i="1"/>
  <c r="O1413" i="1"/>
  <c r="N1413" i="1"/>
  <c r="O1405" i="1"/>
  <c r="N1405" i="1"/>
  <c r="O1397" i="1"/>
  <c r="N1397" i="1"/>
  <c r="O1389" i="1"/>
  <c r="N1389" i="1"/>
  <c r="O1381" i="1"/>
  <c r="N1381" i="1"/>
  <c r="O1373" i="1"/>
  <c r="N1373" i="1"/>
  <c r="O1365" i="1"/>
  <c r="N1365" i="1"/>
  <c r="O1357" i="1"/>
  <c r="N1357" i="1"/>
  <c r="O1349" i="1"/>
  <c r="N1349" i="1"/>
  <c r="O1341" i="1"/>
  <c r="N1341" i="1"/>
  <c r="O1333" i="1"/>
  <c r="N1333" i="1"/>
  <c r="O1325" i="1"/>
  <c r="N1325" i="1"/>
  <c r="O1317" i="1"/>
  <c r="N1317" i="1"/>
  <c r="O1309" i="1"/>
  <c r="N1309" i="1"/>
  <c r="O3256" i="1"/>
  <c r="N3256" i="1"/>
  <c r="O3287" i="1"/>
  <c r="N3287" i="1"/>
  <c r="O1285" i="1"/>
  <c r="N1285" i="1"/>
  <c r="O1277" i="1"/>
  <c r="N1277" i="1"/>
  <c r="O1269" i="1"/>
  <c r="N1269" i="1"/>
  <c r="O1261" i="1"/>
  <c r="N1261" i="1"/>
  <c r="O1253" i="1"/>
  <c r="N1253" i="1"/>
  <c r="O1245" i="1"/>
  <c r="N1245" i="1"/>
  <c r="O1237" i="1"/>
  <c r="N1237" i="1"/>
  <c r="O1229" i="1"/>
  <c r="N1229" i="1"/>
  <c r="O1221" i="1"/>
  <c r="N1221" i="1"/>
  <c r="O1213" i="1"/>
  <c r="N1213" i="1"/>
  <c r="O1205" i="1"/>
  <c r="N1205" i="1"/>
  <c r="O1197" i="1"/>
  <c r="N1197" i="1"/>
  <c r="O1189" i="1"/>
  <c r="N1189" i="1"/>
  <c r="O1181" i="1"/>
  <c r="N1181" i="1"/>
  <c r="O1173" i="1"/>
  <c r="N1173" i="1"/>
  <c r="O1165" i="1"/>
  <c r="N1165" i="1"/>
  <c r="O1157" i="1"/>
  <c r="N1157" i="1"/>
  <c r="O1149" i="1"/>
  <c r="N1149" i="1"/>
  <c r="O1141" i="1"/>
  <c r="N1141" i="1"/>
  <c r="O1133" i="1"/>
  <c r="N1133" i="1"/>
  <c r="O1125" i="1"/>
  <c r="N1125" i="1"/>
  <c r="O1117" i="1"/>
  <c r="N1117" i="1"/>
  <c r="O1109" i="1"/>
  <c r="N1109" i="1"/>
  <c r="O1101" i="1"/>
  <c r="N1101" i="1"/>
  <c r="O1093" i="1"/>
  <c r="N1093" i="1"/>
  <c r="O1085" i="1"/>
  <c r="N1085" i="1"/>
  <c r="O1077" i="1"/>
  <c r="N1077" i="1"/>
  <c r="O1069" i="1"/>
  <c r="N1069" i="1"/>
  <c r="O1061" i="1"/>
  <c r="N1061" i="1"/>
  <c r="O1053" i="1"/>
  <c r="N1053" i="1"/>
  <c r="O1045" i="1"/>
  <c r="N1045" i="1"/>
  <c r="O1037" i="1"/>
  <c r="N1037" i="1"/>
  <c r="O1029" i="1"/>
  <c r="N1029" i="1"/>
  <c r="O1021" i="1"/>
  <c r="N1021" i="1"/>
  <c r="O1013" i="1"/>
  <c r="N1013" i="1"/>
  <c r="O1005" i="1"/>
  <c r="N1005" i="1"/>
  <c r="O997" i="1"/>
  <c r="N997" i="1"/>
  <c r="O989" i="1"/>
  <c r="N989" i="1"/>
  <c r="O981" i="1"/>
  <c r="N981" i="1"/>
  <c r="O973" i="1"/>
  <c r="N973" i="1"/>
  <c r="O965" i="1"/>
  <c r="N965" i="1"/>
  <c r="O957" i="1"/>
  <c r="N957" i="1"/>
  <c r="O949" i="1"/>
  <c r="N949" i="1"/>
  <c r="O941" i="1"/>
  <c r="N941" i="1"/>
  <c r="O933" i="1"/>
  <c r="N933" i="1"/>
  <c r="O925" i="1"/>
  <c r="N925" i="1"/>
  <c r="O917" i="1"/>
  <c r="N917" i="1"/>
  <c r="O909" i="1"/>
  <c r="N909" i="1"/>
  <c r="O901" i="1"/>
  <c r="N901" i="1"/>
  <c r="O893" i="1"/>
  <c r="N893" i="1"/>
  <c r="O885" i="1"/>
  <c r="N885" i="1"/>
  <c r="O877" i="1"/>
  <c r="N877" i="1"/>
  <c r="O869" i="1"/>
  <c r="N869" i="1"/>
  <c r="O861" i="1"/>
  <c r="N861" i="1"/>
  <c r="O853" i="1"/>
  <c r="N853" i="1"/>
  <c r="O845" i="1"/>
  <c r="N845" i="1"/>
  <c r="O837" i="1"/>
  <c r="N837" i="1"/>
  <c r="O829" i="1"/>
  <c r="N829" i="1"/>
  <c r="O821" i="1"/>
  <c r="N821" i="1"/>
  <c r="O813" i="1"/>
  <c r="N813" i="1"/>
  <c r="O805" i="1"/>
  <c r="N805" i="1"/>
  <c r="O797" i="1"/>
  <c r="N797" i="1"/>
  <c r="O789" i="1"/>
  <c r="N789" i="1"/>
  <c r="O781" i="1"/>
  <c r="N781" i="1"/>
  <c r="O773" i="1"/>
  <c r="N773" i="1"/>
  <c r="O765" i="1"/>
  <c r="N765" i="1"/>
  <c r="O757" i="1"/>
  <c r="N757" i="1"/>
  <c r="O749" i="1"/>
  <c r="N749" i="1"/>
  <c r="O741" i="1"/>
  <c r="N741" i="1"/>
  <c r="O733" i="1"/>
  <c r="N733" i="1"/>
  <c r="O725" i="1"/>
  <c r="N725" i="1"/>
  <c r="O717" i="1"/>
  <c r="N717" i="1"/>
  <c r="O709" i="1"/>
  <c r="N709" i="1"/>
  <c r="O701" i="1"/>
  <c r="N701" i="1"/>
  <c r="O693" i="1"/>
  <c r="N693" i="1"/>
  <c r="O685" i="1"/>
  <c r="N685" i="1"/>
  <c r="O677" i="1"/>
  <c r="N677" i="1"/>
  <c r="O669" i="1"/>
  <c r="N669" i="1"/>
  <c r="O661" i="1"/>
  <c r="N661" i="1"/>
  <c r="O653" i="1"/>
  <c r="N653" i="1"/>
  <c r="O645" i="1"/>
  <c r="N645" i="1"/>
  <c r="O637" i="1"/>
  <c r="N637" i="1"/>
  <c r="O629" i="1"/>
  <c r="N629" i="1"/>
  <c r="O621" i="1"/>
  <c r="N621" i="1"/>
  <c r="O613" i="1"/>
  <c r="N613" i="1"/>
  <c r="O605" i="1"/>
  <c r="N605" i="1"/>
  <c r="O597" i="1"/>
  <c r="N597" i="1"/>
  <c r="O589" i="1"/>
  <c r="N589" i="1"/>
  <c r="O581" i="1"/>
  <c r="N581" i="1"/>
  <c r="O573" i="1"/>
  <c r="N573" i="1"/>
  <c r="O565" i="1"/>
  <c r="N565" i="1"/>
  <c r="O557" i="1"/>
  <c r="N557" i="1"/>
  <c r="O549" i="1"/>
  <c r="N549" i="1"/>
  <c r="O3667" i="1"/>
  <c r="N3667" i="1"/>
  <c r="O3227" i="1"/>
  <c r="N3227" i="1"/>
  <c r="O2981" i="1"/>
  <c r="N2981" i="1"/>
  <c r="O517" i="1"/>
  <c r="N517" i="1"/>
  <c r="O509" i="1"/>
  <c r="N509" i="1"/>
  <c r="O501" i="1"/>
  <c r="N501" i="1"/>
  <c r="O493" i="1"/>
  <c r="N493" i="1"/>
  <c r="O485" i="1"/>
  <c r="N485" i="1"/>
  <c r="O477" i="1"/>
  <c r="N477" i="1"/>
  <c r="O469" i="1"/>
  <c r="N469" i="1"/>
  <c r="O461" i="1"/>
  <c r="N461" i="1"/>
  <c r="O453" i="1"/>
  <c r="N453" i="1"/>
  <c r="O445" i="1"/>
  <c r="N445" i="1"/>
  <c r="O437" i="1"/>
  <c r="N437" i="1"/>
  <c r="O429" i="1"/>
  <c r="N429" i="1"/>
  <c r="O421" i="1"/>
  <c r="N421" i="1"/>
  <c r="O413" i="1"/>
  <c r="N413" i="1"/>
  <c r="O405" i="1"/>
  <c r="N405" i="1"/>
  <c r="O397" i="1"/>
  <c r="N397" i="1"/>
  <c r="O389" i="1"/>
  <c r="N389" i="1"/>
  <c r="O381" i="1"/>
  <c r="N381" i="1"/>
  <c r="O373" i="1"/>
  <c r="N373" i="1"/>
  <c r="O365" i="1"/>
  <c r="N365" i="1"/>
  <c r="O357" i="1"/>
  <c r="N357" i="1"/>
  <c r="O349" i="1"/>
  <c r="N349" i="1"/>
  <c r="O341" i="1"/>
  <c r="N341" i="1"/>
  <c r="O333" i="1"/>
  <c r="N333" i="1"/>
  <c r="O325" i="1"/>
  <c r="N325" i="1"/>
  <c r="O317" i="1"/>
  <c r="N317" i="1"/>
  <c r="O309" i="1"/>
  <c r="N309" i="1"/>
  <c r="O301" i="1"/>
  <c r="N301" i="1"/>
  <c r="O293" i="1"/>
  <c r="N293" i="1"/>
  <c r="O285" i="1"/>
  <c r="N285" i="1"/>
  <c r="O277" i="1"/>
  <c r="N277" i="1"/>
  <c r="O269" i="1"/>
  <c r="N269" i="1"/>
  <c r="O261" i="1"/>
  <c r="N261" i="1"/>
  <c r="O253" i="1"/>
  <c r="N253" i="1"/>
  <c r="O245" i="1"/>
  <c r="N245" i="1"/>
  <c r="O237" i="1"/>
  <c r="N237" i="1"/>
  <c r="O229" i="1"/>
  <c r="N229" i="1"/>
  <c r="O221" i="1"/>
  <c r="N221" i="1"/>
  <c r="O213" i="1"/>
  <c r="N213" i="1"/>
  <c r="O205" i="1"/>
  <c r="N205" i="1"/>
  <c r="O197" i="1"/>
  <c r="N197" i="1"/>
  <c r="O189" i="1"/>
  <c r="N189" i="1"/>
  <c r="O181" i="1"/>
  <c r="N181" i="1"/>
  <c r="O173" i="1"/>
  <c r="N173" i="1"/>
  <c r="O165" i="1"/>
  <c r="N165" i="1"/>
  <c r="O157" i="1"/>
  <c r="N157" i="1"/>
  <c r="O149" i="1"/>
  <c r="N149" i="1"/>
  <c r="O141" i="1"/>
  <c r="N141" i="1"/>
  <c r="O133" i="1"/>
  <c r="N133" i="1"/>
  <c r="O125" i="1"/>
  <c r="N125" i="1"/>
  <c r="O117" i="1"/>
  <c r="N117" i="1"/>
  <c r="O109" i="1"/>
  <c r="N109" i="1"/>
  <c r="O101" i="1"/>
  <c r="N101" i="1"/>
  <c r="O93" i="1"/>
  <c r="N93" i="1"/>
  <c r="O85" i="1"/>
  <c r="N85" i="1"/>
  <c r="O77" i="1"/>
  <c r="N77" i="1"/>
  <c r="O69" i="1"/>
  <c r="N69" i="1"/>
  <c r="O61" i="1"/>
  <c r="N61" i="1"/>
  <c r="O53" i="1"/>
  <c r="N53" i="1"/>
  <c r="O45" i="1"/>
  <c r="N45" i="1"/>
  <c r="O37" i="1"/>
  <c r="N37" i="1"/>
  <c r="O29" i="1"/>
  <c r="N29" i="1"/>
  <c r="O21" i="1"/>
  <c r="N21" i="1"/>
  <c r="O13" i="1"/>
  <c r="N13" i="1"/>
  <c r="O5" i="1"/>
  <c r="N5" i="1"/>
  <c r="O2" i="1"/>
  <c r="N2" i="1"/>
  <c r="O3924" i="1"/>
  <c r="N3924" i="1"/>
  <c r="O2850" i="1"/>
  <c r="N2850" i="1"/>
  <c r="O4069" i="1"/>
  <c r="N4069" i="1"/>
  <c r="O4114" i="1"/>
  <c r="N4114" i="1"/>
  <c r="O3970" i="1"/>
  <c r="N3970" i="1"/>
  <c r="O2894" i="1"/>
  <c r="N2894" i="1"/>
  <c r="O3932" i="1"/>
  <c r="N3932" i="1"/>
  <c r="O4040" i="1"/>
  <c r="N4040" i="1"/>
  <c r="O3732" i="1"/>
  <c r="N3732" i="1"/>
  <c r="O2898" i="1"/>
  <c r="N2898" i="1"/>
  <c r="O3930" i="1"/>
  <c r="N3930" i="1"/>
  <c r="O4039" i="1"/>
  <c r="N4039" i="1"/>
  <c r="O3848" i="1"/>
  <c r="N3848" i="1"/>
  <c r="O4046" i="1"/>
  <c r="N4046" i="1"/>
  <c r="O4009" i="1"/>
  <c r="N4009" i="1"/>
  <c r="O3915" i="1"/>
  <c r="N3915" i="1"/>
  <c r="O4007" i="1"/>
  <c r="N4007" i="1"/>
  <c r="O2892" i="1"/>
  <c r="N2892" i="1"/>
  <c r="O4043" i="1"/>
  <c r="N4043" i="1"/>
  <c r="O2872" i="1"/>
  <c r="N2872" i="1"/>
  <c r="O3860" i="1"/>
  <c r="N3860" i="1"/>
  <c r="O3942" i="1"/>
  <c r="N3942" i="1"/>
  <c r="O2919" i="1"/>
  <c r="N2919" i="1"/>
  <c r="O4078" i="1"/>
  <c r="N4078" i="1"/>
  <c r="O3982" i="1"/>
  <c r="N3982" i="1"/>
  <c r="O4035" i="1"/>
  <c r="N4035" i="1"/>
  <c r="O3980" i="1"/>
  <c r="N3980" i="1"/>
  <c r="O2888" i="1"/>
  <c r="N2888" i="1"/>
  <c r="O3884" i="1"/>
  <c r="N3884" i="1"/>
  <c r="O3876" i="1"/>
  <c r="N3876" i="1"/>
  <c r="O3999" i="1"/>
  <c r="N3999" i="1"/>
  <c r="O4093" i="1"/>
  <c r="N4093" i="1"/>
  <c r="O4058" i="1"/>
  <c r="N4058" i="1"/>
  <c r="O3899" i="1"/>
  <c r="N3899" i="1"/>
  <c r="O3347" i="1"/>
  <c r="N3347" i="1"/>
  <c r="O3663" i="1"/>
  <c r="N3663" i="1"/>
  <c r="O3821" i="1"/>
  <c r="N3821" i="1"/>
  <c r="O3532" i="1"/>
  <c r="N3532" i="1"/>
  <c r="O3804" i="1"/>
  <c r="N3804" i="1"/>
  <c r="O3796" i="1"/>
  <c r="N3796" i="1"/>
  <c r="O3788" i="1"/>
  <c r="N3788" i="1"/>
  <c r="O3780" i="1"/>
  <c r="N3780" i="1"/>
  <c r="O3772" i="1"/>
  <c r="N3772" i="1"/>
  <c r="O3764" i="1"/>
  <c r="N3764" i="1"/>
  <c r="O3756" i="1"/>
  <c r="N3756" i="1"/>
  <c r="O3743" i="1"/>
  <c r="N3743" i="1"/>
  <c r="O4032" i="1"/>
  <c r="N4032" i="1"/>
  <c r="O4057" i="1"/>
  <c r="N4057" i="1"/>
  <c r="O3531" i="1"/>
  <c r="N3531" i="1"/>
  <c r="O2814" i="1"/>
  <c r="N2814" i="1"/>
  <c r="O3530" i="1"/>
  <c r="N3530" i="1"/>
  <c r="O3189" i="1"/>
  <c r="N3189" i="1"/>
  <c r="O3528" i="1"/>
  <c r="N3528" i="1"/>
  <c r="O3342" i="1"/>
  <c r="N3342" i="1"/>
  <c r="O3222" i="1"/>
  <c r="N3222" i="1"/>
  <c r="O3547" i="1"/>
  <c r="N3547" i="1"/>
  <c r="O3527" i="1"/>
  <c r="N3527" i="1"/>
  <c r="O3701" i="1"/>
  <c r="N3701" i="1"/>
  <c r="O3644" i="1"/>
  <c r="N3644" i="1"/>
  <c r="O3636" i="1"/>
  <c r="N3636" i="1"/>
  <c r="O3247" i="1"/>
  <c r="N3247" i="1"/>
  <c r="O3460" i="1"/>
  <c r="N3460" i="1"/>
  <c r="O3590" i="1"/>
  <c r="N3590" i="1"/>
  <c r="O3246" i="1"/>
  <c r="N3246" i="1"/>
  <c r="O3491" i="1"/>
  <c r="N3491" i="1"/>
  <c r="O2832" i="1"/>
  <c r="N2832" i="1"/>
  <c r="O3523" i="1"/>
  <c r="N3523" i="1"/>
  <c r="O3457" i="1"/>
  <c r="N3457" i="1"/>
  <c r="O3718" i="1"/>
  <c r="N3718" i="1"/>
  <c r="O3181" i="1"/>
  <c r="N3181" i="1"/>
  <c r="O3551" i="1"/>
  <c r="N3551" i="1"/>
  <c r="O3455" i="1"/>
  <c r="N3455" i="1"/>
  <c r="O3355" i="1"/>
  <c r="N3355" i="1"/>
  <c r="O3535" i="1"/>
  <c r="N3535" i="1"/>
  <c r="O3692" i="1"/>
  <c r="N3692" i="1"/>
  <c r="O3325" i="1"/>
  <c r="N3325" i="1"/>
  <c r="O3488" i="1"/>
  <c r="N3488" i="1"/>
  <c r="O3578" i="1"/>
  <c r="N3578" i="1"/>
  <c r="O3321" i="1"/>
  <c r="N3321" i="1"/>
  <c r="O3448" i="1"/>
  <c r="N3448" i="1"/>
  <c r="O3267" i="1"/>
  <c r="N3267" i="1"/>
  <c r="O3602" i="1"/>
  <c r="N3602" i="1"/>
  <c r="O3686" i="1"/>
  <c r="N3686" i="1"/>
  <c r="O3814" i="1"/>
  <c r="N3814" i="1"/>
  <c r="O2806" i="1"/>
  <c r="N2806" i="1"/>
  <c r="O3253" i="1"/>
  <c r="N3253" i="1"/>
  <c r="O3241" i="1"/>
  <c r="N3241" i="1"/>
  <c r="O3314" i="1"/>
  <c r="N3314" i="1"/>
  <c r="O1297" i="1"/>
  <c r="N1297" i="1"/>
  <c r="O3665" i="1"/>
  <c r="N3665" i="1"/>
  <c r="O3437" i="1"/>
  <c r="N3437" i="1"/>
  <c r="O3664" i="1"/>
  <c r="N3664" i="1"/>
  <c r="O3508" i="1"/>
  <c r="N3508" i="1"/>
  <c r="O3677" i="1"/>
  <c r="N3677" i="1"/>
  <c r="O3309" i="1"/>
  <c r="N3309" i="1"/>
  <c r="O3506" i="1"/>
  <c r="N3506" i="1"/>
  <c r="O1296" i="1"/>
  <c r="N1296" i="1"/>
  <c r="O3505" i="1"/>
  <c r="N3505" i="1"/>
  <c r="O3279" i="1"/>
  <c r="N3279" i="1"/>
  <c r="O3613" i="1"/>
  <c r="N3613" i="1"/>
  <c r="O3503" i="1"/>
  <c r="N3503" i="1"/>
  <c r="O2800" i="1"/>
  <c r="N2800" i="1"/>
  <c r="O3429" i="1"/>
  <c r="N3429" i="1"/>
  <c r="O530" i="1"/>
  <c r="N530" i="1"/>
  <c r="O1287" i="1"/>
  <c r="N1287" i="1"/>
  <c r="O2964" i="1"/>
  <c r="N2964" i="1"/>
  <c r="O2838" i="1"/>
  <c r="N2838" i="1"/>
  <c r="O533" i="1"/>
  <c r="N533" i="1"/>
  <c r="O2795" i="1"/>
  <c r="N2795" i="1"/>
  <c r="O3233" i="1"/>
  <c r="N3233" i="1"/>
  <c r="O3542" i="1"/>
  <c r="N3542" i="1"/>
  <c r="O1304" i="1"/>
  <c r="N1304" i="1"/>
  <c r="O3302" i="1"/>
  <c r="N3302" i="1"/>
  <c r="O3204" i="1"/>
  <c r="N3204" i="1"/>
  <c r="O3196" i="1"/>
  <c r="N3196" i="1"/>
  <c r="O3283" i="1"/>
  <c r="N3283" i="1"/>
  <c r="O3499" i="1"/>
  <c r="N3499" i="1"/>
  <c r="O3422" i="1"/>
  <c r="N3422" i="1"/>
  <c r="O3230" i="1"/>
  <c r="N3230" i="1"/>
  <c r="O2834" i="1"/>
  <c r="N2834" i="1"/>
  <c r="O3148" i="1"/>
  <c r="N3148" i="1"/>
  <c r="O3140" i="1"/>
  <c r="N3140" i="1"/>
  <c r="O3132" i="1"/>
  <c r="N3132" i="1"/>
  <c r="O3124" i="1"/>
  <c r="N3124" i="1"/>
  <c r="O3116" i="1"/>
  <c r="N3116" i="1"/>
  <c r="O3108" i="1"/>
  <c r="N3108" i="1"/>
  <c r="O3100" i="1"/>
  <c r="N3100" i="1"/>
  <c r="O3092" i="1"/>
  <c r="N3092" i="1"/>
  <c r="O3084" i="1"/>
  <c r="N3084" i="1"/>
  <c r="O3076" i="1"/>
  <c r="N3076" i="1"/>
  <c r="O3068" i="1"/>
  <c r="N3068" i="1"/>
  <c r="O3060" i="1"/>
  <c r="N3060" i="1"/>
  <c r="O3052" i="1"/>
  <c r="N3052" i="1"/>
  <c r="O3044" i="1"/>
  <c r="N3044" i="1"/>
  <c r="O3036" i="1"/>
  <c r="N3036" i="1"/>
  <c r="O3028" i="1"/>
  <c r="N3028" i="1"/>
  <c r="O3020" i="1"/>
  <c r="N3020" i="1"/>
  <c r="O3012" i="1"/>
  <c r="N3012" i="1"/>
  <c r="O3004" i="1"/>
  <c r="N3004" i="1"/>
  <c r="O2996" i="1"/>
  <c r="N2996" i="1"/>
  <c r="O2988" i="1"/>
  <c r="N2988" i="1"/>
  <c r="O3622" i="1"/>
  <c r="N3622" i="1"/>
  <c r="O2842" i="1"/>
  <c r="N2842" i="1"/>
  <c r="O3562" i="1"/>
  <c r="N3562" i="1"/>
  <c r="O2956" i="1"/>
  <c r="N2956" i="1"/>
  <c r="O2948" i="1"/>
  <c r="N2948" i="1"/>
  <c r="O2940" i="1"/>
  <c r="N2940" i="1"/>
  <c r="O2932" i="1"/>
  <c r="N2932" i="1"/>
  <c r="O2924" i="1"/>
  <c r="N2924" i="1"/>
  <c r="O2871" i="1"/>
  <c r="N2871" i="1"/>
  <c r="O3856" i="1"/>
  <c r="N3856" i="1"/>
  <c r="O3845" i="1"/>
  <c r="N3845" i="1"/>
  <c r="O3995" i="1"/>
  <c r="N3995" i="1"/>
  <c r="O4075" i="1"/>
  <c r="N4075" i="1"/>
  <c r="O3893" i="1"/>
  <c r="N3893" i="1"/>
  <c r="O3891" i="1"/>
  <c r="N3891" i="1"/>
  <c r="O4055" i="1"/>
  <c r="N4055" i="1"/>
  <c r="O3745" i="1"/>
  <c r="N3745" i="1"/>
  <c r="O4027" i="1"/>
  <c r="N4027" i="1"/>
  <c r="O3611" i="1"/>
  <c r="N3611" i="1"/>
  <c r="O3417" i="1"/>
  <c r="N3417" i="1"/>
  <c r="O2791" i="1"/>
  <c r="N2791" i="1"/>
  <c r="O3364" i="1"/>
  <c r="N3364" i="1"/>
  <c r="O3291" i="1"/>
  <c r="N3291" i="1"/>
  <c r="O3839" i="1"/>
  <c r="N3839" i="1"/>
  <c r="O3362" i="1"/>
  <c r="N3362" i="1"/>
  <c r="O2780" i="1"/>
  <c r="N2780" i="1"/>
  <c r="O2772" i="1"/>
  <c r="N2772" i="1"/>
  <c r="O2764" i="1"/>
  <c r="N2764" i="1"/>
  <c r="O2756" i="1"/>
  <c r="N2756" i="1"/>
  <c r="O2748" i="1"/>
  <c r="N2748" i="1"/>
  <c r="O2740" i="1"/>
  <c r="N2740" i="1"/>
  <c r="O2732" i="1"/>
  <c r="N2732" i="1"/>
  <c r="O2724" i="1"/>
  <c r="N2724" i="1"/>
  <c r="O2716" i="1"/>
  <c r="N2716" i="1"/>
  <c r="O2708" i="1"/>
  <c r="N2708" i="1"/>
  <c r="O2700" i="1"/>
  <c r="N2700" i="1"/>
  <c r="O2692" i="1"/>
  <c r="N2692" i="1"/>
  <c r="O2684" i="1"/>
  <c r="N2684" i="1"/>
  <c r="O2676" i="1"/>
  <c r="N2676" i="1"/>
  <c r="O2668" i="1"/>
  <c r="N2668" i="1"/>
  <c r="O2660" i="1"/>
  <c r="N2660" i="1"/>
  <c r="O2652" i="1"/>
  <c r="N2652" i="1"/>
  <c r="O2644" i="1"/>
  <c r="N2644" i="1"/>
  <c r="O2636" i="1"/>
  <c r="N2636" i="1"/>
  <c r="O2628" i="1"/>
  <c r="N2628" i="1"/>
  <c r="O2620" i="1"/>
  <c r="N2620" i="1"/>
  <c r="O2612" i="1"/>
  <c r="N2612" i="1"/>
  <c r="O2604" i="1"/>
  <c r="N2604" i="1"/>
  <c r="O2596" i="1"/>
  <c r="N2596" i="1"/>
  <c r="O2588" i="1"/>
  <c r="N2588" i="1"/>
  <c r="O2580" i="1"/>
  <c r="N2580" i="1"/>
  <c r="O2572" i="1"/>
  <c r="N2572" i="1"/>
  <c r="O2564" i="1"/>
  <c r="N2564" i="1"/>
  <c r="O2556" i="1"/>
  <c r="N2556" i="1"/>
  <c r="O2548" i="1"/>
  <c r="N2548" i="1"/>
  <c r="O2540" i="1"/>
  <c r="N2540" i="1"/>
  <c r="O2532" i="1"/>
  <c r="N2532" i="1"/>
  <c r="O2524" i="1"/>
  <c r="N2524" i="1"/>
  <c r="O2516" i="1"/>
  <c r="N2516" i="1"/>
  <c r="O2508" i="1"/>
  <c r="N2508" i="1"/>
  <c r="O2500" i="1"/>
  <c r="N2500" i="1"/>
  <c r="O2492" i="1"/>
  <c r="N2492" i="1"/>
  <c r="O2484" i="1"/>
  <c r="N2484" i="1"/>
  <c r="O2476" i="1"/>
  <c r="N2476" i="1"/>
  <c r="O2468" i="1"/>
  <c r="N2468" i="1"/>
  <c r="O2460" i="1"/>
  <c r="N2460" i="1"/>
  <c r="O2452" i="1"/>
  <c r="N2452" i="1"/>
  <c r="O2444" i="1"/>
  <c r="N2444" i="1"/>
  <c r="O2436" i="1"/>
  <c r="N2436" i="1"/>
  <c r="O2428" i="1"/>
  <c r="N2428" i="1"/>
  <c r="O2420" i="1"/>
  <c r="N2420" i="1"/>
  <c r="O2412" i="1"/>
  <c r="N2412" i="1"/>
  <c r="O2404" i="1"/>
  <c r="N2404" i="1"/>
  <c r="O2396" i="1"/>
  <c r="N2396" i="1"/>
  <c r="O2388" i="1"/>
  <c r="N2388" i="1"/>
  <c r="O2380" i="1"/>
  <c r="N2380" i="1"/>
  <c r="O2372" i="1"/>
  <c r="N2372" i="1"/>
  <c r="O2364" i="1"/>
  <c r="N2364" i="1"/>
  <c r="O2356" i="1"/>
  <c r="N2356" i="1"/>
  <c r="O2348" i="1"/>
  <c r="N2348" i="1"/>
  <c r="O2340" i="1"/>
  <c r="N2340" i="1"/>
  <c r="O2332" i="1"/>
  <c r="N2332" i="1"/>
  <c r="O2324" i="1"/>
  <c r="N2324" i="1"/>
  <c r="O2316" i="1"/>
  <c r="N2316" i="1"/>
  <c r="O2308" i="1"/>
  <c r="N2308" i="1"/>
  <c r="O2300" i="1"/>
  <c r="N2300" i="1"/>
  <c r="O2292" i="1"/>
  <c r="N2292" i="1"/>
  <c r="O2284" i="1"/>
  <c r="N2284" i="1"/>
  <c r="O2276" i="1"/>
  <c r="N2276" i="1"/>
  <c r="O2268" i="1"/>
  <c r="N2268" i="1"/>
  <c r="O2260" i="1"/>
  <c r="N2260" i="1"/>
  <c r="O2252" i="1"/>
  <c r="N2252" i="1"/>
  <c r="O2244" i="1"/>
  <c r="N2244" i="1"/>
  <c r="O2236" i="1"/>
  <c r="N2236" i="1"/>
  <c r="O2228" i="1"/>
  <c r="N2228" i="1"/>
  <c r="O2220" i="1"/>
  <c r="N2220" i="1"/>
  <c r="O2212" i="1"/>
  <c r="N2212" i="1"/>
  <c r="O2204" i="1"/>
  <c r="N2204" i="1"/>
  <c r="O2196" i="1"/>
  <c r="N2196" i="1"/>
  <c r="O2188" i="1"/>
  <c r="N2188" i="1"/>
  <c r="O2180" i="1"/>
  <c r="N2180" i="1"/>
  <c r="O2172" i="1"/>
  <c r="N2172" i="1"/>
  <c r="O2164" i="1"/>
  <c r="N2164" i="1"/>
  <c r="O2156" i="1"/>
  <c r="N2156" i="1"/>
  <c r="O2148" i="1"/>
  <c r="N2148" i="1"/>
  <c r="O2140" i="1"/>
  <c r="N2140" i="1"/>
  <c r="O2132" i="1"/>
  <c r="N2132" i="1"/>
  <c r="O2124" i="1"/>
  <c r="N2124" i="1"/>
  <c r="O2116" i="1"/>
  <c r="N2116" i="1"/>
  <c r="O2108" i="1"/>
  <c r="N2108" i="1"/>
  <c r="O2100" i="1"/>
  <c r="N2100" i="1"/>
  <c r="O2092" i="1"/>
  <c r="N2092" i="1"/>
  <c r="O2084" i="1"/>
  <c r="N2084" i="1"/>
  <c r="O2076" i="1"/>
  <c r="N2076" i="1"/>
  <c r="O2068" i="1"/>
  <c r="N2068" i="1"/>
  <c r="O2060" i="1"/>
  <c r="N2060" i="1"/>
  <c r="O2052" i="1"/>
  <c r="N2052" i="1"/>
  <c r="O2044" i="1"/>
  <c r="N2044" i="1"/>
  <c r="O2036" i="1"/>
  <c r="N2036" i="1"/>
  <c r="O2028" i="1"/>
  <c r="N2028" i="1"/>
  <c r="O2020" i="1"/>
  <c r="N2020" i="1"/>
  <c r="O2012" i="1"/>
  <c r="N2012" i="1"/>
  <c r="O2004" i="1"/>
  <c r="N2004" i="1"/>
  <c r="O1996" i="1"/>
  <c r="N1996" i="1"/>
  <c r="O1988" i="1"/>
  <c r="N1988" i="1"/>
  <c r="O1980" i="1"/>
  <c r="N1980" i="1"/>
  <c r="O1972" i="1"/>
  <c r="N1972" i="1"/>
  <c r="O1964" i="1"/>
  <c r="N1964" i="1"/>
  <c r="O1956" i="1"/>
  <c r="N1956" i="1"/>
  <c r="O1948" i="1"/>
  <c r="N1948" i="1"/>
  <c r="O1940" i="1"/>
  <c r="N1940" i="1"/>
  <c r="O1932" i="1"/>
  <c r="N1932" i="1"/>
  <c r="O1924" i="1"/>
  <c r="N1924" i="1"/>
  <c r="O1916" i="1"/>
  <c r="N1916" i="1"/>
  <c r="O1908" i="1"/>
  <c r="N1908" i="1"/>
  <c r="O1900" i="1"/>
  <c r="N1900" i="1"/>
  <c r="O1892" i="1"/>
  <c r="N1892" i="1"/>
  <c r="O1884" i="1"/>
  <c r="N1884" i="1"/>
  <c r="O1876" i="1"/>
  <c r="N1876" i="1"/>
  <c r="O1868" i="1"/>
  <c r="N1868" i="1"/>
  <c r="O1860" i="1"/>
  <c r="N1860" i="1"/>
  <c r="O1852" i="1"/>
  <c r="N1852" i="1"/>
  <c r="O1844" i="1"/>
  <c r="N1844" i="1"/>
  <c r="O1836" i="1"/>
  <c r="N1836" i="1"/>
  <c r="O1828" i="1"/>
  <c r="N1828" i="1"/>
  <c r="O1820" i="1"/>
  <c r="N1820" i="1"/>
  <c r="O1812" i="1"/>
  <c r="N1812" i="1"/>
  <c r="O1804" i="1"/>
  <c r="N1804" i="1"/>
  <c r="O1796" i="1"/>
  <c r="N1796" i="1"/>
  <c r="O1788" i="1"/>
  <c r="N1788" i="1"/>
  <c r="O1780" i="1"/>
  <c r="N1780" i="1"/>
  <c r="O1772" i="1"/>
  <c r="N1772" i="1"/>
  <c r="O1764" i="1"/>
  <c r="N1764" i="1"/>
  <c r="O1756" i="1"/>
  <c r="N1756" i="1"/>
  <c r="O1748" i="1"/>
  <c r="N1748" i="1"/>
  <c r="O1740" i="1"/>
  <c r="N1740" i="1"/>
  <c r="O1732" i="1"/>
  <c r="N1732" i="1"/>
  <c r="O1724" i="1"/>
  <c r="N1724" i="1"/>
  <c r="O1716" i="1"/>
  <c r="N1716" i="1"/>
  <c r="O1708" i="1"/>
  <c r="N1708" i="1"/>
  <c r="O1700" i="1"/>
  <c r="N1700" i="1"/>
  <c r="O1692" i="1"/>
  <c r="N1692" i="1"/>
  <c r="O1684" i="1"/>
  <c r="N1684" i="1"/>
  <c r="O1676" i="1"/>
  <c r="N1676" i="1"/>
  <c r="O1668" i="1"/>
  <c r="N1668" i="1"/>
  <c r="O1660" i="1"/>
  <c r="N1660" i="1"/>
  <c r="O1652" i="1"/>
  <c r="N1652" i="1"/>
  <c r="O1644" i="1"/>
  <c r="N1644" i="1"/>
  <c r="O1636" i="1"/>
  <c r="N1636" i="1"/>
  <c r="O1628" i="1"/>
  <c r="N1628" i="1"/>
  <c r="O1620" i="1"/>
  <c r="N1620" i="1"/>
  <c r="O1612" i="1"/>
  <c r="N1612" i="1"/>
  <c r="O1604" i="1"/>
  <c r="N1604" i="1"/>
  <c r="O1596" i="1"/>
  <c r="N1596" i="1"/>
  <c r="O1588" i="1"/>
  <c r="N1588" i="1"/>
  <c r="O1580" i="1"/>
  <c r="N1580" i="1"/>
  <c r="O1572" i="1"/>
  <c r="N1572" i="1"/>
  <c r="O1564" i="1"/>
  <c r="N1564" i="1"/>
  <c r="O1556" i="1"/>
  <c r="N1556" i="1"/>
  <c r="O1548" i="1"/>
  <c r="N1548" i="1"/>
  <c r="O1540" i="1"/>
  <c r="N1540" i="1"/>
  <c r="O1532" i="1"/>
  <c r="N1532" i="1"/>
  <c r="O1524" i="1"/>
  <c r="N1524" i="1"/>
  <c r="O1516" i="1"/>
  <c r="N1516" i="1"/>
  <c r="O1508" i="1"/>
  <c r="N1508" i="1"/>
  <c r="O1500" i="1"/>
  <c r="N1500" i="1"/>
  <c r="O1492" i="1"/>
  <c r="N1492" i="1"/>
  <c r="O1484" i="1"/>
  <c r="N1484" i="1"/>
  <c r="O1476" i="1"/>
  <c r="N1476" i="1"/>
  <c r="O1468" i="1"/>
  <c r="N1468" i="1"/>
  <c r="O1460" i="1"/>
  <c r="N1460" i="1"/>
  <c r="O1452" i="1"/>
  <c r="N1452" i="1"/>
  <c r="O1444" i="1"/>
  <c r="N1444" i="1"/>
  <c r="O1436" i="1"/>
  <c r="N1436" i="1"/>
  <c r="O1428" i="1"/>
  <c r="N1428" i="1"/>
  <c r="O1420" i="1"/>
  <c r="N1420" i="1"/>
  <c r="O1412" i="1"/>
  <c r="N1412" i="1"/>
  <c r="O1404" i="1"/>
  <c r="N1404" i="1"/>
  <c r="O1396" i="1"/>
  <c r="N1396" i="1"/>
  <c r="O1388" i="1"/>
  <c r="N1388" i="1"/>
  <c r="O1380" i="1"/>
  <c r="N1380" i="1"/>
  <c r="O1372" i="1"/>
  <c r="N1372" i="1"/>
  <c r="O1364" i="1"/>
  <c r="N1364" i="1"/>
  <c r="O1356" i="1"/>
  <c r="N1356" i="1"/>
  <c r="O1348" i="1"/>
  <c r="N1348" i="1"/>
  <c r="O1340" i="1"/>
  <c r="N1340" i="1"/>
  <c r="O1332" i="1"/>
  <c r="N1332" i="1"/>
  <c r="O1324" i="1"/>
  <c r="N1324" i="1"/>
  <c r="O1316" i="1"/>
  <c r="N1316" i="1"/>
  <c r="O1308" i="1"/>
  <c r="N1308" i="1"/>
  <c r="O3412" i="1"/>
  <c r="N3412" i="1"/>
  <c r="O3255" i="1"/>
  <c r="N3255" i="1"/>
  <c r="O1284" i="1"/>
  <c r="N1284" i="1"/>
  <c r="O1276" i="1"/>
  <c r="N1276" i="1"/>
  <c r="O1268" i="1"/>
  <c r="N1268" i="1"/>
  <c r="O1260" i="1"/>
  <c r="N1260" i="1"/>
  <c r="O1252" i="1"/>
  <c r="N1252" i="1"/>
  <c r="O1244" i="1"/>
  <c r="N1244" i="1"/>
  <c r="O1236" i="1"/>
  <c r="N1236" i="1"/>
  <c r="O1228" i="1"/>
  <c r="N1228" i="1"/>
  <c r="O1220" i="1"/>
  <c r="N1220" i="1"/>
  <c r="O1212" i="1"/>
  <c r="N1212" i="1"/>
  <c r="O1204" i="1"/>
  <c r="N1204" i="1"/>
  <c r="O1196" i="1"/>
  <c r="N1196" i="1"/>
  <c r="O1188" i="1"/>
  <c r="N1188" i="1"/>
  <c r="O1180" i="1"/>
  <c r="N1180" i="1"/>
  <c r="O1172" i="1"/>
  <c r="N1172" i="1"/>
  <c r="O1164" i="1"/>
  <c r="N1164" i="1"/>
  <c r="O1156" i="1"/>
  <c r="N1156" i="1"/>
  <c r="O1148" i="1"/>
  <c r="N1148" i="1"/>
  <c r="O1140" i="1"/>
  <c r="N1140" i="1"/>
  <c r="O1132" i="1"/>
  <c r="N1132" i="1"/>
  <c r="O1124" i="1"/>
  <c r="N1124" i="1"/>
  <c r="O1116" i="1"/>
  <c r="N1116" i="1"/>
  <c r="O1108" i="1"/>
  <c r="N1108" i="1"/>
  <c r="O1100" i="1"/>
  <c r="N1100" i="1"/>
  <c r="O1092" i="1"/>
  <c r="N1092" i="1"/>
  <c r="O1084" i="1"/>
  <c r="N1084" i="1"/>
  <c r="O1076" i="1"/>
  <c r="N1076" i="1"/>
  <c r="O1068" i="1"/>
  <c r="N1068" i="1"/>
  <c r="O1060" i="1"/>
  <c r="N1060" i="1"/>
  <c r="O1052" i="1"/>
  <c r="N1052" i="1"/>
  <c r="O1044" i="1"/>
  <c r="N1044" i="1"/>
  <c r="O1036" i="1"/>
  <c r="N1036" i="1"/>
  <c r="O1028" i="1"/>
  <c r="N1028" i="1"/>
  <c r="O1020" i="1"/>
  <c r="N1020" i="1"/>
  <c r="O1012" i="1"/>
  <c r="N1012" i="1"/>
  <c r="O1004" i="1"/>
  <c r="N1004" i="1"/>
  <c r="O996" i="1"/>
  <c r="N996" i="1"/>
  <c r="O988" i="1"/>
  <c r="N988" i="1"/>
  <c r="O980" i="1"/>
  <c r="N980" i="1"/>
  <c r="O972" i="1"/>
  <c r="N972" i="1"/>
  <c r="O964" i="1"/>
  <c r="N964" i="1"/>
  <c r="O956" i="1"/>
  <c r="N956" i="1"/>
  <c r="O948" i="1"/>
  <c r="N948" i="1"/>
  <c r="O940" i="1"/>
  <c r="N940" i="1"/>
  <c r="O932" i="1"/>
  <c r="N932" i="1"/>
  <c r="O924" i="1"/>
  <c r="N924" i="1"/>
  <c r="O916" i="1"/>
  <c r="N916" i="1"/>
  <c r="O908" i="1"/>
  <c r="N908" i="1"/>
  <c r="O900" i="1"/>
  <c r="N900" i="1"/>
  <c r="O892" i="1"/>
  <c r="N892" i="1"/>
  <c r="O884" i="1"/>
  <c r="N884" i="1"/>
  <c r="O876" i="1"/>
  <c r="N876" i="1"/>
  <c r="O868" i="1"/>
  <c r="N868" i="1"/>
  <c r="O860" i="1"/>
  <c r="N860" i="1"/>
  <c r="O852" i="1"/>
  <c r="N852" i="1"/>
  <c r="O844" i="1"/>
  <c r="N844" i="1"/>
  <c r="O836" i="1"/>
  <c r="N836" i="1"/>
  <c r="O828" i="1"/>
  <c r="N828" i="1"/>
  <c r="O820" i="1"/>
  <c r="N820" i="1"/>
  <c r="O812" i="1"/>
  <c r="N812" i="1"/>
  <c r="O804" i="1"/>
  <c r="N804" i="1"/>
  <c r="O796" i="1"/>
  <c r="N796" i="1"/>
  <c r="O788" i="1"/>
  <c r="N788" i="1"/>
  <c r="O780" i="1"/>
  <c r="N780" i="1"/>
  <c r="O772" i="1"/>
  <c r="N772" i="1"/>
  <c r="O764" i="1"/>
  <c r="N764" i="1"/>
  <c r="O756" i="1"/>
  <c r="N756" i="1"/>
  <c r="O748" i="1"/>
  <c r="N748" i="1"/>
  <c r="O740" i="1"/>
  <c r="N740" i="1"/>
  <c r="O732" i="1"/>
  <c r="N732" i="1"/>
  <c r="O724" i="1"/>
  <c r="N724" i="1"/>
  <c r="O716" i="1"/>
  <c r="N716" i="1"/>
  <c r="O708" i="1"/>
  <c r="N708" i="1"/>
  <c r="O700" i="1"/>
  <c r="N700" i="1"/>
  <c r="O692" i="1"/>
  <c r="N692" i="1"/>
  <c r="O684" i="1"/>
  <c r="N684" i="1"/>
  <c r="O676" i="1"/>
  <c r="N676" i="1"/>
  <c r="O668" i="1"/>
  <c r="N668" i="1"/>
  <c r="O660" i="1"/>
  <c r="N660" i="1"/>
  <c r="O652" i="1"/>
  <c r="N652" i="1"/>
  <c r="O644" i="1"/>
  <c r="N644" i="1"/>
  <c r="O636" i="1"/>
  <c r="N636" i="1"/>
  <c r="O628" i="1"/>
  <c r="N628" i="1"/>
  <c r="O620" i="1"/>
  <c r="N620" i="1"/>
  <c r="O612" i="1"/>
  <c r="N612" i="1"/>
  <c r="O604" i="1"/>
  <c r="N604" i="1"/>
  <c r="O596" i="1"/>
  <c r="N596" i="1"/>
  <c r="O588" i="1"/>
  <c r="N588" i="1"/>
  <c r="O580" i="1"/>
  <c r="N580" i="1"/>
  <c r="O572" i="1"/>
  <c r="N572" i="1"/>
  <c r="O564" i="1"/>
  <c r="N564" i="1"/>
  <c r="O556" i="1"/>
  <c r="N556" i="1"/>
  <c r="O548" i="1"/>
  <c r="N548" i="1"/>
  <c r="O2982" i="1"/>
  <c r="N2982" i="1"/>
  <c r="O3273" i="1"/>
  <c r="N3273" i="1"/>
  <c r="O3286" i="1"/>
  <c r="N3286" i="1"/>
  <c r="O516" i="1"/>
  <c r="N516" i="1"/>
  <c r="O508" i="1"/>
  <c r="N508" i="1"/>
  <c r="O500" i="1"/>
  <c r="N500" i="1"/>
  <c r="O492" i="1"/>
  <c r="N492" i="1"/>
  <c r="O484" i="1"/>
  <c r="N484" i="1"/>
  <c r="O476" i="1"/>
  <c r="N476" i="1"/>
  <c r="O468" i="1"/>
  <c r="N468" i="1"/>
  <c r="O460" i="1"/>
  <c r="N460" i="1"/>
  <c r="O452" i="1"/>
  <c r="N452" i="1"/>
  <c r="O444" i="1"/>
  <c r="N444" i="1"/>
  <c r="O436" i="1"/>
  <c r="N436" i="1"/>
  <c r="O428" i="1"/>
  <c r="N428" i="1"/>
  <c r="O420" i="1"/>
  <c r="N420" i="1"/>
  <c r="O412" i="1"/>
  <c r="N412" i="1"/>
  <c r="O404" i="1"/>
  <c r="N404" i="1"/>
  <c r="O396" i="1"/>
  <c r="N396" i="1"/>
  <c r="O388" i="1"/>
  <c r="N388" i="1"/>
  <c r="O380" i="1"/>
  <c r="N380" i="1"/>
  <c r="O372" i="1"/>
  <c r="N372" i="1"/>
  <c r="O364" i="1"/>
  <c r="N364" i="1"/>
  <c r="O356" i="1"/>
  <c r="N356" i="1"/>
  <c r="O348" i="1"/>
  <c r="N348" i="1"/>
  <c r="O340" i="1"/>
  <c r="N340" i="1"/>
  <c r="O332" i="1"/>
  <c r="N332" i="1"/>
  <c r="O324" i="1"/>
  <c r="N324" i="1"/>
  <c r="O316" i="1"/>
  <c r="N316" i="1"/>
  <c r="O308" i="1"/>
  <c r="N308" i="1"/>
  <c r="O300" i="1"/>
  <c r="N300" i="1"/>
  <c r="O292" i="1"/>
  <c r="N292" i="1"/>
  <c r="O284" i="1"/>
  <c r="N284" i="1"/>
  <c r="O276" i="1"/>
  <c r="N276" i="1"/>
  <c r="O268" i="1"/>
  <c r="N268" i="1"/>
  <c r="O260" i="1"/>
  <c r="N260" i="1"/>
  <c r="O252" i="1"/>
  <c r="N252" i="1"/>
  <c r="O244" i="1"/>
  <c r="N244" i="1"/>
  <c r="O236" i="1"/>
  <c r="N236" i="1"/>
  <c r="O228" i="1"/>
  <c r="N228" i="1"/>
  <c r="O220" i="1"/>
  <c r="N220" i="1"/>
  <c r="O212" i="1"/>
  <c r="N212" i="1"/>
  <c r="O204" i="1"/>
  <c r="N204" i="1"/>
  <c r="O196" i="1"/>
  <c r="N196" i="1"/>
  <c r="O188" i="1"/>
  <c r="N188" i="1"/>
  <c r="O180" i="1"/>
  <c r="N180" i="1"/>
  <c r="O172" i="1"/>
  <c r="N172" i="1"/>
  <c r="O164" i="1"/>
  <c r="N164" i="1"/>
  <c r="O156" i="1"/>
  <c r="N156" i="1"/>
  <c r="O148" i="1"/>
  <c r="N148" i="1"/>
  <c r="O140" i="1"/>
  <c r="N140" i="1"/>
  <c r="O132" i="1"/>
  <c r="N132" i="1"/>
  <c r="O124" i="1"/>
  <c r="N124" i="1"/>
  <c r="O116" i="1"/>
  <c r="N116" i="1"/>
  <c r="O108" i="1"/>
  <c r="N108" i="1"/>
  <c r="O100" i="1"/>
  <c r="N100" i="1"/>
  <c r="O92" i="1"/>
  <c r="N92" i="1"/>
  <c r="O84" i="1"/>
  <c r="N84" i="1"/>
  <c r="O76" i="1"/>
  <c r="N76" i="1"/>
  <c r="O68" i="1"/>
  <c r="N68" i="1"/>
  <c r="O60" i="1"/>
  <c r="N60" i="1"/>
  <c r="O52" i="1"/>
  <c r="N52" i="1"/>
  <c r="O44" i="1"/>
  <c r="N44" i="1"/>
  <c r="O36" i="1"/>
  <c r="N36" i="1"/>
  <c r="O28" i="1"/>
  <c r="N28" i="1"/>
  <c r="O20" i="1"/>
  <c r="N20" i="1"/>
  <c r="O12" i="1"/>
  <c r="N12" i="1"/>
  <c r="O4" i="1"/>
  <c r="N4" i="1"/>
  <c r="O2819" i="1"/>
  <c r="N2819" i="1"/>
  <c r="O3165" i="1"/>
  <c r="N3165" i="1"/>
  <c r="O3425" i="1"/>
  <c r="N3425" i="1"/>
  <c r="O3218" i="1"/>
  <c r="N3218" i="1"/>
  <c r="O2816" i="1"/>
  <c r="N2816" i="1"/>
  <c r="O3203" i="1"/>
  <c r="N3203" i="1"/>
  <c r="O3195" i="1"/>
  <c r="N3195" i="1"/>
  <c r="O3564" i="1"/>
  <c r="N3564" i="1"/>
  <c r="O3370" i="1"/>
  <c r="N3370" i="1"/>
  <c r="O2823" i="1"/>
  <c r="N2823" i="1"/>
  <c r="O3421" i="1"/>
  <c r="N3421" i="1"/>
  <c r="O3299" i="1"/>
  <c r="N3299" i="1"/>
  <c r="O3147" i="1"/>
  <c r="N3147" i="1"/>
  <c r="O3139" i="1"/>
  <c r="N3139" i="1"/>
  <c r="O3131" i="1"/>
  <c r="N3131" i="1"/>
  <c r="O3123" i="1"/>
  <c r="N3123" i="1"/>
  <c r="O3115" i="1"/>
  <c r="N3115" i="1"/>
  <c r="O3107" i="1"/>
  <c r="N3107" i="1"/>
  <c r="O3099" i="1"/>
  <c r="N3099" i="1"/>
  <c r="O3091" i="1"/>
  <c r="N3091" i="1"/>
  <c r="O3083" i="1"/>
  <c r="N3083" i="1"/>
  <c r="O3075" i="1"/>
  <c r="N3075" i="1"/>
  <c r="O3067" i="1"/>
  <c r="N3067" i="1"/>
  <c r="O3059" i="1"/>
  <c r="N3059" i="1"/>
  <c r="O3051" i="1"/>
  <c r="N3051" i="1"/>
  <c r="O3043" i="1"/>
  <c r="N3043" i="1"/>
  <c r="O3035" i="1"/>
  <c r="N3035" i="1"/>
  <c r="O3027" i="1"/>
  <c r="N3027" i="1"/>
  <c r="O3019" i="1"/>
  <c r="N3019" i="1"/>
  <c r="O3011" i="1"/>
  <c r="N3011" i="1"/>
  <c r="O3003" i="1"/>
  <c r="N3003" i="1"/>
  <c r="O2995" i="1"/>
  <c r="N2995" i="1"/>
  <c r="O2987" i="1"/>
  <c r="N2987" i="1"/>
  <c r="O3297" i="1"/>
  <c r="N3297" i="1"/>
  <c r="O3563" i="1"/>
  <c r="N3563" i="1"/>
  <c r="O3155" i="1"/>
  <c r="N3155" i="1"/>
  <c r="O2955" i="1"/>
  <c r="N2955" i="1"/>
  <c r="O2947" i="1"/>
  <c r="N2947" i="1"/>
  <c r="O2939" i="1"/>
  <c r="N2939" i="1"/>
  <c r="O2931" i="1"/>
  <c r="N2931" i="1"/>
  <c r="O2923" i="1"/>
  <c r="N2923" i="1"/>
  <c r="O2913" i="1"/>
  <c r="N2913" i="1"/>
  <c r="O3933" i="1"/>
  <c r="N3933" i="1"/>
  <c r="O2902" i="1"/>
  <c r="N2902" i="1"/>
  <c r="O3947" i="1"/>
  <c r="N3947" i="1"/>
  <c r="O3864" i="1"/>
  <c r="N3864" i="1"/>
  <c r="O3973" i="1"/>
  <c r="N3973" i="1"/>
  <c r="O3967" i="1"/>
  <c r="N3967" i="1"/>
  <c r="O2859" i="1"/>
  <c r="N2859" i="1"/>
  <c r="O4091" i="1"/>
  <c r="N4091" i="1"/>
  <c r="O4053" i="1"/>
  <c r="N4053" i="1"/>
  <c r="O3356" i="1"/>
  <c r="N3356" i="1"/>
  <c r="O3294" i="1"/>
  <c r="N3294" i="1"/>
  <c r="O3659" i="1"/>
  <c r="N3659" i="1"/>
  <c r="O3363" i="1"/>
  <c r="N3363" i="1"/>
  <c r="O3669" i="1"/>
  <c r="N3669" i="1"/>
  <c r="O2788" i="1"/>
  <c r="N2788" i="1"/>
  <c r="O3149" i="1"/>
  <c r="N3149" i="1"/>
  <c r="O2779" i="1"/>
  <c r="N2779" i="1"/>
  <c r="O2771" i="1"/>
  <c r="N2771" i="1"/>
  <c r="O2763" i="1"/>
  <c r="N2763" i="1"/>
  <c r="O2755" i="1"/>
  <c r="N2755" i="1"/>
  <c r="O2747" i="1"/>
  <c r="N2747" i="1"/>
  <c r="O2739" i="1"/>
  <c r="N2739" i="1"/>
  <c r="O2731" i="1"/>
  <c r="N2731" i="1"/>
  <c r="O2723" i="1"/>
  <c r="N2723" i="1"/>
  <c r="O2715" i="1"/>
  <c r="N2715" i="1"/>
  <c r="O2707" i="1"/>
  <c r="N2707" i="1"/>
  <c r="O2699" i="1"/>
  <c r="N2699" i="1"/>
  <c r="O2691" i="1"/>
  <c r="N2691" i="1"/>
  <c r="O2683" i="1"/>
  <c r="N2683" i="1"/>
  <c r="O2675" i="1"/>
  <c r="N2675" i="1"/>
  <c r="O2667" i="1"/>
  <c r="N2667" i="1"/>
  <c r="O2659" i="1"/>
  <c r="N2659" i="1"/>
  <c r="O2651" i="1"/>
  <c r="N2651" i="1"/>
  <c r="O2643" i="1"/>
  <c r="N2643" i="1"/>
  <c r="O2635" i="1"/>
  <c r="N2635" i="1"/>
  <c r="O2627" i="1"/>
  <c r="N2627" i="1"/>
  <c r="O2619" i="1"/>
  <c r="N2619" i="1"/>
  <c r="O2611" i="1"/>
  <c r="N2611" i="1"/>
  <c r="O2603" i="1"/>
  <c r="N2603" i="1"/>
  <c r="O2595" i="1"/>
  <c r="N2595" i="1"/>
  <c r="O2587" i="1"/>
  <c r="N2587" i="1"/>
  <c r="O2579" i="1"/>
  <c r="N2579" i="1"/>
  <c r="O2571" i="1"/>
  <c r="N2571" i="1"/>
  <c r="O2563" i="1"/>
  <c r="N2563" i="1"/>
  <c r="O2555" i="1"/>
  <c r="N2555" i="1"/>
  <c r="O2547" i="1"/>
  <c r="N2547" i="1"/>
  <c r="O2539" i="1"/>
  <c r="N2539" i="1"/>
  <c r="O2531" i="1"/>
  <c r="N2531" i="1"/>
  <c r="O2523" i="1"/>
  <c r="N2523" i="1"/>
  <c r="O2515" i="1"/>
  <c r="N2515" i="1"/>
  <c r="O2507" i="1"/>
  <c r="N2507" i="1"/>
  <c r="O2499" i="1"/>
  <c r="N2499" i="1"/>
  <c r="O2491" i="1"/>
  <c r="N2491" i="1"/>
  <c r="O2483" i="1"/>
  <c r="N2483" i="1"/>
  <c r="O2475" i="1"/>
  <c r="N2475" i="1"/>
  <c r="O2467" i="1"/>
  <c r="N2467" i="1"/>
  <c r="O2459" i="1"/>
  <c r="N2459" i="1"/>
  <c r="O2451" i="1"/>
  <c r="N2451" i="1"/>
  <c r="O2443" i="1"/>
  <c r="N2443" i="1"/>
  <c r="O2435" i="1"/>
  <c r="N2435" i="1"/>
  <c r="O2427" i="1"/>
  <c r="N2427" i="1"/>
  <c r="O2419" i="1"/>
  <c r="N2419" i="1"/>
  <c r="O2411" i="1"/>
  <c r="N2411" i="1"/>
  <c r="O2403" i="1"/>
  <c r="N2403" i="1"/>
  <c r="O2395" i="1"/>
  <c r="N2395" i="1"/>
  <c r="O2387" i="1"/>
  <c r="N2387" i="1"/>
  <c r="O2379" i="1"/>
  <c r="N2379" i="1"/>
  <c r="O2371" i="1"/>
  <c r="N2371" i="1"/>
  <c r="O2363" i="1"/>
  <c r="N2363" i="1"/>
  <c r="O2355" i="1"/>
  <c r="N2355" i="1"/>
  <c r="O2347" i="1"/>
  <c r="N2347" i="1"/>
  <c r="O2339" i="1"/>
  <c r="N2339" i="1"/>
  <c r="O2331" i="1"/>
  <c r="N2331" i="1"/>
  <c r="O2323" i="1"/>
  <c r="N2323" i="1"/>
  <c r="O2315" i="1"/>
  <c r="N2315" i="1"/>
  <c r="O2307" i="1"/>
  <c r="N2307" i="1"/>
  <c r="O2299" i="1"/>
  <c r="N2299" i="1"/>
  <c r="O2291" i="1"/>
  <c r="N2291" i="1"/>
  <c r="O2283" i="1"/>
  <c r="N2283" i="1"/>
  <c r="O2275" i="1"/>
  <c r="N2275" i="1"/>
  <c r="O2267" i="1"/>
  <c r="N2267" i="1"/>
  <c r="O2259" i="1"/>
  <c r="N2259" i="1"/>
  <c r="O2251" i="1"/>
  <c r="N2251" i="1"/>
  <c r="O2243" i="1"/>
  <c r="N2243" i="1"/>
  <c r="O2235" i="1"/>
  <c r="N2235" i="1"/>
  <c r="O2227" i="1"/>
  <c r="N2227" i="1"/>
  <c r="O2219" i="1"/>
  <c r="N2219" i="1"/>
  <c r="O2211" i="1"/>
  <c r="N2211" i="1"/>
  <c r="O2203" i="1"/>
  <c r="N2203" i="1"/>
  <c r="O2195" i="1"/>
  <c r="N2195" i="1"/>
  <c r="O2187" i="1"/>
  <c r="N2187" i="1"/>
  <c r="O2179" i="1"/>
  <c r="N2179" i="1"/>
  <c r="O2171" i="1"/>
  <c r="N2171" i="1"/>
  <c r="O2163" i="1"/>
  <c r="N2163" i="1"/>
  <c r="O2155" i="1"/>
  <c r="N2155" i="1"/>
  <c r="O2147" i="1"/>
  <c r="N2147" i="1"/>
  <c r="O2139" i="1"/>
  <c r="N2139" i="1"/>
  <c r="O2131" i="1"/>
  <c r="N2131" i="1"/>
  <c r="O2123" i="1"/>
  <c r="N2123" i="1"/>
  <c r="O2115" i="1"/>
  <c r="N2115" i="1"/>
  <c r="O2107" i="1"/>
  <c r="N2107" i="1"/>
  <c r="O2099" i="1"/>
  <c r="N2099" i="1"/>
  <c r="O2091" i="1"/>
  <c r="N2091" i="1"/>
  <c r="O2083" i="1"/>
  <c r="N2083" i="1"/>
  <c r="O2075" i="1"/>
  <c r="N2075" i="1"/>
  <c r="O2067" i="1"/>
  <c r="N2067" i="1"/>
  <c r="O2059" i="1"/>
  <c r="N2059" i="1"/>
  <c r="O2051" i="1"/>
  <c r="N2051" i="1"/>
  <c r="O2043" i="1"/>
  <c r="N2043" i="1"/>
  <c r="O2035" i="1"/>
  <c r="N2035" i="1"/>
  <c r="O2027" i="1"/>
  <c r="N2027" i="1"/>
  <c r="O2019" i="1"/>
  <c r="N2019" i="1"/>
  <c r="O2011" i="1"/>
  <c r="N2011" i="1"/>
  <c r="O2003" i="1"/>
  <c r="N2003" i="1"/>
  <c r="O1995" i="1"/>
  <c r="N1995" i="1"/>
  <c r="O1987" i="1"/>
  <c r="N1987" i="1"/>
  <c r="O1979" i="1"/>
  <c r="N1979" i="1"/>
  <c r="O1971" i="1"/>
  <c r="N1971" i="1"/>
  <c r="O1963" i="1"/>
  <c r="N1963" i="1"/>
  <c r="O1955" i="1"/>
  <c r="N1955" i="1"/>
  <c r="O1947" i="1"/>
  <c r="N1947" i="1"/>
  <c r="O1939" i="1"/>
  <c r="N1939" i="1"/>
  <c r="O1931" i="1"/>
  <c r="N1931" i="1"/>
  <c r="O1923" i="1"/>
  <c r="N1923" i="1"/>
  <c r="O1915" i="1"/>
  <c r="N1915" i="1"/>
  <c r="O1907" i="1"/>
  <c r="N1907" i="1"/>
  <c r="O1899" i="1"/>
  <c r="N1899" i="1"/>
  <c r="O1891" i="1"/>
  <c r="N1891" i="1"/>
  <c r="O1883" i="1"/>
  <c r="N1883" i="1"/>
  <c r="O1875" i="1"/>
  <c r="N1875" i="1"/>
  <c r="O1867" i="1"/>
  <c r="N1867" i="1"/>
  <c r="O1859" i="1"/>
  <c r="N1859" i="1"/>
  <c r="O1851" i="1"/>
  <c r="N1851" i="1"/>
  <c r="O1843" i="1"/>
  <c r="N1843" i="1"/>
  <c r="O1835" i="1"/>
  <c r="N1835" i="1"/>
  <c r="O1827" i="1"/>
  <c r="N1827" i="1"/>
  <c r="O1819" i="1"/>
  <c r="N1819" i="1"/>
  <c r="O1811" i="1"/>
  <c r="N1811" i="1"/>
  <c r="O1803" i="1"/>
  <c r="N1803" i="1"/>
  <c r="O1795" i="1"/>
  <c r="N1795" i="1"/>
  <c r="O1787" i="1"/>
  <c r="N1787" i="1"/>
  <c r="O1779" i="1"/>
  <c r="N1779" i="1"/>
  <c r="O1771" i="1"/>
  <c r="N1771" i="1"/>
  <c r="O1763" i="1"/>
  <c r="N1763" i="1"/>
  <c r="O1755" i="1"/>
  <c r="N1755" i="1"/>
  <c r="O1747" i="1"/>
  <c r="N1747" i="1"/>
  <c r="O1739" i="1"/>
  <c r="N1739" i="1"/>
  <c r="O1731" i="1"/>
  <c r="N1731" i="1"/>
  <c r="O1723" i="1"/>
  <c r="N1723" i="1"/>
  <c r="O1715" i="1"/>
  <c r="N1715" i="1"/>
  <c r="O1707" i="1"/>
  <c r="N1707" i="1"/>
  <c r="O1699" i="1"/>
  <c r="N1699" i="1"/>
  <c r="O1691" i="1"/>
  <c r="N1691" i="1"/>
  <c r="O1683" i="1"/>
  <c r="N1683" i="1"/>
  <c r="O1675" i="1"/>
  <c r="N1675" i="1"/>
  <c r="O1667" i="1"/>
  <c r="N1667" i="1"/>
  <c r="O1659" i="1"/>
  <c r="N1659" i="1"/>
  <c r="O1651" i="1"/>
  <c r="N1651" i="1"/>
  <c r="O1643" i="1"/>
  <c r="N1643" i="1"/>
  <c r="O1635" i="1"/>
  <c r="N1635" i="1"/>
  <c r="O1627" i="1"/>
  <c r="N1627" i="1"/>
  <c r="O1619" i="1"/>
  <c r="N1619" i="1"/>
  <c r="O1611" i="1"/>
  <c r="N1611" i="1"/>
  <c r="O1603" i="1"/>
  <c r="N1603" i="1"/>
  <c r="O1595" i="1"/>
  <c r="N1595" i="1"/>
  <c r="O1587" i="1"/>
  <c r="N1587" i="1"/>
  <c r="O1579" i="1"/>
  <c r="N1579" i="1"/>
  <c r="O1571" i="1"/>
  <c r="N1571" i="1"/>
  <c r="O1563" i="1"/>
  <c r="N1563" i="1"/>
  <c r="O1555" i="1"/>
  <c r="N1555" i="1"/>
  <c r="O1547" i="1"/>
  <c r="N1547" i="1"/>
  <c r="O1539" i="1"/>
  <c r="N1539" i="1"/>
  <c r="O1531" i="1"/>
  <c r="N1531" i="1"/>
  <c r="O1523" i="1"/>
  <c r="N1523" i="1"/>
  <c r="O1515" i="1"/>
  <c r="N1515" i="1"/>
  <c r="O1507" i="1"/>
  <c r="N1507" i="1"/>
  <c r="O1499" i="1"/>
  <c r="N1499" i="1"/>
  <c r="O1491" i="1"/>
  <c r="N1491" i="1"/>
  <c r="O1483" i="1"/>
  <c r="N1483" i="1"/>
  <c r="O1475" i="1"/>
  <c r="N1475" i="1"/>
  <c r="O1467" i="1"/>
  <c r="N1467" i="1"/>
  <c r="O1459" i="1"/>
  <c r="N1459" i="1"/>
  <c r="O1451" i="1"/>
  <c r="N1451" i="1"/>
  <c r="O1443" i="1"/>
  <c r="N1443" i="1"/>
  <c r="O1435" i="1"/>
  <c r="N1435" i="1"/>
  <c r="O1427" i="1"/>
  <c r="N1427" i="1"/>
  <c r="O1419" i="1"/>
  <c r="N1419" i="1"/>
  <c r="O1411" i="1"/>
  <c r="N1411" i="1"/>
  <c r="O1403" i="1"/>
  <c r="N1403" i="1"/>
  <c r="O1395" i="1"/>
  <c r="N1395" i="1"/>
  <c r="O1387" i="1"/>
  <c r="N1387" i="1"/>
  <c r="O1379" i="1"/>
  <c r="N1379" i="1"/>
  <c r="O1371" i="1"/>
  <c r="N1371" i="1"/>
  <c r="O1363" i="1"/>
  <c r="N1363" i="1"/>
  <c r="O1355" i="1"/>
  <c r="N1355" i="1"/>
  <c r="O1347" i="1"/>
  <c r="N1347" i="1"/>
  <c r="O1339" i="1"/>
  <c r="N1339" i="1"/>
  <c r="O1331" i="1"/>
  <c r="N1331" i="1"/>
  <c r="O1323" i="1"/>
  <c r="N1323" i="1"/>
  <c r="O1315" i="1"/>
  <c r="N1315" i="1"/>
  <c r="O1307" i="1"/>
  <c r="N1307" i="1"/>
  <c r="O537" i="1"/>
  <c r="N537" i="1"/>
  <c r="O3495" i="1"/>
  <c r="N3495" i="1"/>
  <c r="O1283" i="1"/>
  <c r="N1283" i="1"/>
  <c r="O1275" i="1"/>
  <c r="N1275" i="1"/>
  <c r="O1267" i="1"/>
  <c r="N1267" i="1"/>
  <c r="O1259" i="1"/>
  <c r="N1259" i="1"/>
  <c r="O1251" i="1"/>
  <c r="N1251" i="1"/>
  <c r="O1243" i="1"/>
  <c r="N1243" i="1"/>
  <c r="O1235" i="1"/>
  <c r="N1235" i="1"/>
  <c r="O1227" i="1"/>
  <c r="N1227" i="1"/>
  <c r="O1219" i="1"/>
  <c r="N1219" i="1"/>
  <c r="O1211" i="1"/>
  <c r="N1211" i="1"/>
  <c r="O1203" i="1"/>
  <c r="N1203" i="1"/>
  <c r="O1195" i="1"/>
  <c r="N1195" i="1"/>
  <c r="O1187" i="1"/>
  <c r="N1187" i="1"/>
  <c r="O1179" i="1"/>
  <c r="N1179" i="1"/>
  <c r="O1171" i="1"/>
  <c r="N1171" i="1"/>
  <c r="O1163" i="1"/>
  <c r="N1163" i="1"/>
  <c r="O1155" i="1"/>
  <c r="N1155" i="1"/>
  <c r="O1147" i="1"/>
  <c r="N1147" i="1"/>
  <c r="O1139" i="1"/>
  <c r="N1139" i="1"/>
  <c r="O1131" i="1"/>
  <c r="N1131" i="1"/>
  <c r="O1123" i="1"/>
  <c r="N1123" i="1"/>
  <c r="O1115" i="1"/>
  <c r="N1115" i="1"/>
  <c r="O1107" i="1"/>
  <c r="N1107" i="1"/>
  <c r="O1099" i="1"/>
  <c r="N1099" i="1"/>
  <c r="O1091" i="1"/>
  <c r="N1091" i="1"/>
  <c r="O1083" i="1"/>
  <c r="N1083" i="1"/>
  <c r="O1075" i="1"/>
  <c r="N1075" i="1"/>
  <c r="O1067" i="1"/>
  <c r="N1067" i="1"/>
  <c r="O1059" i="1"/>
  <c r="N1059" i="1"/>
  <c r="O1051" i="1"/>
  <c r="N1051" i="1"/>
  <c r="O1043" i="1"/>
  <c r="N1043" i="1"/>
  <c r="O1035" i="1"/>
  <c r="N1035" i="1"/>
  <c r="O1027" i="1"/>
  <c r="N1027" i="1"/>
  <c r="O1019" i="1"/>
  <c r="N1019" i="1"/>
  <c r="O1011" i="1"/>
  <c r="N1011" i="1"/>
  <c r="O1003" i="1"/>
  <c r="N1003" i="1"/>
  <c r="O995" i="1"/>
  <c r="N995" i="1"/>
  <c r="O987" i="1"/>
  <c r="N987" i="1"/>
  <c r="O979" i="1"/>
  <c r="N979" i="1"/>
  <c r="O971" i="1"/>
  <c r="N971" i="1"/>
  <c r="O963" i="1"/>
  <c r="N963" i="1"/>
  <c r="O955" i="1"/>
  <c r="N955" i="1"/>
  <c r="O947" i="1"/>
  <c r="N947" i="1"/>
  <c r="O939" i="1"/>
  <c r="N939" i="1"/>
  <c r="O931" i="1"/>
  <c r="N931" i="1"/>
  <c r="O923" i="1"/>
  <c r="N923" i="1"/>
  <c r="O915" i="1"/>
  <c r="N915" i="1"/>
  <c r="O907" i="1"/>
  <c r="N907" i="1"/>
  <c r="O899" i="1"/>
  <c r="N899" i="1"/>
  <c r="O891" i="1"/>
  <c r="N891" i="1"/>
  <c r="O883" i="1"/>
  <c r="N883" i="1"/>
  <c r="O875" i="1"/>
  <c r="N875" i="1"/>
  <c r="O867" i="1"/>
  <c r="N867" i="1"/>
  <c r="O859" i="1"/>
  <c r="N859" i="1"/>
  <c r="O851" i="1"/>
  <c r="N851" i="1"/>
  <c r="O843" i="1"/>
  <c r="N843" i="1"/>
  <c r="O835" i="1"/>
  <c r="N835" i="1"/>
  <c r="O827" i="1"/>
  <c r="N827" i="1"/>
  <c r="O819" i="1"/>
  <c r="N819" i="1"/>
  <c r="O811" i="1"/>
  <c r="N811" i="1"/>
  <c r="O803" i="1"/>
  <c r="N803" i="1"/>
  <c r="O795" i="1"/>
  <c r="N795" i="1"/>
  <c r="O787" i="1"/>
  <c r="N787" i="1"/>
  <c r="O779" i="1"/>
  <c r="N779" i="1"/>
  <c r="O771" i="1"/>
  <c r="N771" i="1"/>
  <c r="O763" i="1"/>
  <c r="N763" i="1"/>
  <c r="O755" i="1"/>
  <c r="N755" i="1"/>
  <c r="O747" i="1"/>
  <c r="N747" i="1"/>
  <c r="O739" i="1"/>
  <c r="N739" i="1"/>
  <c r="O731" i="1"/>
  <c r="N731" i="1"/>
  <c r="O723" i="1"/>
  <c r="N723" i="1"/>
  <c r="O715" i="1"/>
  <c r="N715" i="1"/>
  <c r="O707" i="1"/>
  <c r="N707" i="1"/>
  <c r="O699" i="1"/>
  <c r="N699" i="1"/>
  <c r="O691" i="1"/>
  <c r="N691" i="1"/>
  <c r="O683" i="1"/>
  <c r="N683" i="1"/>
  <c r="O675" i="1"/>
  <c r="N675" i="1"/>
  <c r="O667" i="1"/>
  <c r="N667" i="1"/>
  <c r="O659" i="1"/>
  <c r="N659" i="1"/>
  <c r="O651" i="1"/>
  <c r="N651" i="1"/>
  <c r="O643" i="1"/>
  <c r="N643" i="1"/>
  <c r="O635" i="1"/>
  <c r="N635" i="1"/>
  <c r="O627" i="1"/>
  <c r="N627" i="1"/>
  <c r="O619" i="1"/>
  <c r="N619" i="1"/>
  <c r="O611" i="1"/>
  <c r="N611" i="1"/>
  <c r="O603" i="1"/>
  <c r="N603" i="1"/>
  <c r="O595" i="1"/>
  <c r="N595" i="1"/>
  <c r="O587" i="1"/>
  <c r="N587" i="1"/>
  <c r="O579" i="1"/>
  <c r="N579" i="1"/>
  <c r="O571" i="1"/>
  <c r="N571" i="1"/>
  <c r="O563" i="1"/>
  <c r="N563" i="1"/>
  <c r="O555" i="1"/>
  <c r="N555" i="1"/>
  <c r="O547" i="1"/>
  <c r="N547" i="1"/>
  <c r="O3409" i="1"/>
  <c r="N3409" i="1"/>
  <c r="O3540" i="1"/>
  <c r="N3540" i="1"/>
  <c r="O2980" i="1"/>
  <c r="N2980" i="1"/>
  <c r="O515" i="1"/>
  <c r="N515" i="1"/>
  <c r="O507" i="1"/>
  <c r="N507" i="1"/>
  <c r="O499" i="1"/>
  <c r="N499" i="1"/>
  <c r="O491" i="1"/>
  <c r="N491" i="1"/>
  <c r="O483" i="1"/>
  <c r="N483" i="1"/>
  <c r="O475" i="1"/>
  <c r="N475" i="1"/>
  <c r="O467" i="1"/>
  <c r="N467" i="1"/>
  <c r="O459" i="1"/>
  <c r="N459" i="1"/>
  <c r="O451" i="1"/>
  <c r="N451" i="1"/>
  <c r="O443" i="1"/>
  <c r="N443" i="1"/>
  <c r="O435" i="1"/>
  <c r="N435" i="1"/>
  <c r="O427" i="1"/>
  <c r="N427" i="1"/>
  <c r="O419" i="1"/>
  <c r="N419" i="1"/>
  <c r="O411" i="1"/>
  <c r="N411" i="1"/>
  <c r="O403" i="1"/>
  <c r="N403" i="1"/>
  <c r="O395" i="1"/>
  <c r="N395" i="1"/>
  <c r="O387" i="1"/>
  <c r="N387" i="1"/>
  <c r="O379" i="1"/>
  <c r="N379" i="1"/>
  <c r="O371" i="1"/>
  <c r="N371" i="1"/>
  <c r="O363" i="1"/>
  <c r="N363" i="1"/>
  <c r="O355" i="1"/>
  <c r="N355" i="1"/>
  <c r="O347" i="1"/>
  <c r="N347" i="1"/>
  <c r="O339" i="1"/>
  <c r="N339" i="1"/>
  <c r="O331" i="1"/>
  <c r="N331" i="1"/>
  <c r="O323" i="1"/>
  <c r="N323" i="1"/>
  <c r="O315" i="1"/>
  <c r="N315" i="1"/>
  <c r="O307" i="1"/>
  <c r="N307" i="1"/>
  <c r="O299" i="1"/>
  <c r="N299" i="1"/>
  <c r="O291" i="1"/>
  <c r="N291" i="1"/>
  <c r="O283" i="1"/>
  <c r="N283" i="1"/>
  <c r="O275" i="1"/>
  <c r="N275" i="1"/>
  <c r="O267" i="1"/>
  <c r="N267" i="1"/>
  <c r="O259" i="1"/>
  <c r="N259" i="1"/>
  <c r="O251" i="1"/>
  <c r="N251" i="1"/>
  <c r="O243" i="1"/>
  <c r="N243" i="1"/>
  <c r="O235" i="1"/>
  <c r="N235" i="1"/>
  <c r="O227" i="1"/>
  <c r="N227" i="1"/>
  <c r="O219" i="1"/>
  <c r="N219" i="1"/>
  <c r="O211" i="1"/>
  <c r="N211" i="1"/>
  <c r="O203" i="1"/>
  <c r="N203" i="1"/>
  <c r="O195" i="1"/>
  <c r="N195" i="1"/>
  <c r="O187" i="1"/>
  <c r="N187" i="1"/>
  <c r="O179" i="1"/>
  <c r="N179" i="1"/>
  <c r="O171" i="1"/>
  <c r="N171" i="1"/>
  <c r="O163" i="1"/>
  <c r="N163" i="1"/>
  <c r="O155" i="1"/>
  <c r="N155" i="1"/>
  <c r="O147" i="1"/>
  <c r="N147" i="1"/>
  <c r="O139" i="1"/>
  <c r="N139" i="1"/>
  <c r="O131" i="1"/>
  <c r="N131" i="1"/>
  <c r="O123" i="1"/>
  <c r="N123" i="1"/>
  <c r="O115" i="1"/>
  <c r="N115" i="1"/>
  <c r="O107" i="1"/>
  <c r="N107" i="1"/>
  <c r="O99" i="1"/>
  <c r="N99" i="1"/>
  <c r="O91" i="1"/>
  <c r="N91" i="1"/>
  <c r="O83" i="1"/>
  <c r="N83" i="1"/>
  <c r="O75" i="1"/>
  <c r="N75" i="1"/>
  <c r="O67" i="1"/>
  <c r="N67" i="1"/>
  <c r="O59" i="1"/>
  <c r="N59" i="1"/>
  <c r="O51" i="1"/>
  <c r="N51" i="1"/>
  <c r="O43" i="1"/>
  <c r="N43" i="1"/>
  <c r="O35" i="1"/>
  <c r="N35" i="1"/>
  <c r="O27" i="1"/>
  <c r="N27" i="1"/>
  <c r="O19" i="1"/>
  <c r="N19" i="1"/>
  <c r="O11" i="1"/>
  <c r="N11" i="1"/>
  <c r="O3" i="1"/>
  <c r="N3" i="1"/>
  <c r="O4031" i="1"/>
  <c r="N4031" i="1"/>
  <c r="O2876" i="1"/>
  <c r="N2876" i="1"/>
  <c r="O3281" i="1"/>
  <c r="N3281" i="1"/>
  <c r="O2833" i="1"/>
  <c r="N2833" i="1"/>
  <c r="O3726" i="1"/>
  <c r="N3726" i="1"/>
  <c r="O3466" i="1"/>
  <c r="N3466" i="1"/>
  <c r="O3343" i="1"/>
  <c r="N3343" i="1"/>
  <c r="O3341" i="1"/>
  <c r="N3341" i="1"/>
  <c r="O3340" i="1"/>
  <c r="N3340" i="1"/>
  <c r="O3617" i="1"/>
  <c r="N3617" i="1"/>
  <c r="O3186" i="1"/>
  <c r="N3186" i="1"/>
  <c r="O524" i="1"/>
  <c r="N524" i="1"/>
  <c r="O3642" i="1"/>
  <c r="N3642" i="1"/>
  <c r="O3634" i="1"/>
  <c r="N3634" i="1"/>
  <c r="O3335" i="1"/>
  <c r="N3335" i="1"/>
  <c r="O3396" i="1"/>
  <c r="N3396" i="1"/>
  <c r="O3616" i="1"/>
  <c r="N3616" i="1"/>
  <c r="O3841" i="1"/>
  <c r="N3841" i="1"/>
  <c r="O3458" i="1"/>
  <c r="N3458" i="1"/>
  <c r="O3330" i="1"/>
  <c r="N3330" i="1"/>
  <c r="O3836" i="1"/>
  <c r="N3836" i="1"/>
  <c r="O3587" i="1"/>
  <c r="N3587" i="1"/>
  <c r="O3284" i="1"/>
  <c r="N3284" i="1"/>
  <c r="O3621" i="1"/>
  <c r="N3621" i="1"/>
  <c r="O3389" i="1"/>
  <c r="N3389" i="1"/>
  <c r="O3832" i="1"/>
  <c r="N3832" i="1"/>
  <c r="O3489" i="1"/>
  <c r="N3489" i="1"/>
  <c r="O3453" i="1"/>
  <c r="N3453" i="1"/>
  <c r="O3581" i="1"/>
  <c r="N3581" i="1"/>
  <c r="O3580" i="1"/>
  <c r="N3580" i="1"/>
  <c r="O3324" i="1"/>
  <c r="N3324" i="1"/>
  <c r="O3323" i="1"/>
  <c r="N3323" i="1"/>
  <c r="O3515" i="1"/>
  <c r="N3515" i="1"/>
  <c r="O3447" i="1"/>
  <c r="N3447" i="1"/>
  <c r="O3177" i="1"/>
  <c r="N3177" i="1"/>
  <c r="O3319" i="1"/>
  <c r="N3319" i="1"/>
  <c r="O3404" i="1"/>
  <c r="N3404" i="1"/>
  <c r="O3176" i="1"/>
  <c r="N3176" i="1"/>
  <c r="O3443" i="1"/>
  <c r="N3443" i="1"/>
  <c r="O2968" i="1"/>
  <c r="N2968" i="1"/>
  <c r="O3240" i="1"/>
  <c r="N3240" i="1"/>
  <c r="O3683" i="1"/>
  <c r="N3683" i="1"/>
  <c r="O2803" i="1"/>
  <c r="N2803" i="1"/>
  <c r="O3680" i="1"/>
  <c r="N3680" i="1"/>
  <c r="O2967" i="1"/>
  <c r="N2967" i="1"/>
  <c r="O2828" i="1"/>
  <c r="N2828" i="1"/>
  <c r="O3571" i="1"/>
  <c r="N3571" i="1"/>
  <c r="O2818" i="1"/>
  <c r="N2818" i="1"/>
  <c r="O3172" i="1"/>
  <c r="N3172" i="1"/>
  <c r="O3221" i="1"/>
  <c r="N3221" i="1"/>
  <c r="O3811" i="1"/>
  <c r="N3811" i="1"/>
  <c r="O3481" i="1"/>
  <c r="N3481" i="1"/>
  <c r="O3380" i="1"/>
  <c r="N3380" i="1"/>
  <c r="O3379" i="1"/>
  <c r="N3379" i="1"/>
  <c r="O1295" i="1"/>
  <c r="N1295" i="1"/>
  <c r="O3502" i="1"/>
  <c r="N3502" i="1"/>
  <c r="O2799" i="1"/>
  <c r="N2799" i="1"/>
  <c r="O3428" i="1"/>
  <c r="N3428" i="1"/>
  <c r="O2798" i="1"/>
  <c r="N2798" i="1"/>
  <c r="O3375" i="1"/>
  <c r="N3375" i="1"/>
  <c r="O2797" i="1"/>
  <c r="N2797" i="1"/>
  <c r="O1305" i="1"/>
  <c r="N1305" i="1"/>
  <c r="O3303" i="1"/>
  <c r="N3303" i="1"/>
  <c r="O3566" i="1"/>
  <c r="N3566" i="1"/>
  <c r="O531" i="1"/>
  <c r="N531" i="1"/>
  <c r="O3424" i="1"/>
  <c r="N3424" i="1"/>
  <c r="O3164" i="1"/>
  <c r="N3164" i="1"/>
  <c r="O3202" i="1"/>
  <c r="N3202" i="1"/>
  <c r="O3194" i="1"/>
  <c r="N3194" i="1"/>
  <c r="O3224" i="1"/>
  <c r="N3224" i="1"/>
  <c r="O3476" i="1"/>
  <c r="N3476" i="1"/>
  <c r="O3369" i="1"/>
  <c r="N3369" i="1"/>
  <c r="O3217" i="1"/>
  <c r="N3217" i="1"/>
  <c r="O3402" i="1"/>
  <c r="N3402" i="1"/>
  <c r="O3146" i="1"/>
  <c r="N3146" i="1"/>
  <c r="O3138" i="1"/>
  <c r="N3138" i="1"/>
  <c r="O3130" i="1"/>
  <c r="N3130" i="1"/>
  <c r="O3122" i="1"/>
  <c r="N3122" i="1"/>
  <c r="O3114" i="1"/>
  <c r="N3114" i="1"/>
  <c r="O3106" i="1"/>
  <c r="N3106" i="1"/>
  <c r="O3098" i="1"/>
  <c r="N3098" i="1"/>
  <c r="O3090" i="1"/>
  <c r="N3090" i="1"/>
  <c r="O3082" i="1"/>
  <c r="N3082" i="1"/>
  <c r="O3074" i="1"/>
  <c r="N3074" i="1"/>
  <c r="O3066" i="1"/>
  <c r="N3066" i="1"/>
  <c r="O3058" i="1"/>
  <c r="N3058" i="1"/>
  <c r="O3050" i="1"/>
  <c r="N3050" i="1"/>
  <c r="O3042" i="1"/>
  <c r="N3042" i="1"/>
  <c r="O3034" i="1"/>
  <c r="N3034" i="1"/>
  <c r="O3026" i="1"/>
  <c r="N3026" i="1"/>
  <c r="O3018" i="1"/>
  <c r="N3018" i="1"/>
  <c r="O3010" i="1"/>
  <c r="N3010" i="1"/>
  <c r="O3002" i="1"/>
  <c r="N3002" i="1"/>
  <c r="O2994" i="1"/>
  <c r="N2994" i="1"/>
  <c r="O2986" i="1"/>
  <c r="N2986" i="1"/>
  <c r="O3838" i="1"/>
  <c r="N3838" i="1"/>
  <c r="O3259" i="1"/>
  <c r="N3259" i="1"/>
  <c r="O2962" i="1"/>
  <c r="N2962" i="1"/>
  <c r="O2954" i="1"/>
  <c r="N2954" i="1"/>
  <c r="O2946" i="1"/>
  <c r="N2946" i="1"/>
  <c r="O2938" i="1"/>
  <c r="N2938" i="1"/>
  <c r="O2930" i="1"/>
  <c r="N2930" i="1"/>
  <c r="O3975" i="1"/>
  <c r="N3975" i="1"/>
  <c r="O2896" i="1"/>
  <c r="N2896" i="1"/>
  <c r="O4028" i="1"/>
  <c r="N4028" i="1"/>
  <c r="O3948" i="1"/>
  <c r="N3948" i="1"/>
  <c r="O2862" i="1"/>
  <c r="N2862" i="1"/>
  <c r="O2901" i="1"/>
  <c r="N2901" i="1"/>
  <c r="O3944" i="1"/>
  <c r="N3944" i="1"/>
  <c r="O3971" i="1"/>
  <c r="N3971" i="1"/>
  <c r="O3943" i="1"/>
  <c r="N3943" i="1"/>
  <c r="O2860" i="1"/>
  <c r="N2860" i="1"/>
  <c r="O3367" i="1"/>
  <c r="N3367" i="1"/>
  <c r="O3366" i="1"/>
  <c r="N3366" i="1"/>
  <c r="O3656" i="1"/>
  <c r="N3656" i="1"/>
  <c r="O3293" i="1"/>
  <c r="N3293" i="1"/>
  <c r="O3216" i="1"/>
  <c r="N3216" i="1"/>
  <c r="O3558" i="1"/>
  <c r="N3558" i="1"/>
  <c r="O3416" i="1"/>
  <c r="N3416" i="1"/>
  <c r="O2840" i="1"/>
  <c r="N2840" i="1"/>
  <c r="O2778" i="1"/>
  <c r="N2778" i="1"/>
  <c r="O2770" i="1"/>
  <c r="N2770" i="1"/>
  <c r="O2762" i="1"/>
  <c r="N2762" i="1"/>
  <c r="O2754" i="1"/>
  <c r="N2754" i="1"/>
  <c r="O2746" i="1"/>
  <c r="N2746" i="1"/>
  <c r="O2738" i="1"/>
  <c r="N2738" i="1"/>
  <c r="O2730" i="1"/>
  <c r="N2730" i="1"/>
  <c r="O2722" i="1"/>
  <c r="N2722" i="1"/>
  <c r="O2714" i="1"/>
  <c r="N2714" i="1"/>
  <c r="O2706" i="1"/>
  <c r="N2706" i="1"/>
  <c r="O2698" i="1"/>
  <c r="N2698" i="1"/>
  <c r="O2690" i="1"/>
  <c r="N2690" i="1"/>
  <c r="O2682" i="1"/>
  <c r="N2682" i="1"/>
  <c r="O2674" i="1"/>
  <c r="N2674" i="1"/>
  <c r="O2666" i="1"/>
  <c r="N2666" i="1"/>
  <c r="O2658" i="1"/>
  <c r="N2658" i="1"/>
  <c r="O2650" i="1"/>
  <c r="N2650" i="1"/>
  <c r="O2642" i="1"/>
  <c r="N2642" i="1"/>
  <c r="O2634" i="1"/>
  <c r="N2634" i="1"/>
  <c r="O2626" i="1"/>
  <c r="N2626" i="1"/>
  <c r="O2618" i="1"/>
  <c r="N2618" i="1"/>
  <c r="O2610" i="1"/>
  <c r="N2610" i="1"/>
  <c r="O2602" i="1"/>
  <c r="N2602" i="1"/>
  <c r="O2594" i="1"/>
  <c r="N2594" i="1"/>
  <c r="O2586" i="1"/>
  <c r="N2586" i="1"/>
  <c r="O2578" i="1"/>
  <c r="N2578" i="1"/>
  <c r="O2570" i="1"/>
  <c r="N2570" i="1"/>
  <c r="O2562" i="1"/>
  <c r="N2562" i="1"/>
  <c r="O2554" i="1"/>
  <c r="N2554" i="1"/>
  <c r="O2546" i="1"/>
  <c r="N2546" i="1"/>
  <c r="O2538" i="1"/>
  <c r="N2538" i="1"/>
  <c r="O2530" i="1"/>
  <c r="N2530" i="1"/>
  <c r="O2522" i="1"/>
  <c r="N2522" i="1"/>
  <c r="O2514" i="1"/>
  <c r="N2514" i="1"/>
  <c r="O2506" i="1"/>
  <c r="N2506" i="1"/>
  <c r="O2498" i="1"/>
  <c r="N2498" i="1"/>
  <c r="O2490" i="1"/>
  <c r="N2490" i="1"/>
  <c r="O2482" i="1"/>
  <c r="N2482" i="1"/>
  <c r="O2474" i="1"/>
  <c r="N2474" i="1"/>
  <c r="O2466" i="1"/>
  <c r="N2466" i="1"/>
  <c r="O2458" i="1"/>
  <c r="N2458" i="1"/>
  <c r="O2450" i="1"/>
  <c r="N2450" i="1"/>
  <c r="O2442" i="1"/>
  <c r="N2442" i="1"/>
  <c r="O2434" i="1"/>
  <c r="N2434" i="1"/>
  <c r="O2426" i="1"/>
  <c r="N2426" i="1"/>
  <c r="O2418" i="1"/>
  <c r="N2418" i="1"/>
  <c r="O2410" i="1"/>
  <c r="N2410" i="1"/>
  <c r="O2402" i="1"/>
  <c r="N2402" i="1"/>
  <c r="O2394" i="1"/>
  <c r="N2394" i="1"/>
  <c r="O2386" i="1"/>
  <c r="N2386" i="1"/>
  <c r="O2378" i="1"/>
  <c r="N2378" i="1"/>
  <c r="O2370" i="1"/>
  <c r="N2370" i="1"/>
  <c r="O2362" i="1"/>
  <c r="N2362" i="1"/>
  <c r="O2354" i="1"/>
  <c r="N2354" i="1"/>
  <c r="O2346" i="1"/>
  <c r="N2346" i="1"/>
  <c r="O2338" i="1"/>
  <c r="N2338" i="1"/>
  <c r="O2330" i="1"/>
  <c r="N2330" i="1"/>
  <c r="O2322" i="1"/>
  <c r="N2322" i="1"/>
  <c r="O2314" i="1"/>
  <c r="N2314" i="1"/>
  <c r="O2306" i="1"/>
  <c r="N2306" i="1"/>
  <c r="O2298" i="1"/>
  <c r="N2298" i="1"/>
  <c r="O2290" i="1"/>
  <c r="N2290" i="1"/>
  <c r="O2282" i="1"/>
  <c r="N2282" i="1"/>
  <c r="O2274" i="1"/>
  <c r="N2274" i="1"/>
  <c r="O2266" i="1"/>
  <c r="N2266" i="1"/>
  <c r="O2258" i="1"/>
  <c r="N2258" i="1"/>
  <c r="O2250" i="1"/>
  <c r="N2250" i="1"/>
  <c r="O2242" i="1"/>
  <c r="N2242" i="1"/>
  <c r="O2234" i="1"/>
  <c r="N2234" i="1"/>
  <c r="O2226" i="1"/>
  <c r="N2226" i="1"/>
  <c r="O2218" i="1"/>
  <c r="N2218" i="1"/>
  <c r="O2210" i="1"/>
  <c r="N2210" i="1"/>
  <c r="O2202" i="1"/>
  <c r="N2202" i="1"/>
  <c r="O2194" i="1"/>
  <c r="N2194" i="1"/>
  <c r="O2186" i="1"/>
  <c r="N2186" i="1"/>
  <c r="O2178" i="1"/>
  <c r="N2178" i="1"/>
  <c r="O2170" i="1"/>
  <c r="N2170" i="1"/>
  <c r="O2162" i="1"/>
  <c r="N2162" i="1"/>
  <c r="O2154" i="1"/>
  <c r="N2154" i="1"/>
  <c r="O2146" i="1"/>
  <c r="N2146" i="1"/>
  <c r="O2138" i="1"/>
  <c r="N2138" i="1"/>
  <c r="O2130" i="1"/>
  <c r="N2130" i="1"/>
  <c r="O2122" i="1"/>
  <c r="N2122" i="1"/>
  <c r="O2114" i="1"/>
  <c r="N2114" i="1"/>
  <c r="O2106" i="1"/>
  <c r="N2106" i="1"/>
  <c r="O2098" i="1"/>
  <c r="N2098" i="1"/>
  <c r="O2090" i="1"/>
  <c r="N2090" i="1"/>
  <c r="O2082" i="1"/>
  <c r="N2082" i="1"/>
  <c r="O2074" i="1"/>
  <c r="N2074" i="1"/>
  <c r="O2066" i="1"/>
  <c r="N2066" i="1"/>
  <c r="O2058" i="1"/>
  <c r="N2058" i="1"/>
  <c r="O2050" i="1"/>
  <c r="N2050" i="1"/>
  <c r="O2042" i="1"/>
  <c r="N2042" i="1"/>
  <c r="O2034" i="1"/>
  <c r="N2034" i="1"/>
  <c r="O2026" i="1"/>
  <c r="N2026" i="1"/>
  <c r="O2018" i="1"/>
  <c r="N2018" i="1"/>
  <c r="O2010" i="1"/>
  <c r="N2010" i="1"/>
  <c r="O2002" i="1"/>
  <c r="N2002" i="1"/>
  <c r="O1994" i="1"/>
  <c r="N1994" i="1"/>
  <c r="O1986" i="1"/>
  <c r="N1986" i="1"/>
  <c r="O1978" i="1"/>
  <c r="N1978" i="1"/>
  <c r="O1970" i="1"/>
  <c r="N1970" i="1"/>
  <c r="O1962" i="1"/>
  <c r="N1962" i="1"/>
  <c r="O1954" i="1"/>
  <c r="N1954" i="1"/>
  <c r="O1946" i="1"/>
  <c r="N1946" i="1"/>
  <c r="O1938" i="1"/>
  <c r="N1938" i="1"/>
  <c r="O1930" i="1"/>
  <c r="N1930" i="1"/>
  <c r="O1922" i="1"/>
  <c r="N1922" i="1"/>
  <c r="O1914" i="1"/>
  <c r="N1914" i="1"/>
  <c r="O1906" i="1"/>
  <c r="N1906" i="1"/>
  <c r="O1898" i="1"/>
  <c r="N1898" i="1"/>
  <c r="O1890" i="1"/>
  <c r="N1890" i="1"/>
  <c r="O1882" i="1"/>
  <c r="N1882" i="1"/>
  <c r="O1874" i="1"/>
  <c r="N1874" i="1"/>
  <c r="O1866" i="1"/>
  <c r="N1866" i="1"/>
  <c r="O1858" i="1"/>
  <c r="N1858" i="1"/>
  <c r="O1850" i="1"/>
  <c r="N1850" i="1"/>
  <c r="O1842" i="1"/>
  <c r="N1842" i="1"/>
  <c r="O1834" i="1"/>
  <c r="N1834" i="1"/>
  <c r="O1826" i="1"/>
  <c r="N1826" i="1"/>
  <c r="O1818" i="1"/>
  <c r="N1818" i="1"/>
  <c r="O1810" i="1"/>
  <c r="N1810" i="1"/>
  <c r="O1802" i="1"/>
  <c r="N1802" i="1"/>
  <c r="O1794" i="1"/>
  <c r="N1794" i="1"/>
  <c r="O1786" i="1"/>
  <c r="N1786" i="1"/>
  <c r="O1778" i="1"/>
  <c r="N1778" i="1"/>
  <c r="O1770" i="1"/>
  <c r="N1770" i="1"/>
  <c r="O1762" i="1"/>
  <c r="N1762" i="1"/>
  <c r="O1754" i="1"/>
  <c r="N1754" i="1"/>
  <c r="O1746" i="1"/>
  <c r="N1746" i="1"/>
  <c r="O1738" i="1"/>
  <c r="N1738" i="1"/>
  <c r="O1730" i="1"/>
  <c r="N1730" i="1"/>
  <c r="O1722" i="1"/>
  <c r="N1722" i="1"/>
  <c r="O1714" i="1"/>
  <c r="N1714" i="1"/>
  <c r="O1706" i="1"/>
  <c r="N1706" i="1"/>
  <c r="O1698" i="1"/>
  <c r="N1698" i="1"/>
  <c r="O1690" i="1"/>
  <c r="N1690" i="1"/>
  <c r="O1682" i="1"/>
  <c r="N1682" i="1"/>
  <c r="O1674" i="1"/>
  <c r="N1674" i="1"/>
  <c r="O1666" i="1"/>
  <c r="N1666" i="1"/>
  <c r="O1658" i="1"/>
  <c r="N1658" i="1"/>
  <c r="O1650" i="1"/>
  <c r="N1650" i="1"/>
  <c r="O1642" i="1"/>
  <c r="N1642" i="1"/>
  <c r="O1634" i="1"/>
  <c r="N1634" i="1"/>
  <c r="O1626" i="1"/>
  <c r="N1626" i="1"/>
  <c r="O1618" i="1"/>
  <c r="N1618" i="1"/>
  <c r="O1610" i="1"/>
  <c r="N1610" i="1"/>
  <c r="O1602" i="1"/>
  <c r="N1602" i="1"/>
  <c r="O1594" i="1"/>
  <c r="N1594" i="1"/>
  <c r="O1586" i="1"/>
  <c r="N1586" i="1"/>
  <c r="O1578" i="1"/>
  <c r="N1578" i="1"/>
  <c r="O1570" i="1"/>
  <c r="N1570" i="1"/>
  <c r="O1562" i="1"/>
  <c r="N1562" i="1"/>
  <c r="O1554" i="1"/>
  <c r="N1554" i="1"/>
  <c r="O1546" i="1"/>
  <c r="N1546" i="1"/>
  <c r="O1538" i="1"/>
  <c r="N1538" i="1"/>
  <c r="O1530" i="1"/>
  <c r="N1530" i="1"/>
  <c r="O1522" i="1"/>
  <c r="N1522" i="1"/>
  <c r="O1514" i="1"/>
  <c r="N1514" i="1"/>
  <c r="O1506" i="1"/>
  <c r="N1506" i="1"/>
  <c r="O1498" i="1"/>
  <c r="N1498" i="1"/>
  <c r="O1490" i="1"/>
  <c r="N1490" i="1"/>
  <c r="O1482" i="1"/>
  <c r="N1482" i="1"/>
  <c r="O1474" i="1"/>
  <c r="N1474" i="1"/>
  <c r="O1466" i="1"/>
  <c r="N1466" i="1"/>
  <c r="O1458" i="1"/>
  <c r="N1458" i="1"/>
  <c r="O1450" i="1"/>
  <c r="N1450" i="1"/>
  <c r="O1442" i="1"/>
  <c r="N1442" i="1"/>
  <c r="O1434" i="1"/>
  <c r="N1434" i="1"/>
  <c r="O1426" i="1"/>
  <c r="N1426" i="1"/>
  <c r="O1418" i="1"/>
  <c r="N1418" i="1"/>
  <c r="O1410" i="1"/>
  <c r="N1410" i="1"/>
  <c r="O1402" i="1"/>
  <c r="N1402" i="1"/>
  <c r="O1394" i="1"/>
  <c r="N1394" i="1"/>
  <c r="O1386" i="1"/>
  <c r="N1386" i="1"/>
  <c r="O1378" i="1"/>
  <c r="N1378" i="1"/>
  <c r="O1370" i="1"/>
  <c r="N1370" i="1"/>
  <c r="O1362" i="1"/>
  <c r="N1362" i="1"/>
  <c r="O1354" i="1"/>
  <c r="N1354" i="1"/>
  <c r="O1346" i="1"/>
  <c r="N1346" i="1"/>
  <c r="O1338" i="1"/>
  <c r="N1338" i="1"/>
  <c r="O1330" i="1"/>
  <c r="N1330" i="1"/>
  <c r="O1322" i="1"/>
  <c r="N1322" i="1"/>
  <c r="O1314" i="1"/>
  <c r="N1314" i="1"/>
  <c r="O1306" i="1"/>
  <c r="N1306" i="1"/>
  <c r="O3607" i="1"/>
  <c r="N3607" i="1"/>
  <c r="O3228" i="1"/>
  <c r="N3228" i="1"/>
  <c r="O1282" i="1"/>
  <c r="N1282" i="1"/>
  <c r="O1274" i="1"/>
  <c r="N1274" i="1"/>
  <c r="O1266" i="1"/>
  <c r="N1266" i="1"/>
  <c r="O1258" i="1"/>
  <c r="N1258" i="1"/>
  <c r="O1250" i="1"/>
  <c r="N1250" i="1"/>
  <c r="O1242" i="1"/>
  <c r="N1242" i="1"/>
  <c r="O1234" i="1"/>
  <c r="N1234" i="1"/>
  <c r="O1226" i="1"/>
  <c r="N1226" i="1"/>
  <c r="O1218" i="1"/>
  <c r="N1218" i="1"/>
  <c r="O1210" i="1"/>
  <c r="N1210" i="1"/>
  <c r="O1202" i="1"/>
  <c r="N1202" i="1"/>
  <c r="O1194" i="1"/>
  <c r="N1194" i="1"/>
  <c r="O1186" i="1"/>
  <c r="N1186" i="1"/>
  <c r="O1178" i="1"/>
  <c r="N1178" i="1"/>
  <c r="O1170" i="1"/>
  <c r="N1170" i="1"/>
  <c r="O1162" i="1"/>
  <c r="N1162" i="1"/>
  <c r="O1154" i="1"/>
  <c r="N1154" i="1"/>
  <c r="O1146" i="1"/>
  <c r="N1146" i="1"/>
  <c r="O1138" i="1"/>
  <c r="N1138" i="1"/>
  <c r="O1130" i="1"/>
  <c r="N1130" i="1"/>
  <c r="O1122" i="1"/>
  <c r="N1122" i="1"/>
  <c r="O1114" i="1"/>
  <c r="N1114" i="1"/>
  <c r="O1106" i="1"/>
  <c r="N1106" i="1"/>
  <c r="O1098" i="1"/>
  <c r="N1098" i="1"/>
  <c r="O1090" i="1"/>
  <c r="N1090" i="1"/>
  <c r="O1082" i="1"/>
  <c r="N1082" i="1"/>
  <c r="O1074" i="1"/>
  <c r="N1074" i="1"/>
  <c r="O1066" i="1"/>
  <c r="N1066" i="1"/>
  <c r="O1058" i="1"/>
  <c r="N1058" i="1"/>
  <c r="O1050" i="1"/>
  <c r="N1050" i="1"/>
  <c r="O1042" i="1"/>
  <c r="N1042" i="1"/>
  <c r="O1034" i="1"/>
  <c r="N1034" i="1"/>
  <c r="O1026" i="1"/>
  <c r="N1026" i="1"/>
  <c r="O1018" i="1"/>
  <c r="N1018" i="1"/>
  <c r="O1010" i="1"/>
  <c r="N1010" i="1"/>
  <c r="O1002" i="1"/>
  <c r="N1002" i="1"/>
  <c r="O994" i="1"/>
  <c r="N994" i="1"/>
  <c r="O986" i="1"/>
  <c r="N986" i="1"/>
  <c r="O978" i="1"/>
  <c r="N978" i="1"/>
  <c r="O970" i="1"/>
  <c r="N970" i="1"/>
  <c r="O962" i="1"/>
  <c r="N962" i="1"/>
  <c r="O954" i="1"/>
  <c r="N954" i="1"/>
  <c r="O946" i="1"/>
  <c r="N946" i="1"/>
  <c r="O938" i="1"/>
  <c r="N938" i="1"/>
  <c r="O930" i="1"/>
  <c r="N930" i="1"/>
  <c r="O922" i="1"/>
  <c r="N922" i="1"/>
  <c r="O914" i="1"/>
  <c r="N914" i="1"/>
  <c r="O906" i="1"/>
  <c r="N906" i="1"/>
  <c r="O898" i="1"/>
  <c r="N898" i="1"/>
  <c r="O890" i="1"/>
  <c r="N890" i="1"/>
  <c r="O882" i="1"/>
  <c r="N882" i="1"/>
  <c r="O874" i="1"/>
  <c r="N874" i="1"/>
  <c r="O866" i="1"/>
  <c r="N866" i="1"/>
  <c r="O858" i="1"/>
  <c r="N858" i="1"/>
  <c r="O850" i="1"/>
  <c r="N850" i="1"/>
  <c r="O842" i="1"/>
  <c r="N842" i="1"/>
  <c r="O834" i="1"/>
  <c r="N834" i="1"/>
  <c r="O826" i="1"/>
  <c r="N826" i="1"/>
  <c r="O818" i="1"/>
  <c r="N818" i="1"/>
  <c r="O810" i="1"/>
  <c r="N810" i="1"/>
  <c r="O802" i="1"/>
  <c r="N802" i="1"/>
  <c r="O794" i="1"/>
  <c r="N794" i="1"/>
  <c r="O786" i="1"/>
  <c r="N786" i="1"/>
  <c r="O778" i="1"/>
  <c r="N778" i="1"/>
  <c r="O770" i="1"/>
  <c r="N770" i="1"/>
  <c r="O762" i="1"/>
  <c r="N762" i="1"/>
  <c r="O754" i="1"/>
  <c r="N754" i="1"/>
  <c r="O746" i="1"/>
  <c r="N746" i="1"/>
  <c r="O738" i="1"/>
  <c r="N738" i="1"/>
  <c r="O730" i="1"/>
  <c r="N730" i="1"/>
  <c r="O722" i="1"/>
  <c r="N722" i="1"/>
  <c r="O714" i="1"/>
  <c r="N714" i="1"/>
  <c r="O706" i="1"/>
  <c r="N706" i="1"/>
  <c r="O698" i="1"/>
  <c r="N698" i="1"/>
  <c r="O690" i="1"/>
  <c r="N690" i="1"/>
  <c r="O682" i="1"/>
  <c r="N682" i="1"/>
  <c r="O674" i="1"/>
  <c r="N674" i="1"/>
  <c r="O666" i="1"/>
  <c r="N666" i="1"/>
  <c r="O658" i="1"/>
  <c r="N658" i="1"/>
  <c r="O650" i="1"/>
  <c r="N650" i="1"/>
  <c r="O642" i="1"/>
  <c r="N642" i="1"/>
  <c r="O634" i="1"/>
  <c r="N634" i="1"/>
  <c r="O626" i="1"/>
  <c r="N626" i="1"/>
  <c r="O618" i="1"/>
  <c r="N618" i="1"/>
  <c r="O610" i="1"/>
  <c r="N610" i="1"/>
  <c r="O602" i="1"/>
  <c r="N602" i="1"/>
  <c r="O594" i="1"/>
  <c r="N594" i="1"/>
  <c r="O586" i="1"/>
  <c r="N586" i="1"/>
  <c r="O578" i="1"/>
  <c r="N578" i="1"/>
  <c r="O570" i="1"/>
  <c r="N570" i="1"/>
  <c r="O562" i="1"/>
  <c r="N562" i="1"/>
  <c r="O554" i="1"/>
  <c r="N554" i="1"/>
  <c r="O546" i="1"/>
  <c r="N546" i="1"/>
  <c r="O3277" i="1"/>
  <c r="N3277" i="1"/>
  <c r="O3550" i="1"/>
  <c r="N3550" i="1"/>
  <c r="O2979" i="1"/>
  <c r="N2979" i="1"/>
  <c r="O514" i="1"/>
  <c r="N514" i="1"/>
  <c r="O506" i="1"/>
  <c r="N506" i="1"/>
  <c r="O498" i="1"/>
  <c r="N498" i="1"/>
  <c r="O490" i="1"/>
  <c r="N490" i="1"/>
  <c r="O482" i="1"/>
  <c r="N482" i="1"/>
  <c r="O474" i="1"/>
  <c r="N474" i="1"/>
  <c r="O466" i="1"/>
  <c r="N466" i="1"/>
  <c r="O458" i="1"/>
  <c r="N458" i="1"/>
  <c r="O450" i="1"/>
  <c r="N450" i="1"/>
  <c r="O442" i="1"/>
  <c r="N442" i="1"/>
  <c r="O434" i="1"/>
  <c r="N434" i="1"/>
  <c r="O426" i="1"/>
  <c r="N426" i="1"/>
  <c r="O418" i="1"/>
  <c r="N418" i="1"/>
  <c r="O410" i="1"/>
  <c r="N410" i="1"/>
  <c r="O402" i="1"/>
  <c r="N402" i="1"/>
  <c r="O394" i="1"/>
  <c r="N394" i="1"/>
  <c r="O386" i="1"/>
  <c r="N386" i="1"/>
  <c r="O378" i="1"/>
  <c r="N378" i="1"/>
  <c r="O370" i="1"/>
  <c r="N370" i="1"/>
  <c r="O362" i="1"/>
  <c r="N362" i="1"/>
  <c r="O354" i="1"/>
  <c r="N354" i="1"/>
  <c r="O346" i="1"/>
  <c r="N346" i="1"/>
  <c r="O338" i="1"/>
  <c r="N338" i="1"/>
  <c r="O330" i="1"/>
  <c r="N330" i="1"/>
  <c r="O322" i="1"/>
  <c r="N322" i="1"/>
  <c r="O314" i="1"/>
  <c r="N314" i="1"/>
  <c r="O306" i="1"/>
  <c r="N306" i="1"/>
  <c r="O298" i="1"/>
  <c r="N298" i="1"/>
  <c r="O290" i="1"/>
  <c r="N290" i="1"/>
  <c r="O282" i="1"/>
  <c r="N282" i="1"/>
  <c r="O274" i="1"/>
  <c r="N274" i="1"/>
  <c r="O266" i="1"/>
  <c r="N266" i="1"/>
  <c r="O258" i="1"/>
  <c r="N258" i="1"/>
  <c r="O250" i="1"/>
  <c r="N250" i="1"/>
  <c r="O242" i="1"/>
  <c r="N242" i="1"/>
  <c r="O234" i="1"/>
  <c r="N234" i="1"/>
  <c r="O226" i="1"/>
  <c r="N226" i="1"/>
  <c r="O218" i="1"/>
  <c r="N218" i="1"/>
  <c r="O210" i="1"/>
  <c r="N210" i="1"/>
  <c r="O202" i="1"/>
  <c r="N202" i="1"/>
  <c r="O194" i="1"/>
  <c r="N194" i="1"/>
  <c r="O186" i="1"/>
  <c r="N186" i="1"/>
  <c r="O178" i="1"/>
  <c r="N178" i="1"/>
  <c r="O170" i="1"/>
  <c r="N170" i="1"/>
  <c r="O162" i="1"/>
  <c r="N162" i="1"/>
  <c r="O154" i="1"/>
  <c r="N154" i="1"/>
  <c r="O146" i="1"/>
  <c r="N146" i="1"/>
  <c r="O138" i="1"/>
  <c r="N138" i="1"/>
  <c r="O130" i="1"/>
  <c r="N130" i="1"/>
  <c r="O122" i="1"/>
  <c r="N122" i="1"/>
  <c r="O114" i="1"/>
  <c r="N114" i="1"/>
  <c r="O106" i="1"/>
  <c r="N106" i="1"/>
  <c r="O98" i="1"/>
  <c r="N98" i="1"/>
  <c r="O90" i="1"/>
  <c r="N90" i="1"/>
  <c r="O82" i="1"/>
  <c r="N82" i="1"/>
  <c r="O74" i="1"/>
  <c r="N74" i="1"/>
  <c r="O66" i="1"/>
  <c r="N66" i="1"/>
  <c r="O58" i="1"/>
  <c r="N58" i="1"/>
  <c r="O50" i="1"/>
  <c r="N50" i="1"/>
  <c r="O42" i="1"/>
  <c r="N42" i="1"/>
  <c r="O34" i="1"/>
  <c r="N34" i="1"/>
  <c r="O26" i="1"/>
  <c r="N26" i="1"/>
  <c r="O18" i="1"/>
  <c r="N18" i="1"/>
  <c r="O10" i="1"/>
  <c r="N10" i="1"/>
  <c r="O3966" i="1"/>
  <c r="N3966" i="1"/>
  <c r="O4070" i="1"/>
  <c r="N4070" i="1"/>
  <c r="O2868" i="1"/>
  <c r="N2868" i="1"/>
  <c r="O3738" i="1"/>
  <c r="N3738" i="1"/>
  <c r="O3961" i="1"/>
  <c r="N3961" i="1"/>
  <c r="O2883" i="1"/>
  <c r="N2883" i="1"/>
  <c r="O3740" i="1"/>
  <c r="N3740" i="1"/>
  <c r="O3921" i="1"/>
  <c r="N3921" i="1"/>
  <c r="O3920" i="1"/>
  <c r="N3920" i="1"/>
  <c r="O4097" i="1"/>
  <c r="N4097" i="1"/>
  <c r="O3917" i="1"/>
  <c r="N3917" i="1"/>
  <c r="O3853" i="1"/>
  <c r="N3853" i="1"/>
  <c r="O3852" i="1"/>
  <c r="N3852" i="1"/>
  <c r="O4011" i="1"/>
  <c r="N4011" i="1"/>
  <c r="O3851" i="1"/>
  <c r="N3851" i="1"/>
  <c r="O4094" i="1"/>
  <c r="N4094" i="1"/>
  <c r="O2906" i="1"/>
  <c r="N2906" i="1"/>
  <c r="O4082" i="1"/>
  <c r="N4082" i="1"/>
  <c r="O4023" i="1"/>
  <c r="N4023" i="1"/>
  <c r="O4051" i="1"/>
  <c r="N4051" i="1"/>
  <c r="O2843" i="1"/>
  <c r="N2843" i="1"/>
  <c r="O3910" i="1"/>
  <c r="N3910" i="1"/>
  <c r="O3952" i="1"/>
  <c r="N3952" i="1"/>
  <c r="O3984" i="1"/>
  <c r="N3984" i="1"/>
  <c r="O3904" i="1"/>
  <c r="N3904" i="1"/>
  <c r="O3747" i="1"/>
  <c r="N3747" i="1"/>
  <c r="O4033" i="1"/>
  <c r="N4033" i="1"/>
  <c r="O4061" i="1"/>
  <c r="N4061" i="1"/>
  <c r="O3889" i="1"/>
  <c r="N3889" i="1"/>
  <c r="O3881" i="1"/>
  <c r="N3881" i="1"/>
  <c r="O3873" i="1"/>
  <c r="N3873" i="1"/>
  <c r="O3858" i="1"/>
  <c r="N3858" i="1"/>
  <c r="O4059" i="1"/>
  <c r="N4059" i="1"/>
  <c r="O2908" i="1"/>
  <c r="N2908" i="1"/>
  <c r="O3474" i="1"/>
  <c r="N3474" i="1"/>
  <c r="O3707" i="1"/>
  <c r="N3707" i="1"/>
  <c r="O3399" i="1"/>
  <c r="N3399" i="1"/>
  <c r="O3600" i="1"/>
  <c r="N3600" i="1"/>
  <c r="O3809" i="1"/>
  <c r="N3809" i="1"/>
  <c r="O3801" i="1"/>
  <c r="N3801" i="1"/>
  <c r="O3793" i="1"/>
  <c r="N3793" i="1"/>
  <c r="O3785" i="1"/>
  <c r="N3785" i="1"/>
  <c r="O3777" i="1"/>
  <c r="N3777" i="1"/>
  <c r="O3769" i="1"/>
  <c r="N3769" i="1"/>
  <c r="O3761" i="1"/>
  <c r="N3761" i="1"/>
  <c r="O3753" i="1"/>
  <c r="N3753" i="1"/>
  <c r="O3992" i="1"/>
  <c r="N3992" i="1"/>
  <c r="O4112" i="1"/>
  <c r="N4112" i="1"/>
  <c r="O3469" i="1"/>
  <c r="N3469" i="1"/>
  <c r="O3829" i="1"/>
  <c r="N3829" i="1"/>
  <c r="O3704" i="1"/>
  <c r="N3704" i="1"/>
  <c r="O3554" i="1"/>
  <c r="N3554" i="1"/>
  <c r="O3249" i="1"/>
  <c r="N3249" i="1"/>
  <c r="O3188" i="1"/>
  <c r="N3188" i="1"/>
  <c r="O3465" i="1"/>
  <c r="N3465" i="1"/>
  <c r="O3268" i="1"/>
  <c r="N3268" i="1"/>
  <c r="O3823" i="1"/>
  <c r="N3823" i="1"/>
  <c r="O3185" i="1"/>
  <c r="N3185" i="1"/>
  <c r="O3649" i="1"/>
  <c r="N3649" i="1"/>
  <c r="O3641" i="1"/>
  <c r="N3641" i="1"/>
  <c r="O3633" i="1"/>
  <c r="N3633" i="1"/>
  <c r="O3397" i="1"/>
  <c r="N3397" i="1"/>
  <c r="O3395" i="1"/>
  <c r="N3395" i="1"/>
  <c r="O3666" i="1"/>
  <c r="N3666" i="1"/>
  <c r="O3700" i="1"/>
  <c r="N3700" i="1"/>
  <c r="O3653" i="1"/>
  <c r="N3653" i="1"/>
  <c r="O3329" i="1"/>
  <c r="N3329" i="1"/>
  <c r="O2813" i="1"/>
  <c r="N2813" i="1"/>
  <c r="O3586" i="1"/>
  <c r="N3586" i="1"/>
  <c r="O3584" i="1"/>
  <c r="N3584" i="1"/>
  <c r="O3521" i="1"/>
  <c r="N3521" i="1"/>
  <c r="O3520" i="1"/>
  <c r="N3520" i="1"/>
  <c r="O3454" i="1"/>
  <c r="N3454" i="1"/>
  <c r="O2969" i="1"/>
  <c r="N2969" i="1"/>
  <c r="O3452" i="1"/>
  <c r="N3452" i="1"/>
  <c r="O3518" i="1"/>
  <c r="N3518" i="1"/>
  <c r="O3386" i="1"/>
  <c r="N3386" i="1"/>
  <c r="O3179" i="1"/>
  <c r="N3179" i="1"/>
  <c r="O3450" i="1"/>
  <c r="N3450" i="1"/>
  <c r="O3514" i="1"/>
  <c r="N3514" i="1"/>
  <c r="O3690" i="1"/>
  <c r="N3690" i="1"/>
  <c r="O2808" i="1"/>
  <c r="N2808" i="1"/>
  <c r="O2807" i="1"/>
  <c r="N2807" i="1"/>
  <c r="O3576" i="1"/>
  <c r="N3576" i="1"/>
  <c r="O3545" i="1"/>
  <c r="N3545" i="1"/>
  <c r="O3442" i="1"/>
  <c r="N3442" i="1"/>
  <c r="O3813" i="1"/>
  <c r="N3813" i="1"/>
  <c r="O3827" i="1"/>
  <c r="N3827" i="1"/>
  <c r="O3439" i="1"/>
  <c r="N3439" i="1"/>
  <c r="O3544" i="1"/>
  <c r="N3544" i="1"/>
  <c r="O3679" i="1"/>
  <c r="N3679" i="1"/>
  <c r="O3484" i="1"/>
  <c r="N3484" i="1"/>
  <c r="O3311" i="1"/>
  <c r="N3311" i="1"/>
  <c r="O3624" i="1"/>
  <c r="N3624" i="1"/>
  <c r="O3237" i="1"/>
  <c r="N3237" i="1"/>
  <c r="O3171" i="1"/>
  <c r="N3171" i="1"/>
  <c r="O3650" i="1"/>
  <c r="N3650" i="1"/>
  <c r="O3170" i="1"/>
  <c r="N3170" i="1"/>
  <c r="O3614" i="1"/>
  <c r="N3614" i="1"/>
  <c r="O3673" i="1"/>
  <c r="N3673" i="1"/>
  <c r="O3378" i="1"/>
  <c r="N3378" i="1"/>
  <c r="O3480" i="1"/>
  <c r="N3480" i="1"/>
  <c r="O3629" i="1"/>
  <c r="N3629" i="1"/>
  <c r="O3377" i="1"/>
  <c r="N3377" i="1"/>
  <c r="O2971" i="1"/>
  <c r="N2971" i="1"/>
  <c r="O3501" i="1"/>
  <c r="N3501" i="1"/>
  <c r="O3374" i="1"/>
  <c r="N3374" i="1"/>
  <c r="O3719" i="1"/>
  <c r="N3719" i="1"/>
  <c r="O3373" i="1"/>
  <c r="N3373" i="1"/>
  <c r="O2970" i="1"/>
  <c r="N2970" i="1"/>
  <c r="O3565" i="1"/>
  <c r="N3565" i="1"/>
  <c r="O3285" i="1"/>
  <c r="N3285" i="1"/>
  <c r="O527" i="1"/>
  <c r="N527" i="1"/>
  <c r="O3209" i="1"/>
  <c r="N3209" i="1"/>
  <c r="O3201" i="1"/>
  <c r="N3201" i="1"/>
  <c r="O3193" i="1"/>
  <c r="N3193" i="1"/>
  <c r="O3371" i="1"/>
  <c r="N3371" i="1"/>
  <c r="O3163" i="1"/>
  <c r="N3163" i="1"/>
  <c r="O3300" i="1"/>
  <c r="N3300" i="1"/>
  <c r="O3498" i="1"/>
  <c r="N3498" i="1"/>
  <c r="O3261" i="1"/>
  <c r="N3261" i="1"/>
  <c r="O3145" i="1"/>
  <c r="N3145" i="1"/>
  <c r="O3137" i="1"/>
  <c r="N3137" i="1"/>
  <c r="O3129" i="1"/>
  <c r="N3129" i="1"/>
  <c r="O3121" i="1"/>
  <c r="N3121" i="1"/>
  <c r="O3113" i="1"/>
  <c r="N3113" i="1"/>
  <c r="O3105" i="1"/>
  <c r="N3105" i="1"/>
  <c r="O3097" i="1"/>
  <c r="N3097" i="1"/>
  <c r="O3089" i="1"/>
  <c r="N3089" i="1"/>
  <c r="O3081" i="1"/>
  <c r="N3081" i="1"/>
  <c r="O3073" i="1"/>
  <c r="N3073" i="1"/>
  <c r="O3065" i="1"/>
  <c r="N3065" i="1"/>
  <c r="O3057" i="1"/>
  <c r="N3057" i="1"/>
  <c r="O3049" i="1"/>
  <c r="N3049" i="1"/>
  <c r="O3041" i="1"/>
  <c r="N3041" i="1"/>
  <c r="O3033" i="1"/>
  <c r="N3033" i="1"/>
  <c r="O3025" i="1"/>
  <c r="N3025" i="1"/>
  <c r="O3017" i="1"/>
  <c r="N3017" i="1"/>
  <c r="O3009" i="1"/>
  <c r="N3009" i="1"/>
  <c r="O3001" i="1"/>
  <c r="N3001" i="1"/>
  <c r="O2993" i="1"/>
  <c r="N2993" i="1"/>
  <c r="O2985" i="1"/>
  <c r="N2985" i="1"/>
  <c r="O2822" i="1"/>
  <c r="N2822" i="1"/>
  <c r="O3157" i="1"/>
  <c r="N3157" i="1"/>
  <c r="O2961" i="1"/>
  <c r="N2961" i="1"/>
  <c r="O2953" i="1"/>
  <c r="N2953" i="1"/>
  <c r="O2945" i="1"/>
  <c r="N2945" i="1"/>
  <c r="O2937" i="1"/>
  <c r="N2937" i="1"/>
  <c r="O2929" i="1"/>
  <c r="N2929" i="1"/>
  <c r="O4084" i="1"/>
  <c r="N4084" i="1"/>
  <c r="O4021" i="1"/>
  <c r="N4021" i="1"/>
  <c r="O3895" i="1"/>
  <c r="N3895" i="1"/>
  <c r="O4092" i="1"/>
  <c r="N4092" i="1"/>
  <c r="O3946" i="1"/>
  <c r="N3946" i="1"/>
  <c r="O2905" i="1"/>
  <c r="N2905" i="1"/>
  <c r="O2909" i="1"/>
  <c r="N2909" i="1"/>
  <c r="O2853" i="1"/>
  <c r="N2853" i="1"/>
  <c r="O4083" i="1"/>
  <c r="N4083" i="1"/>
  <c r="O3993" i="1"/>
  <c r="N3993" i="1"/>
  <c r="O3258" i="1"/>
  <c r="N3258" i="1"/>
  <c r="O3296" i="1"/>
  <c r="N3296" i="1"/>
  <c r="O3834" i="1"/>
  <c r="N3834" i="1"/>
  <c r="O3810" i="1"/>
  <c r="N3810" i="1"/>
  <c r="O3152" i="1"/>
  <c r="N3152" i="1"/>
  <c r="O3151" i="1"/>
  <c r="N3151" i="1"/>
  <c r="O3415" i="1"/>
  <c r="N3415" i="1"/>
  <c r="O3556" i="1"/>
  <c r="N3556" i="1"/>
  <c r="O2777" i="1"/>
  <c r="N2777" i="1"/>
  <c r="O2769" i="1"/>
  <c r="N2769" i="1"/>
  <c r="O2761" i="1"/>
  <c r="N2761" i="1"/>
  <c r="O2753" i="1"/>
  <c r="N2753" i="1"/>
  <c r="O2745" i="1"/>
  <c r="N2745" i="1"/>
  <c r="O2737" i="1"/>
  <c r="N2737" i="1"/>
  <c r="O2729" i="1"/>
  <c r="N2729" i="1"/>
  <c r="O2721" i="1"/>
  <c r="N2721" i="1"/>
  <c r="O2713" i="1"/>
  <c r="N2713" i="1"/>
  <c r="O2705" i="1"/>
  <c r="N2705" i="1"/>
  <c r="O2697" i="1"/>
  <c r="N2697" i="1"/>
  <c r="O2689" i="1"/>
  <c r="N2689" i="1"/>
  <c r="O2681" i="1"/>
  <c r="N2681" i="1"/>
  <c r="O2673" i="1"/>
  <c r="N2673" i="1"/>
  <c r="O2665" i="1"/>
  <c r="N2665" i="1"/>
  <c r="O2657" i="1"/>
  <c r="N2657" i="1"/>
  <c r="O2649" i="1"/>
  <c r="N2649" i="1"/>
  <c r="O2641" i="1"/>
  <c r="N2641" i="1"/>
  <c r="O2633" i="1"/>
  <c r="N2633" i="1"/>
  <c r="O2625" i="1"/>
  <c r="N2625" i="1"/>
  <c r="O2617" i="1"/>
  <c r="N2617" i="1"/>
  <c r="O2609" i="1"/>
  <c r="N2609" i="1"/>
  <c r="O2601" i="1"/>
  <c r="N2601" i="1"/>
  <c r="O2593" i="1"/>
  <c r="N2593" i="1"/>
  <c r="O2585" i="1"/>
  <c r="N2585" i="1"/>
  <c r="O2577" i="1"/>
  <c r="N2577" i="1"/>
  <c r="O2569" i="1"/>
  <c r="N2569" i="1"/>
  <c r="O2561" i="1"/>
  <c r="N2561" i="1"/>
  <c r="O2553" i="1"/>
  <c r="N2553" i="1"/>
  <c r="O2545" i="1"/>
  <c r="N2545" i="1"/>
  <c r="O2537" i="1"/>
  <c r="N2537" i="1"/>
  <c r="O2529" i="1"/>
  <c r="N2529" i="1"/>
  <c r="O2521" i="1"/>
  <c r="N2521" i="1"/>
  <c r="O2513" i="1"/>
  <c r="N2513" i="1"/>
  <c r="O2505" i="1"/>
  <c r="N2505" i="1"/>
  <c r="O2497" i="1"/>
  <c r="N2497" i="1"/>
  <c r="O2489" i="1"/>
  <c r="N2489" i="1"/>
  <c r="O2481" i="1"/>
  <c r="N2481" i="1"/>
  <c r="O2473" i="1"/>
  <c r="N2473" i="1"/>
  <c r="O2465" i="1"/>
  <c r="N2465" i="1"/>
  <c r="O2457" i="1"/>
  <c r="N2457" i="1"/>
  <c r="O2449" i="1"/>
  <c r="N2449" i="1"/>
  <c r="O2441" i="1"/>
  <c r="N2441" i="1"/>
  <c r="O2433" i="1"/>
  <c r="N2433" i="1"/>
  <c r="O2425" i="1"/>
  <c r="N2425" i="1"/>
  <c r="O2417" i="1"/>
  <c r="N2417" i="1"/>
  <c r="O2409" i="1"/>
  <c r="N2409" i="1"/>
  <c r="O2401" i="1"/>
  <c r="N2401" i="1"/>
  <c r="O2393" i="1"/>
  <c r="N2393" i="1"/>
  <c r="O2385" i="1"/>
  <c r="N2385" i="1"/>
  <c r="O2377" i="1"/>
  <c r="N2377" i="1"/>
  <c r="O2369" i="1"/>
  <c r="N2369" i="1"/>
  <c r="O2361" i="1"/>
  <c r="N2361" i="1"/>
  <c r="O2353" i="1"/>
  <c r="N2353" i="1"/>
  <c r="O2345" i="1"/>
  <c r="N2345" i="1"/>
  <c r="O2337" i="1"/>
  <c r="N2337" i="1"/>
  <c r="O2329" i="1"/>
  <c r="N2329" i="1"/>
  <c r="O2321" i="1"/>
  <c r="N2321" i="1"/>
  <c r="O2313" i="1"/>
  <c r="N2313" i="1"/>
  <c r="O2305" i="1"/>
  <c r="N2305" i="1"/>
  <c r="O2297" i="1"/>
  <c r="N2297" i="1"/>
  <c r="O2289" i="1"/>
  <c r="N2289" i="1"/>
  <c r="O2281" i="1"/>
  <c r="N2281" i="1"/>
  <c r="O2273" i="1"/>
  <c r="N2273" i="1"/>
  <c r="O2265" i="1"/>
  <c r="N2265" i="1"/>
  <c r="O2257" i="1"/>
  <c r="N2257" i="1"/>
  <c r="O2249" i="1"/>
  <c r="N2249" i="1"/>
  <c r="O2241" i="1"/>
  <c r="N2241" i="1"/>
  <c r="O2233" i="1"/>
  <c r="N2233" i="1"/>
  <c r="O2225" i="1"/>
  <c r="N2225" i="1"/>
  <c r="O2217" i="1"/>
  <c r="N2217" i="1"/>
  <c r="O2209" i="1"/>
  <c r="N2209" i="1"/>
  <c r="O2201" i="1"/>
  <c r="N2201" i="1"/>
  <c r="O2193" i="1"/>
  <c r="N2193" i="1"/>
  <c r="O2185" i="1"/>
  <c r="N2185" i="1"/>
  <c r="O2177" i="1"/>
  <c r="N2177" i="1"/>
  <c r="O2169" i="1"/>
  <c r="N2169" i="1"/>
  <c r="O2161" i="1"/>
  <c r="N2161" i="1"/>
  <c r="O2153" i="1"/>
  <c r="N2153" i="1"/>
  <c r="O2145" i="1"/>
  <c r="N2145" i="1"/>
  <c r="O2137" i="1"/>
  <c r="N2137" i="1"/>
  <c r="O2129" i="1"/>
  <c r="N2129" i="1"/>
  <c r="O2121" i="1"/>
  <c r="N2121" i="1"/>
  <c r="O2113" i="1"/>
  <c r="N2113" i="1"/>
  <c r="O2105" i="1"/>
  <c r="N2105" i="1"/>
  <c r="O2097" i="1"/>
  <c r="N2097" i="1"/>
  <c r="O2089" i="1"/>
  <c r="N2089" i="1"/>
  <c r="O2081" i="1"/>
  <c r="N2081" i="1"/>
  <c r="O2073" i="1"/>
  <c r="N2073" i="1"/>
  <c r="O2065" i="1"/>
  <c r="N2065" i="1"/>
  <c r="O2057" i="1"/>
  <c r="N2057" i="1"/>
  <c r="O2049" i="1"/>
  <c r="N2049" i="1"/>
  <c r="O2041" i="1"/>
  <c r="N2041" i="1"/>
  <c r="O2033" i="1"/>
  <c r="N2033" i="1"/>
  <c r="O2025" i="1"/>
  <c r="N2025" i="1"/>
  <c r="O2017" i="1"/>
  <c r="N2017" i="1"/>
  <c r="O2009" i="1"/>
  <c r="N2009" i="1"/>
  <c r="O2001" i="1"/>
  <c r="N2001" i="1"/>
  <c r="O1993" i="1"/>
  <c r="N1993" i="1"/>
  <c r="O1985" i="1"/>
  <c r="N1985" i="1"/>
  <c r="O1977" i="1"/>
  <c r="N1977" i="1"/>
  <c r="O1969" i="1"/>
  <c r="N1969" i="1"/>
  <c r="O1961" i="1"/>
  <c r="N1961" i="1"/>
  <c r="O1953" i="1"/>
  <c r="N1953" i="1"/>
  <c r="O1945" i="1"/>
  <c r="N1945" i="1"/>
  <c r="O1937" i="1"/>
  <c r="N1937" i="1"/>
  <c r="O1929" i="1"/>
  <c r="N1929" i="1"/>
  <c r="O1921" i="1"/>
  <c r="N1921" i="1"/>
  <c r="O1913" i="1"/>
  <c r="N1913" i="1"/>
  <c r="O1905" i="1"/>
  <c r="N1905" i="1"/>
  <c r="O1897" i="1"/>
  <c r="N1897" i="1"/>
  <c r="O1889" i="1"/>
  <c r="N1889" i="1"/>
  <c r="O1881" i="1"/>
  <c r="N1881" i="1"/>
  <c r="O1873" i="1"/>
  <c r="N1873" i="1"/>
  <c r="O1865" i="1"/>
  <c r="N1865" i="1"/>
  <c r="O1857" i="1"/>
  <c r="N1857" i="1"/>
  <c r="O1849" i="1"/>
  <c r="N1849" i="1"/>
  <c r="O1841" i="1"/>
  <c r="N1841" i="1"/>
  <c r="O1833" i="1"/>
  <c r="N1833" i="1"/>
  <c r="O1825" i="1"/>
  <c r="N1825" i="1"/>
  <c r="O1817" i="1"/>
  <c r="N1817" i="1"/>
  <c r="O1809" i="1"/>
  <c r="N1809" i="1"/>
  <c r="O1801" i="1"/>
  <c r="N1801" i="1"/>
  <c r="O1793" i="1"/>
  <c r="N1793" i="1"/>
  <c r="O1785" i="1"/>
  <c r="N1785" i="1"/>
  <c r="O1777" i="1"/>
  <c r="N1777" i="1"/>
  <c r="O1769" i="1"/>
  <c r="N1769" i="1"/>
  <c r="O1761" i="1"/>
  <c r="N1761" i="1"/>
  <c r="O1753" i="1"/>
  <c r="N1753" i="1"/>
  <c r="O1745" i="1"/>
  <c r="N1745" i="1"/>
  <c r="O1737" i="1"/>
  <c r="N1737" i="1"/>
  <c r="O1729" i="1"/>
  <c r="N1729" i="1"/>
  <c r="O1721" i="1"/>
  <c r="N1721" i="1"/>
  <c r="O1713" i="1"/>
  <c r="N1713" i="1"/>
  <c r="O1705" i="1"/>
  <c r="N1705" i="1"/>
  <c r="O1697" i="1"/>
  <c r="N1697" i="1"/>
  <c r="O1689" i="1"/>
  <c r="N1689" i="1"/>
  <c r="O1681" i="1"/>
  <c r="N1681" i="1"/>
  <c r="O1673" i="1"/>
  <c r="N1673" i="1"/>
  <c r="O1665" i="1"/>
  <c r="N1665" i="1"/>
  <c r="O1657" i="1"/>
  <c r="N1657" i="1"/>
  <c r="O1649" i="1"/>
  <c r="N1649" i="1"/>
  <c r="O1641" i="1"/>
  <c r="N1641" i="1"/>
  <c r="O1633" i="1"/>
  <c r="N1633" i="1"/>
  <c r="O1625" i="1"/>
  <c r="N1625" i="1"/>
  <c r="O1617" i="1"/>
  <c r="N1617" i="1"/>
  <c r="O1609" i="1"/>
  <c r="N1609" i="1"/>
  <c r="O1601" i="1"/>
  <c r="N1601" i="1"/>
  <c r="O1593" i="1"/>
  <c r="N1593" i="1"/>
  <c r="O1585" i="1"/>
  <c r="N1585" i="1"/>
  <c r="O1577" i="1"/>
  <c r="N1577" i="1"/>
  <c r="O1569" i="1"/>
  <c r="N1569" i="1"/>
  <c r="O1561" i="1"/>
  <c r="N1561" i="1"/>
  <c r="O1553" i="1"/>
  <c r="N1553" i="1"/>
  <c r="O1545" i="1"/>
  <c r="N1545" i="1"/>
  <c r="O1537" i="1"/>
  <c r="N1537" i="1"/>
  <c r="O1529" i="1"/>
  <c r="N1529" i="1"/>
  <c r="O1521" i="1"/>
  <c r="N1521" i="1"/>
  <c r="O1513" i="1"/>
  <c r="N1513" i="1"/>
  <c r="O1505" i="1"/>
  <c r="N1505" i="1"/>
  <c r="O1497" i="1"/>
  <c r="N1497" i="1"/>
  <c r="O1489" i="1"/>
  <c r="N1489" i="1"/>
  <c r="O1481" i="1"/>
  <c r="N1481" i="1"/>
  <c r="O1473" i="1"/>
  <c r="N1473" i="1"/>
  <c r="O1465" i="1"/>
  <c r="N1465" i="1"/>
  <c r="O1457" i="1"/>
  <c r="N1457" i="1"/>
  <c r="O1449" i="1"/>
  <c r="N1449" i="1"/>
  <c r="O1441" i="1"/>
  <c r="N1441" i="1"/>
  <c r="O1433" i="1"/>
  <c r="N1433" i="1"/>
  <c r="O1425" i="1"/>
  <c r="N1425" i="1"/>
  <c r="O1417" i="1"/>
  <c r="N1417" i="1"/>
  <c r="O1409" i="1"/>
  <c r="N1409" i="1"/>
  <c r="O1401" i="1"/>
  <c r="N1401" i="1"/>
  <c r="O1393" i="1"/>
  <c r="N1393" i="1"/>
  <c r="O1385" i="1"/>
  <c r="N1385" i="1"/>
  <c r="O1377" i="1"/>
  <c r="N1377" i="1"/>
  <c r="O1369" i="1"/>
  <c r="N1369" i="1"/>
  <c r="O1361" i="1"/>
  <c r="N1361" i="1"/>
  <c r="O1353" i="1"/>
  <c r="N1353" i="1"/>
  <c r="O1345" i="1"/>
  <c r="N1345" i="1"/>
  <c r="O1337" i="1"/>
  <c r="N1337" i="1"/>
  <c r="O1329" i="1"/>
  <c r="N1329" i="1"/>
  <c r="O1321" i="1"/>
  <c r="N1321" i="1"/>
  <c r="O1313" i="1"/>
  <c r="N1313" i="1"/>
  <c r="O3257" i="1"/>
  <c r="N3257" i="1"/>
  <c r="O3360" i="1"/>
  <c r="N3360" i="1"/>
  <c r="O3729" i="1"/>
  <c r="N3729" i="1"/>
  <c r="O1281" i="1"/>
  <c r="N1281" i="1"/>
  <c r="O1273" i="1"/>
  <c r="N1273" i="1"/>
  <c r="O1265" i="1"/>
  <c r="N1265" i="1"/>
  <c r="O1257" i="1"/>
  <c r="N1257" i="1"/>
  <c r="O1249" i="1"/>
  <c r="N1249" i="1"/>
  <c r="O1241" i="1"/>
  <c r="N1241" i="1"/>
  <c r="O1233" i="1"/>
  <c r="N1233" i="1"/>
  <c r="O1225" i="1"/>
  <c r="N1225" i="1"/>
  <c r="O1217" i="1"/>
  <c r="N1217" i="1"/>
  <c r="O1209" i="1"/>
  <c r="N1209" i="1"/>
  <c r="O1201" i="1"/>
  <c r="N1201" i="1"/>
  <c r="O1193" i="1"/>
  <c r="N1193" i="1"/>
  <c r="O1185" i="1"/>
  <c r="N1185" i="1"/>
  <c r="O1177" i="1"/>
  <c r="N1177" i="1"/>
  <c r="O1169" i="1"/>
  <c r="N1169" i="1"/>
  <c r="O1161" i="1"/>
  <c r="N1161" i="1"/>
  <c r="O1153" i="1"/>
  <c r="N1153" i="1"/>
  <c r="O1145" i="1"/>
  <c r="N1145" i="1"/>
  <c r="O1137" i="1"/>
  <c r="N1137" i="1"/>
  <c r="O1129" i="1"/>
  <c r="N1129" i="1"/>
  <c r="O1121" i="1"/>
  <c r="N1121" i="1"/>
  <c r="O1113" i="1"/>
  <c r="N1113" i="1"/>
  <c r="O1105" i="1"/>
  <c r="N1105" i="1"/>
  <c r="O1097" i="1"/>
  <c r="N1097" i="1"/>
  <c r="O1089" i="1"/>
  <c r="N1089" i="1"/>
  <c r="O1081" i="1"/>
  <c r="N1081" i="1"/>
  <c r="O1073" i="1"/>
  <c r="N1073" i="1"/>
  <c r="O1065" i="1"/>
  <c r="N1065" i="1"/>
  <c r="O1057" i="1"/>
  <c r="N1057" i="1"/>
  <c r="O1049" i="1"/>
  <c r="N1049" i="1"/>
  <c r="O1041" i="1"/>
  <c r="N1041" i="1"/>
  <c r="O1033" i="1"/>
  <c r="N1033" i="1"/>
  <c r="O1025" i="1"/>
  <c r="N1025" i="1"/>
  <c r="O1017" i="1"/>
  <c r="N1017" i="1"/>
  <c r="O1009" i="1"/>
  <c r="N1009" i="1"/>
  <c r="O1001" i="1"/>
  <c r="N1001" i="1"/>
  <c r="O993" i="1"/>
  <c r="N993" i="1"/>
  <c r="O985" i="1"/>
  <c r="N985" i="1"/>
  <c r="O977" i="1"/>
  <c r="N977" i="1"/>
  <c r="O969" i="1"/>
  <c r="N969" i="1"/>
  <c r="O961" i="1"/>
  <c r="N961" i="1"/>
  <c r="O953" i="1"/>
  <c r="N953" i="1"/>
  <c r="O945" i="1"/>
  <c r="N945" i="1"/>
  <c r="O937" i="1"/>
  <c r="N937" i="1"/>
  <c r="O929" i="1"/>
  <c r="N929" i="1"/>
  <c r="O921" i="1"/>
  <c r="N921" i="1"/>
  <c r="O913" i="1"/>
  <c r="N913" i="1"/>
  <c r="O905" i="1"/>
  <c r="N905" i="1"/>
  <c r="O897" i="1"/>
  <c r="N897" i="1"/>
  <c r="O889" i="1"/>
  <c r="N889" i="1"/>
  <c r="O881" i="1"/>
  <c r="N881" i="1"/>
  <c r="O873" i="1"/>
  <c r="N873" i="1"/>
  <c r="O865" i="1"/>
  <c r="N865" i="1"/>
  <c r="O857" i="1"/>
  <c r="N857" i="1"/>
  <c r="O849" i="1"/>
  <c r="N849" i="1"/>
  <c r="O841" i="1"/>
  <c r="N841" i="1"/>
  <c r="O833" i="1"/>
  <c r="N833" i="1"/>
  <c r="O825" i="1"/>
  <c r="N825" i="1"/>
  <c r="O817" i="1"/>
  <c r="N817" i="1"/>
  <c r="O809" i="1"/>
  <c r="N809" i="1"/>
  <c r="O801" i="1"/>
  <c r="N801" i="1"/>
  <c r="O793" i="1"/>
  <c r="N793" i="1"/>
  <c r="O785" i="1"/>
  <c r="N785" i="1"/>
  <c r="O777" i="1"/>
  <c r="N777" i="1"/>
  <c r="O769" i="1"/>
  <c r="N769" i="1"/>
  <c r="O761" i="1"/>
  <c r="N761" i="1"/>
  <c r="O753" i="1"/>
  <c r="N753" i="1"/>
  <c r="O745" i="1"/>
  <c r="N745" i="1"/>
  <c r="O737" i="1"/>
  <c r="N737" i="1"/>
  <c r="O729" i="1"/>
  <c r="N729" i="1"/>
  <c r="O721" i="1"/>
  <c r="N721" i="1"/>
  <c r="O713" i="1"/>
  <c r="N713" i="1"/>
  <c r="O705" i="1"/>
  <c r="N705" i="1"/>
  <c r="O697" i="1"/>
  <c r="N697" i="1"/>
  <c r="O689" i="1"/>
  <c r="N689" i="1"/>
  <c r="O681" i="1"/>
  <c r="N681" i="1"/>
  <c r="O673" i="1"/>
  <c r="N673" i="1"/>
  <c r="O665" i="1"/>
  <c r="N665" i="1"/>
  <c r="O657" i="1"/>
  <c r="N657" i="1"/>
  <c r="O649" i="1"/>
  <c r="N649" i="1"/>
  <c r="O641" i="1"/>
  <c r="N641" i="1"/>
  <c r="O633" i="1"/>
  <c r="N633" i="1"/>
  <c r="O625" i="1"/>
  <c r="N625" i="1"/>
  <c r="O617" i="1"/>
  <c r="N617" i="1"/>
  <c r="O609" i="1"/>
  <c r="N609" i="1"/>
  <c r="O601" i="1"/>
  <c r="N601" i="1"/>
  <c r="O593" i="1"/>
  <c r="N593" i="1"/>
  <c r="O585" i="1"/>
  <c r="N585" i="1"/>
  <c r="O577" i="1"/>
  <c r="N577" i="1"/>
  <c r="O569" i="1"/>
  <c r="N569" i="1"/>
  <c r="O561" i="1"/>
  <c r="N561" i="1"/>
  <c r="O553" i="1"/>
  <c r="N553" i="1"/>
  <c r="O545" i="1"/>
  <c r="N545" i="1"/>
  <c r="O3408" i="1"/>
  <c r="N3408" i="1"/>
  <c r="O2786" i="1"/>
  <c r="N2786" i="1"/>
  <c r="O521" i="1"/>
  <c r="N521" i="1"/>
  <c r="O513" i="1"/>
  <c r="N513" i="1"/>
  <c r="O505" i="1"/>
  <c r="N505" i="1"/>
  <c r="O497" i="1"/>
  <c r="N497" i="1"/>
  <c r="O489" i="1"/>
  <c r="N489" i="1"/>
  <c r="O481" i="1"/>
  <c r="N481" i="1"/>
  <c r="O473" i="1"/>
  <c r="N473" i="1"/>
  <c r="O465" i="1"/>
  <c r="N465" i="1"/>
  <c r="O457" i="1"/>
  <c r="N457" i="1"/>
  <c r="O449" i="1"/>
  <c r="N449" i="1"/>
  <c r="O441" i="1"/>
  <c r="N441" i="1"/>
  <c r="O433" i="1"/>
  <c r="N433" i="1"/>
  <c r="O425" i="1"/>
  <c r="N425" i="1"/>
  <c r="O417" i="1"/>
  <c r="N417" i="1"/>
  <c r="O409" i="1"/>
  <c r="N409" i="1"/>
  <c r="O401" i="1"/>
  <c r="N401" i="1"/>
  <c r="O393" i="1"/>
  <c r="N393" i="1"/>
  <c r="O385" i="1"/>
  <c r="N385" i="1"/>
  <c r="O377" i="1"/>
  <c r="N377" i="1"/>
  <c r="O369" i="1"/>
  <c r="N369" i="1"/>
  <c r="O361" i="1"/>
  <c r="N361" i="1"/>
  <c r="O353" i="1"/>
  <c r="N353" i="1"/>
  <c r="O345" i="1"/>
  <c r="N345" i="1"/>
  <c r="O337" i="1"/>
  <c r="N337" i="1"/>
  <c r="O329" i="1"/>
  <c r="N329" i="1"/>
  <c r="O321" i="1"/>
  <c r="N321" i="1"/>
  <c r="O313" i="1"/>
  <c r="N313" i="1"/>
  <c r="O305" i="1"/>
  <c r="N305" i="1"/>
  <c r="O297" i="1"/>
  <c r="N297" i="1"/>
  <c r="O289" i="1"/>
  <c r="N289" i="1"/>
  <c r="O281" i="1"/>
  <c r="N281" i="1"/>
  <c r="O273" i="1"/>
  <c r="N273" i="1"/>
  <c r="O265" i="1"/>
  <c r="N265" i="1"/>
  <c r="O257" i="1"/>
  <c r="N257" i="1"/>
  <c r="O249" i="1"/>
  <c r="N249" i="1"/>
  <c r="O241" i="1"/>
  <c r="N241" i="1"/>
  <c r="O233" i="1"/>
  <c r="N233" i="1"/>
  <c r="O225" i="1"/>
  <c r="N225" i="1"/>
  <c r="O217" i="1"/>
  <c r="N217" i="1"/>
  <c r="O209" i="1"/>
  <c r="N209" i="1"/>
  <c r="O201" i="1"/>
  <c r="N201" i="1"/>
  <c r="O193" i="1"/>
  <c r="N193" i="1"/>
  <c r="O185" i="1"/>
  <c r="N185" i="1"/>
  <c r="O177" i="1"/>
  <c r="N177" i="1"/>
  <c r="O169" i="1"/>
  <c r="N169" i="1"/>
  <c r="O161" i="1"/>
  <c r="N161" i="1"/>
  <c r="O153" i="1"/>
  <c r="N153" i="1"/>
  <c r="O145" i="1"/>
  <c r="N145" i="1"/>
  <c r="O137" i="1"/>
  <c r="N137" i="1"/>
  <c r="O129" i="1"/>
  <c r="N129" i="1"/>
  <c r="O121" i="1"/>
  <c r="N121" i="1"/>
  <c r="O113" i="1"/>
  <c r="N113" i="1"/>
  <c r="O105" i="1"/>
  <c r="N105" i="1"/>
  <c r="O97" i="1"/>
  <c r="N97" i="1"/>
  <c r="O89" i="1"/>
  <c r="N89" i="1"/>
  <c r="O81" i="1"/>
  <c r="N81" i="1"/>
  <c r="O73" i="1"/>
  <c r="N73" i="1"/>
  <c r="O65" i="1"/>
  <c r="N65" i="1"/>
  <c r="O57" i="1"/>
  <c r="N57" i="1"/>
  <c r="O49" i="1"/>
  <c r="N49" i="1"/>
  <c r="O41" i="1"/>
  <c r="N41" i="1"/>
  <c r="O33" i="1"/>
  <c r="N33" i="1"/>
  <c r="O25" i="1"/>
  <c r="N25" i="1"/>
  <c r="O17" i="1"/>
  <c r="N17" i="1"/>
  <c r="O9" i="1"/>
  <c r="N9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04FF3CE-A2A0-4602-8173-5DDD2F27359D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0A7F3D9-A3FE-424A-B24F-5B9BC5FA37A2}" name="WorksheetConnection_Sheet1!$A$1:$V$4115" type="102" refreshedVersion="6" minRefreshableVersion="5">
    <extLst>
      <ext xmlns:x15="http://schemas.microsoft.com/office/spreadsheetml/2010/11/main" uri="{DE250136-89BD-433C-8126-D09CA5730AF9}">
        <x15:connection id="範圍" autoDelete="1">
          <x15:rangePr sourceName="_xlcn.WorksheetConnection_Sheet1A1V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範圍].[Year].[All]}"/>
    <s v="{[範圍].[Parent Category].&amp;[theater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<sst xmlns="http://schemas.openxmlformats.org/spreadsheetml/2006/main" count="33059" uniqueCount="8412">
  <si>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</si>
  <si>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</si>
  <si>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</si>
  <si>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</si>
  <si>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</si>
  <si>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</si>
  <si>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</si>
  <si>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</si>
  <si>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</si>
  <si>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</si>
  <si>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</si>
  <si>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</si>
  <si>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</si>
  <si>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</si>
  <si>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</si>
  <si>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</si>
  <si>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</si>
  <si>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</si>
  <si>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</si>
  <si>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</si>
  <si>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</si>
  <si>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</si>
  <si>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</si>
  <si>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</si>
  <si>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</si>
  <si>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</si>
  <si>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</si>
  <si>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</si>
  <si>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</si>
  <si>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</si>
  <si>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</si>
  <si>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</si>
  <si>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</si>
  <si>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</si>
  <si>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</si>
  <si>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</si>
  <si>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</si>
  <si>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</si>
  <si>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</si>
  <si>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</si>
  <si>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</si>
  <si>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</si>
  <si>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</si>
  <si>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</si>
  <si>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</si>
  <si>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</si>
  <si>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</si>
  <si>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</si>
  <si>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</si>
  <si>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</si>
  <si>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</si>
  <si>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</si>
  <si>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</si>
  <si>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</si>
  <si>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</si>
  <si>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</si>
  <si>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</si>
  <si>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</si>
  <si>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</si>
  <si>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</si>
  <si>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</si>
  <si>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</si>
  <si>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</si>
  <si>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</si>
  <si>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</si>
  <si>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</si>
  <si>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</si>
  <si>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</si>
  <si>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</si>
  <si>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</si>
  <si>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</si>
  <si>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</si>
  <si>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</si>
  <si>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</si>
  <si>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</si>
  <si>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</si>
  <si>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</si>
  <si>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</si>
  <si>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</si>
  <si>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</si>
  <si>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</si>
  <si>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</si>
  <si>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</si>
  <si>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</si>
  <si>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</si>
  <si>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</si>
  <si>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</si>
  <si>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</si>
  <si>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</si>
  <si>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</si>
  <si>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</si>
  <si>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</si>
  <si>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</si>
  <si>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</si>
  <si>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</si>
  <si>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</si>
  <si>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</si>
  <si>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</si>
  <si>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</si>
  <si>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</si>
  <si>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</si>
  <si>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</si>
  <si>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</si>
  <si>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</si>
  <si>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</si>
  <si>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</si>
  <si>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</si>
  <si>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</si>
  <si>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</si>
  <si>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</si>
  <si>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</si>
  <si>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</si>
  <si>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</si>
  <si>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</si>
  <si>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</si>
  <si>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</si>
  <si>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</si>
  <si>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</si>
  <si>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</si>
  <si>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</si>
  <si>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</si>
  <si>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</si>
  <si>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</si>
  <si>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</si>
  <si>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</si>
  <si>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</si>
  <si>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</si>
  <si>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</si>
  <si>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</si>
  <si>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</si>
  <si>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</si>
  <si>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</si>
  <si>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</si>
  <si>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</si>
  <si>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</si>
  <si>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</si>
  <si>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</si>
  <si>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</si>
  <si>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</si>
  <si>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</si>
  <si>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</si>
  <si>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</si>
  <si>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</si>
  <si>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</si>
  <si>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</si>
  <si>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</si>
  <si>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</si>
  <si>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</si>
  <si>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</si>
  <si>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</si>
  <si>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</si>
  <si>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</si>
  <si>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</si>
  <si>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</si>
  <si>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</si>
  <si>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</si>
  <si>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</si>
  <si>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</si>
  <si>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</si>
  <si>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</si>
  <si>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</si>
  <si>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</si>
  <si>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</si>
  <si>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</si>
  <si>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</si>
  <si>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</si>
  <si>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</si>
  <si>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</si>
  <si>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</si>
  <si>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</si>
  <si>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</si>
  <si>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</si>
  <si>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</si>
  <si>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</si>
  <si>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</si>
  <si>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</si>
  <si>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</si>
  <si>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</si>
  <si>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</si>
  <si>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</si>
  <si>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</si>
  <si>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</si>
  <si>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</si>
  <si>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</si>
  <si>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</si>
  <si>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</si>
  <si>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</si>
  <si>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</si>
  <si>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</si>
  <si>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</si>
  <si>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</si>
  <si>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</si>
  <si>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</si>
  <si>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</si>
  <si>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</si>
  <si>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</si>
  <si>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</si>
  <si>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</si>
  <si>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</si>
  <si>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</si>
  <si>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</si>
  <si>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</si>
  <si>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</si>
  <si>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</si>
  <si>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</si>
  <si>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</si>
  <si>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</si>
  <si>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</si>
  <si>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</si>
  <si>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</si>
  <si>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</si>
  <si>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</si>
  <si>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</si>
  <si>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</si>
  <si>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</si>
  <si>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</si>
  <si>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</si>
  <si>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</si>
  <si>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</si>
  <si>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</si>
  <si>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</si>
  <si>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</si>
  <si>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</si>
  <si>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</si>
  <si>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</si>
  <si>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</si>
  <si>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</si>
  <si>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</si>
  <si>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</si>
  <si>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</si>
  <si>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</si>
  <si>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</si>
  <si>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</si>
  <si>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</si>
  <si>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</si>
  <si>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</si>
  <si>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</si>
  <si>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</si>
  <si>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</si>
  <si>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</si>
  <si>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</si>
  <si>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</si>
  <si>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</si>
  <si>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</si>
  <si>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</si>
  <si>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</si>
  <si>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</si>
  <si>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</si>
  <si>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</si>
  <si>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</si>
  <si>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</si>
  <si>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</si>
  <si>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</si>
  <si>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</si>
  <si>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</si>
  <si>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</si>
  <si>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</si>
  <si>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</si>
  <si>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</si>
  <si>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</si>
  <si>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</si>
  <si>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</si>
  <si>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</si>
  <si>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</si>
  <si>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</si>
  <si>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</si>
  <si>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</si>
  <si>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</si>
  <si>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</si>
  <si>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</si>
  <si>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</si>
  <si>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</si>
  <si>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</si>
  <si>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</si>
  <si>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</si>
  <si>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</si>
  <si>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</si>
  <si>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</si>
  <si>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</si>
  <si>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</si>
  <si>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</si>
  <si>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</si>
  <si>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</si>
  <si>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</si>
  <si>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</si>
  <si>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</si>
  <si>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</si>
  <si>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</si>
  <si>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</si>
  <si>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</si>
  <si>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</si>
  <si>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</si>
  <si>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</si>
  <si>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</si>
  <si>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</si>
  <si>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</si>
  <si>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</si>
  <si>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</si>
  <si>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</si>
  <si>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</si>
  <si>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</si>
  <si>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</si>
  <si>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</si>
  <si>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</si>
  <si>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</si>
  <si>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</si>
  <si>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</si>
  <si>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</si>
  <si>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</si>
  <si>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</si>
  <si>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</si>
  <si>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</si>
  <si>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</si>
  <si>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</si>
  <si>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</si>
  <si>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</si>
  <si>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</si>
  <si>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</si>
  <si>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</si>
  <si>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</si>
  <si>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</si>
  <si>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</si>
  <si>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</si>
  <si>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</si>
  <si>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</si>
  <si>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</si>
  <si>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</si>
  <si>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</si>
  <si>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</si>
  <si>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</si>
  <si>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</si>
  <si>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</si>
  <si>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</si>
  <si>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</si>
  <si>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</si>
  <si>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</si>
  <si>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</si>
  <si>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</si>
  <si>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</si>
  <si>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</si>
  <si>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</si>
  <si>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</si>
  <si>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</si>
  <si>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</si>
  <si>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</si>
  <si>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</si>
  <si>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</si>
  <si>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</si>
  <si>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</si>
  <si>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</si>
  <si>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</si>
  <si>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</si>
  <si>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</si>
  <si>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</si>
  <si>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</si>
  <si>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</si>
  <si>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</si>
  <si>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</si>
  <si>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</si>
  <si>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</si>
  <si>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</si>
  <si>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</si>
  <si>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</si>
  <si>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</si>
  <si>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</si>
  <si>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</si>
  <si>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</si>
  <si>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</si>
  <si>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</si>
  <si>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</si>
  <si>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</si>
  <si>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</si>
  <si>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</si>
  <si>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</si>
  <si>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</si>
  <si>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</si>
  <si>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</si>
  <si>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</si>
  <si>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</si>
  <si>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</si>
  <si>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</si>
  <si>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</si>
  <si>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</si>
  <si>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</si>
  <si>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</si>
  <si>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</si>
  <si>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</si>
  <si>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</si>
  <si>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</si>
  <si>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</si>
  <si>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</si>
  <si>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</si>
  <si>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</si>
  <si>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</si>
  <si>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</si>
  <si>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</si>
  <si>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</si>
  <si>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</si>
  <si>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</si>
  <si>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</si>
  <si>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</si>
  <si>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</si>
  <si>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</si>
  <si>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</si>
  <si>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</si>
  <si>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</si>
  <si>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</si>
  <si>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</si>
  <si>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</si>
  <si>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</si>
  <si>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</si>
  <si>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</si>
  <si>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</si>
  <si>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</si>
  <si>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</si>
  <si>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</si>
  <si>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</si>
  <si>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</si>
  <si>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</si>
  <si>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</si>
  <si>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</si>
  <si>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</si>
  <si>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</si>
  <si>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</si>
  <si>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</si>
  <si>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</si>
  <si>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</si>
  <si>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</si>
  <si>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</si>
  <si>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</si>
  <si>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</si>
  <si>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</si>
  <si>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</si>
  <si>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</si>
  <si>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</si>
  <si>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</si>
  <si>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</si>
  <si>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</si>
  <si>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</si>
  <si>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</si>
  <si>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</si>
  <si>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</si>
  <si>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</si>
  <si>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</si>
  <si>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</si>
  <si>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</si>
  <si>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</si>
  <si>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</si>
  <si>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</si>
  <si>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</si>
  <si>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</si>
  <si>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</si>
  <si>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</si>
  <si>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</si>
  <si>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</si>
  <si>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</si>
  <si>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</si>
  <si>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</si>
  <si>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</si>
  <si>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</si>
  <si>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</si>
  <si>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</si>
  <si>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</si>
  <si>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</si>
  <si>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</si>
  <si>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</si>
  <si>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</si>
  <si>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</si>
  <si>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</si>
  <si>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</si>
  <si>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</si>
  <si>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</si>
  <si>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</si>
  <si>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</si>
  <si>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</si>
  <si>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</si>
  <si>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</si>
  <si>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</si>
  <si>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</si>
  <si>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</si>
  <si>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</si>
  <si>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</si>
  <si>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</si>
  <si>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</si>
  <si>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</si>
  <si>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</si>
  <si>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</si>
  <si>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</si>
  <si>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</si>
  <si>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</si>
  <si>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</si>
  <si>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</si>
  <si>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</si>
  <si>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</si>
  <si>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</si>
  <si>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</si>
  <si>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</si>
  <si>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</si>
  <si>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</si>
  <si>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</si>
  <si>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</si>
  <si>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</si>
  <si>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</si>
  <si>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</si>
  <si>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</si>
  <si>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</si>
  <si>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</si>
  <si>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</si>
  <si>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</si>
  <si>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</si>
  <si>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</si>
  <si>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</si>
  <si>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</si>
  <si>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</si>
  <si>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</si>
  <si>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</si>
  <si>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</si>
  <si>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</si>
  <si>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</si>
  <si>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</si>
  <si>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</si>
  <si>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</si>
  <si>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</si>
  <si>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</si>
  <si>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</si>
  <si>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</si>
  <si>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</si>
  <si>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</si>
  <si>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</si>
  <si>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</si>
  <si>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</si>
  <si>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</si>
  <si>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</si>
  <si>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</si>
  <si>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</si>
  <si>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</si>
  <si>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</si>
  <si>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</si>
  <si>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</si>
  <si>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</si>
  <si>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</si>
  <si>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</si>
  <si>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</si>
  <si>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</si>
  <si>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</si>
  <si>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</si>
  <si>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</si>
  <si>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</si>
  <si>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</si>
  <si>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</si>
  <si>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</si>
  <si>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</si>
  <si>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</si>
  <si>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</si>
  <si>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</si>
  <si>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</si>
  <si>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</si>
  <si>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</si>
  <si>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</si>
  <si>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</si>
  <si>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</si>
  <si>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</si>
  <si>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</si>
  <si>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</si>
  <si>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</si>
  <si>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</si>
  <si>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</si>
  <si>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</si>
  <si>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</si>
  <si>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</si>
  <si>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</si>
  <si>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</si>
  <si>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</si>
  <si>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</si>
  <si>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</si>
  <si>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</si>
  <si>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</si>
  <si>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</si>
  <si>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</si>
  <si>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</si>
  <si>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</si>
  <si>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</si>
  <si>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</si>
  <si>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</si>
  <si>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</si>
  <si>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</si>
  <si>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</si>
  <si>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</si>
  <si>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</si>
  <si>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</si>
  <si>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</si>
  <si>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</si>
  <si>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</si>
  <si>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</si>
  <si>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</si>
  <si>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</si>
  <si>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</si>
  <si>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</si>
  <si>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</si>
  <si>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</si>
  <si>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</si>
  <si>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</si>
  <si>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</si>
  <si>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</si>
  <si>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</si>
  <si>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</si>
  <si>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</si>
  <si>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</si>
  <si>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</si>
  <si>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</si>
  <si>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</si>
  <si>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</si>
  <si>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</si>
  <si>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</si>
  <si>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</si>
  <si>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</si>
  <si>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</si>
  <si>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</si>
  <si>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</si>
  <si>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</si>
  <si>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</si>
  <si>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</si>
  <si>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</si>
  <si>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</si>
  <si>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</si>
  <si>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</si>
  <si>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</si>
  <si>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</si>
  <si>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</si>
  <si>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</si>
  <si>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</si>
  <si>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</si>
  <si>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</si>
  <si>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</si>
  <si>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</si>
  <si>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</si>
  <si>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</si>
  <si>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</si>
  <si>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</si>
  <si>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</si>
  <si>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</si>
  <si>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</si>
  <si>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</si>
  <si>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</si>
  <si>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</si>
  <si>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</si>
  <si>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</si>
  <si>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</si>
  <si>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</si>
  <si>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</si>
  <si>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</si>
  <si>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</si>
  <si>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</si>
  <si>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</si>
  <si>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</si>
  <si>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</si>
  <si>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</si>
  <si>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</si>
  <si>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</si>
  <si>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</si>
  <si>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</si>
  <si>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</si>
  <si>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</si>
  <si>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</si>
  <si>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</si>
  <si>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</si>
  <si>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</si>
  <si>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</si>
  <si>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</si>
  <si>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</si>
  <si>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</si>
  <si>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</si>
  <si>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</si>
  <si>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</si>
  <si>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</si>
  <si>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</si>
  <si>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</si>
  <si>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</si>
  <si>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</si>
  <si>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</si>
  <si>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</si>
  <si>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</si>
  <si>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</si>
  <si>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</si>
  <si>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</si>
  <si>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</si>
  <si>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</si>
  <si>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</si>
  <si>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</si>
  <si>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</si>
  <si>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</si>
  <si>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</si>
  <si>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</si>
  <si>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</si>
  <si>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</si>
  <si>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</si>
  <si>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</si>
  <si>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</si>
  <si>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</si>
  <si>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</si>
  <si>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</si>
  <si>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</si>
  <si>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</si>
  <si>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</si>
  <si>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</si>
  <si>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</si>
  <si>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</si>
  <si>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</si>
  <si>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</si>
  <si>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</si>
  <si>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</si>
  <si>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</si>
  <si>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</si>
  <si>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</si>
  <si>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</si>
  <si>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</si>
  <si>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</si>
  <si>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</si>
  <si>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</si>
  <si>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</si>
  <si>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</si>
  <si>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</si>
  <si>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</si>
  <si>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</si>
  <si>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</si>
  <si>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</si>
  <si>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</si>
  <si>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</si>
  <si>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</si>
  <si>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</si>
  <si>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</si>
  <si>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</si>
  <si>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</si>
  <si>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</si>
  <si>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</si>
  <si>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</si>
  <si>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</si>
  <si>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</si>
  <si>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</si>
  <si>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</si>
  <si>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</si>
  <si>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</si>
  <si>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</si>
  <si>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</si>
  <si>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</si>
  <si>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</si>
  <si>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</si>
  <si>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</si>
  <si>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</si>
  <si>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</si>
  <si>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</si>
  <si>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</si>
  <si>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</si>
  <si>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</si>
  <si>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</si>
  <si>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</si>
  <si>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</si>
  <si>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</si>
  <si>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</si>
  <si>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</si>
  <si>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</si>
  <si>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</si>
  <si>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</si>
  <si>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</si>
  <si>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</si>
  <si>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</si>
  <si>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</si>
  <si>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</si>
  <si>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</si>
  <si>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</si>
  <si>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</si>
  <si>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</si>
  <si>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</si>
  <si>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</si>
  <si>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</si>
  <si>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</si>
  <si>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</si>
  <si>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</si>
  <si>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</si>
  <si>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</si>
  <si>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</si>
  <si>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</si>
  <si>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</si>
  <si>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</si>
  <si>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</si>
  <si>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</si>
  <si>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</si>
  <si>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</si>
  <si>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</si>
  <si>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</si>
  <si>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</si>
  <si>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</si>
  <si>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</si>
  <si>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</si>
  <si>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</si>
  <si>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</si>
  <si>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</si>
  <si>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</si>
  <si>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</si>
  <si>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</si>
  <si>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</si>
  <si>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</si>
  <si>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</si>
  <si>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</si>
  <si>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</si>
  <si>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</si>
  <si>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</si>
  <si>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</si>
  <si>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</si>
  <si>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</si>
  <si>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</si>
  <si>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</si>
  <si>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</si>
  <si>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</si>
  <si>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</si>
  <si>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</si>
  <si>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</si>
  <si>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</si>
  <si>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</si>
  <si>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</si>
  <si>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</si>
  <si>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</si>
  <si>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</si>
  <si>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</si>
  <si>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</si>
  <si>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</si>
  <si>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</si>
  <si>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</si>
  <si>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</si>
  <si>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</si>
  <si>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</si>
  <si>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</si>
  <si>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</si>
  <si>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</si>
  <si>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</si>
  <si>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</si>
  <si>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</si>
  <si>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</si>
  <si>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</si>
  <si>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</si>
  <si>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</si>
  <si>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</si>
  <si>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</si>
  <si>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</si>
  <si>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</si>
  <si>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</si>
  <si>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</si>
  <si>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</si>
  <si>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</si>
  <si>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</si>
  <si>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</si>
  <si>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</si>
  <si>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</si>
  <si>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</si>
  <si>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</si>
  <si>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</si>
  <si>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</si>
  <si>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</si>
  <si>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</si>
  <si>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</si>
  <si>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</si>
  <si>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</si>
  <si>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</si>
  <si>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</si>
  <si>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</si>
  <si>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</si>
  <si>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</si>
  <si>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</si>
  <si>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</si>
  <si>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</si>
  <si>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</si>
  <si>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</si>
  <si>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</si>
  <si>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</si>
  <si>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</si>
  <si>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</si>
  <si>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</si>
  <si>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</si>
  <si>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</si>
  <si>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</si>
  <si>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</si>
  <si>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</si>
  <si>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</si>
  <si>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</si>
  <si>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</si>
  <si>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</si>
  <si>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</si>
  <si>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</si>
  <si>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</si>
  <si>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</si>
  <si>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</si>
  <si>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</si>
  <si>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</si>
  <si>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</si>
  <si>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</si>
  <si>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</si>
  <si>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</si>
  <si>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</si>
  <si>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</si>
  <si>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</si>
  <si>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</si>
  <si>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</si>
  <si>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</si>
  <si>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</si>
  <si>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</si>
  <si>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</si>
  <si>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</si>
  <si>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</si>
  <si>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</si>
  <si>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</si>
  <si>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</si>
  <si>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</si>
  <si>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</si>
  <si>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</si>
  <si>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</si>
  <si>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</si>
  <si>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</si>
  <si>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</si>
  <si>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</si>
  <si>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</si>
  <si>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</si>
  <si>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</si>
  <si>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</si>
  <si>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</si>
  <si>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</si>
  <si>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</si>
  <si>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</si>
  <si>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</si>
  <si>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</si>
  <si>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</si>
  <si>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</si>
  <si>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</si>
  <si>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</si>
  <si>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</si>
  <si>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</si>
  <si>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</si>
  <si>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</si>
  <si>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</si>
  <si>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</si>
  <si>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</si>
  <si>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</si>
  <si>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</si>
  <si>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</si>
  <si>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</si>
  <si>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</si>
  <si>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</si>
  <si>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</si>
  <si>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</si>
  <si>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</si>
  <si>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</si>
  <si>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</si>
  <si>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</si>
  <si>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</si>
  <si>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</si>
  <si>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</si>
  <si>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</si>
  <si>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</si>
  <si>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</si>
  <si>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</si>
  <si>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</si>
  <si>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</si>
  <si>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</si>
  <si>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</si>
  <si>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</si>
  <si>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</si>
  <si>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</si>
  <si>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</si>
  <si>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</si>
  <si>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</si>
  <si>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</si>
  <si>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</si>
  <si>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</si>
  <si>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</si>
  <si>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</si>
  <si>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</si>
  <si>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</si>
  <si>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</si>
  <si>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</si>
  <si>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</si>
  <si>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</si>
  <si>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</si>
  <si>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</si>
  <si>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</si>
  <si>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</si>
  <si>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</si>
  <si>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</si>
  <si>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</si>
  <si>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</si>
  <si>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</si>
  <si>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</si>
  <si>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</si>
  <si>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</si>
  <si>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</si>
  <si>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</si>
  <si>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</si>
  <si>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</si>
  <si>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</si>
  <si>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</si>
  <si>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</si>
  <si>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</si>
  <si>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</si>
  <si>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</si>
  <si>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</si>
  <si>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</si>
  <si>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</si>
  <si>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</si>
  <si>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</si>
  <si>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</si>
  <si>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</si>
  <si>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</si>
  <si>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</si>
  <si>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</si>
  <si>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</si>
  <si>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</si>
  <si>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</si>
  <si>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</si>
  <si>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</si>
  <si>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</si>
  <si>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</si>
  <si>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</si>
  <si>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</si>
  <si>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</si>
  <si>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</si>
  <si>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</si>
  <si>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</si>
  <si>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</si>
  <si>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</si>
  <si>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</si>
  <si>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</si>
  <si>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</si>
  <si>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</si>
  <si>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</si>
  <si>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</si>
  <si>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</si>
  <si>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</si>
  <si>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</si>
  <si>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</si>
  <si>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</si>
  <si>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</si>
  <si>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</si>
  <si>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</si>
  <si>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</si>
  <si>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</si>
  <si>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</si>
  <si>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</si>
  <si>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</si>
  <si>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</si>
  <si>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</si>
  <si>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</si>
  <si>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</si>
  <si>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</si>
  <si>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</si>
  <si>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</si>
  <si>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</si>
  <si>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</si>
  <si>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</si>
  <si>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</si>
  <si>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</si>
  <si>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</si>
  <si>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</si>
  <si>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</si>
  <si>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</si>
  <si>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</si>
  <si>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</si>
  <si>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</si>
  <si>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</si>
  <si>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</si>
  <si>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</si>
  <si>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</si>
  <si>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</si>
  <si>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</si>
  <si>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</si>
  <si>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</si>
  <si>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</si>
  <si>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</si>
  <si>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</si>
  <si>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</si>
  <si>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</si>
  <si>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</si>
  <si>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</si>
  <si>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</si>
  <si>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</si>
  <si>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</si>
  <si>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</si>
  <si>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</si>
  <si>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</si>
  <si>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</si>
  <si>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</si>
  <si>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</si>
  <si>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</si>
  <si>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</si>
  <si>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</si>
  <si>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</si>
  <si>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</si>
  <si>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</si>
  <si>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</si>
  <si>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</si>
  <si>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</si>
  <si>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</si>
  <si>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</si>
  <si>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</si>
  <si>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</si>
  <si>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</si>
  <si>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</si>
  <si>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</si>
  <si>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</si>
  <si>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</si>
  <si>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</si>
  <si>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</si>
  <si>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</si>
  <si>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</si>
  <si>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</si>
  <si>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</si>
  <si>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</si>
  <si>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</si>
  <si>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</si>
  <si>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</si>
  <si>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</si>
  <si>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</si>
  <si>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</si>
  <si>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</si>
  <si>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</si>
  <si>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</si>
  <si>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</si>
  <si>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</si>
  <si>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</si>
  <si>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</si>
  <si>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</si>
  <si>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</si>
  <si>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</si>
  <si>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</si>
  <si>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</si>
  <si>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</si>
  <si>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</si>
  <si>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</si>
  <si>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</si>
  <si>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</si>
  <si>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</si>
  <si>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</si>
  <si>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</si>
  <si>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</si>
  <si>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</si>
  <si>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</si>
  <si>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</si>
  <si>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</si>
  <si>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</si>
  <si>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</si>
  <si>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</si>
  <si>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</si>
  <si>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</si>
  <si>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</si>
  <si>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</si>
  <si>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</si>
  <si>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</si>
  <si>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</si>
  <si>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</si>
  <si>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</si>
  <si>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</si>
  <si>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</si>
  <si>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</si>
  <si>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</si>
  <si>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</si>
  <si>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</si>
  <si>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</si>
  <si>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</si>
  <si>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</si>
  <si>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</si>
  <si>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</si>
  <si>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</si>
  <si>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</si>
  <si>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</si>
  <si>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</si>
  <si>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</si>
  <si>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</si>
  <si>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</si>
  <si>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</si>
  <si>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</si>
  <si>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</si>
  <si>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</si>
  <si>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</si>
  <si>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</si>
  <si>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</si>
  <si>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</si>
  <si>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</si>
  <si>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</si>
  <si>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</si>
  <si>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</si>
  <si>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</si>
  <si>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</si>
  <si>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</si>
  <si>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</si>
  <si>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</si>
  <si>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</si>
  <si>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</si>
  <si>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</si>
  <si>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</si>
  <si>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</si>
  <si>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</si>
  <si>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</si>
  <si>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</si>
  <si>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</si>
  <si>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</si>
  <si>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</si>
  <si>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</si>
  <si>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</si>
  <si>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</si>
  <si>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</si>
  <si>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</si>
  <si>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</si>
  <si>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</si>
  <si>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</si>
  <si>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</si>
  <si>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</si>
  <si>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</si>
  <si>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</si>
  <si>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</si>
  <si>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</si>
  <si>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</si>
  <si>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</si>
  <si>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</si>
  <si>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</si>
  <si>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</si>
  <si>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</si>
  <si>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</si>
  <si>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</si>
  <si>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</si>
  <si>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</si>
  <si>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</si>
  <si>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</si>
  <si>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</si>
  <si>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</si>
  <si>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</si>
  <si>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</si>
  <si>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</si>
  <si>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</si>
  <si>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</si>
  <si>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</si>
  <si>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</si>
  <si>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</si>
  <si>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</si>
  <si>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</si>
  <si>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</si>
  <si>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</si>
  <si>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</si>
  <si>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</si>
  <si>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</si>
  <si>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</si>
  <si>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</si>
  <si>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</si>
  <si>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</si>
  <si>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</si>
  <si>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</si>
  <si>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</si>
  <si>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</si>
  <si>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</si>
  <si>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</si>
  <si>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</si>
  <si>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</si>
  <si>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</si>
  <si>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</si>
  <si>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</si>
  <si>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</si>
  <si>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</si>
  <si>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</si>
  <si>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</si>
  <si>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</si>
  <si>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</si>
  <si>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</si>
  <si>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</si>
  <si>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</si>
  <si>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</si>
  <si>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</si>
  <si>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</si>
  <si>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</si>
  <si>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</si>
  <si>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</si>
  <si>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</si>
  <si>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</si>
  <si>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</si>
  <si>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</si>
  <si>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</si>
  <si>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</si>
  <si>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</si>
  <si>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</si>
  <si>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</si>
  <si>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</si>
  <si>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</si>
  <si>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</si>
  <si>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</si>
  <si>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</si>
  <si>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</si>
  <si>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</si>
  <si>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</si>
  <si>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</si>
  <si>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</si>
  <si>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</si>
  <si>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</si>
  <si>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</si>
  <si>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</si>
  <si>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</si>
  <si>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</si>
  <si>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</si>
  <si>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</si>
  <si>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</si>
  <si>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</si>
  <si>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</si>
  <si>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</si>
  <si>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</si>
  <si>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</si>
  <si>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</si>
  <si>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</si>
  <si>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</si>
  <si>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</si>
  <si>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</si>
  <si>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</si>
  <si>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</si>
  <si>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</si>
  <si>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</si>
  <si>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</si>
  <si>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</si>
  <si>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</si>
  <si>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</si>
  <si>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</si>
  <si>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</si>
  <si>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</si>
  <si>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</si>
  <si>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</si>
  <si>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</si>
  <si>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</si>
  <si>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</si>
  <si>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</si>
  <si>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</si>
  <si>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</si>
  <si>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</si>
  <si>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</si>
  <si>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</si>
  <si>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</si>
  <si>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</si>
  <si>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</si>
  <si>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</si>
  <si>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</si>
  <si>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</si>
  <si>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</si>
  <si>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</si>
  <si>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</si>
  <si>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</si>
  <si>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</si>
  <si>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</si>
  <si>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</si>
  <si>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</si>
  <si>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</si>
  <si>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</si>
  <si>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</si>
  <si>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</si>
  <si>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</si>
  <si>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</si>
  <si>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</si>
  <si>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</si>
  <si>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</si>
  <si>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</si>
  <si>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</si>
  <si>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</si>
  <si>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</si>
  <si>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</si>
  <si>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</si>
  <si>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</si>
  <si>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</si>
  <si>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</si>
  <si>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</si>
  <si>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</si>
  <si>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</si>
  <si>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</si>
  <si>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</si>
  <si>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</si>
  <si>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</si>
  <si>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</si>
  <si>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</si>
  <si>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</si>
  <si>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</si>
  <si>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</si>
  <si>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</si>
  <si>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</si>
  <si>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</si>
  <si>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</si>
  <si>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</si>
  <si>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</si>
  <si>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</si>
  <si>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</si>
  <si>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</si>
  <si>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</si>
  <si>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</si>
  <si>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</si>
  <si>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</si>
  <si>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</si>
  <si>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</si>
  <si>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</si>
  <si>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</si>
  <si>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</si>
  <si>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</si>
  <si>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</si>
  <si>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</si>
  <si>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</si>
  <si>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</si>
  <si>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</si>
  <si>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</si>
  <si>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</si>
  <si>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</si>
  <si>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</si>
  <si>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</si>
  <si>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</si>
  <si>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</si>
  <si>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</si>
  <si>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</si>
  <si>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</si>
  <si>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</si>
  <si>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</si>
  <si>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</si>
  <si>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</si>
  <si>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</si>
  <si>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</si>
  <si>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</si>
  <si>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</si>
  <si>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</si>
  <si>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</si>
  <si>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</si>
  <si>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</si>
  <si>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</si>
  <si>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</si>
  <si>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</si>
  <si>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</si>
  <si>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</si>
  <si>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</si>
  <si>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</si>
  <si>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</si>
  <si>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</si>
  <si>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</si>
  <si>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</si>
  <si>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</si>
  <si>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</si>
  <si>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</si>
  <si>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</si>
  <si>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</si>
  <si>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</si>
  <si>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</si>
  <si>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</si>
  <si>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</si>
  <si>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</si>
  <si>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</si>
  <si>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</si>
  <si>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</si>
  <si>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</si>
  <si>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</si>
  <si>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</si>
  <si>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</si>
  <si>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</si>
  <si>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</si>
  <si>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</si>
  <si>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</si>
  <si>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</si>
  <si>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</si>
  <si>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</si>
  <si>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</si>
  <si>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</si>
  <si>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</si>
  <si>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</si>
  <si>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</si>
  <si>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</si>
  <si>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</si>
  <si>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</si>
  <si>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</si>
  <si>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</si>
  <si>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</si>
  <si>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</si>
  <si>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</si>
  <si>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</si>
  <si>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</si>
  <si>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</si>
  <si>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</si>
  <si>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</si>
  <si>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</si>
  <si>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</si>
  <si>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</si>
  <si>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</si>
  <si>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</si>
  <si>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</si>
  <si>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</si>
  <si>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</si>
  <si>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</si>
  <si>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</si>
  <si>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</si>
  <si>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</si>
  <si>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</si>
  <si>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</si>
  <si>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</si>
  <si>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</si>
  <si>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</si>
  <si>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</si>
  <si>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</si>
  <si>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</si>
  <si>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</si>
  <si>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</si>
  <si>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</si>
  <si>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</si>
  <si>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</si>
  <si>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</si>
  <si>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</si>
  <si>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</si>
  <si>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</si>
  <si>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</si>
  <si>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</si>
  <si>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</si>
  <si>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</si>
  <si>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</si>
  <si>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</si>
  <si>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</si>
  <si>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</si>
  <si>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</si>
  <si>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</si>
  <si>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</si>
  <si>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</si>
  <si>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</si>
  <si>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</si>
  <si>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</si>
  <si>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</si>
  <si>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</si>
  <si>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</si>
  <si>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</si>
  <si>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</si>
  <si>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</si>
  <si>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</si>
  <si>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</si>
  <si>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</si>
  <si>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</si>
  <si>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</si>
  <si>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</si>
  <si>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</si>
  <si>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</si>
  <si>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</si>
  <si>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</si>
  <si>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</si>
  <si>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</si>
  <si>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</si>
  <si>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</si>
  <si>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</si>
  <si>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</si>
  <si>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</si>
  <si>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</si>
  <si>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</si>
  <si>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</si>
  <si>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</si>
  <si>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</si>
  <si>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</si>
  <si>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</si>
  <si>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</si>
  <si>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</si>
  <si>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</si>
  <si>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</si>
  <si>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</si>
  <si>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</si>
  <si>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</si>
  <si>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</si>
  <si>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</si>
  <si>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</si>
  <si>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</si>
  <si>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</si>
  <si>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</si>
  <si>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</si>
  <si>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</si>
  <si>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</si>
  <si>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</si>
  <si>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</si>
  <si>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</si>
  <si>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</si>
  <si>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</si>
  <si>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</si>
  <si>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</si>
  <si>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</si>
  <si>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</si>
  <si>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</si>
  <si>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</si>
  <si>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</si>
  <si>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</si>
  <si>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</si>
  <si>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</si>
  <si>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</si>
  <si>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</si>
  <si>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</si>
  <si>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</si>
  <si>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</si>
  <si>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</si>
  <si>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</si>
  <si>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</si>
  <si>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</si>
  <si>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</si>
  <si>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</si>
  <si>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</si>
  <si>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</si>
  <si>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</si>
  <si>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</si>
  <si>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</si>
  <si>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</si>
  <si>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</si>
  <si>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</si>
  <si>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</si>
  <si>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</si>
  <si>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</si>
  <si>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</si>
  <si>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</si>
  <si>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</si>
  <si>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</si>
  <si>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</si>
  <si>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</si>
  <si>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</si>
  <si>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</si>
  <si>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</si>
  <si>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</si>
  <si>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</si>
  <si>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</si>
  <si>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</si>
  <si>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</si>
  <si>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</si>
  <si>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</si>
  <si>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</si>
  <si>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</si>
  <si>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</si>
  <si>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</si>
  <si>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</si>
  <si>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</si>
  <si>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</si>
  <si>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</si>
  <si>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</si>
  <si>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</si>
  <si>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</si>
  <si>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</si>
  <si>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</si>
  <si>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</si>
  <si>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</si>
  <si>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</si>
  <si>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</si>
  <si>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</si>
  <si>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</si>
  <si>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</si>
  <si>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</si>
  <si>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</si>
  <si>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</si>
  <si>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</si>
  <si>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</si>
  <si>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</si>
  <si>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</si>
  <si>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</si>
  <si>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</si>
  <si>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</si>
  <si>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</si>
  <si>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</si>
  <si>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</si>
  <si>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</si>
  <si>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</si>
  <si>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</si>
  <si>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</si>
  <si>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</si>
  <si>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</si>
  <si>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</si>
  <si>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</si>
  <si>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</si>
  <si>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</si>
  <si>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</si>
  <si>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</si>
  <si>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</si>
  <si>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</si>
  <si>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</si>
  <si>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</si>
  <si>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</si>
  <si>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</si>
  <si>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</si>
  <si>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</si>
  <si>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</si>
  <si>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</si>
  <si>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</si>
  <si>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</si>
  <si>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</si>
  <si>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</si>
  <si>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</si>
  <si>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</si>
  <si>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</si>
  <si>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</si>
  <si>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</si>
  <si>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</si>
  <si>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</si>
  <si>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</si>
  <si>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</si>
  <si>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</si>
  <si>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</si>
  <si>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</si>
  <si>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</si>
  <si>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</si>
  <si>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</si>
  <si>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</si>
  <si>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</si>
  <si>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</si>
  <si>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</si>
  <si>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</si>
  <si>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</si>
  <si>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</si>
  <si>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</si>
  <si>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</si>
  <si>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</si>
  <si>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</si>
  <si>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</si>
  <si>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</si>
  <si>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</si>
  <si>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</si>
  <si>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</si>
  <si>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</si>
  <si>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</si>
  <si>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</si>
  <si>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</si>
  <si>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</si>
  <si>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</si>
  <si>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</si>
  <si>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</si>
  <si>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</si>
  <si>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</si>
  <si>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</si>
  <si>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</si>
  <si>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</si>
  <si>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</si>
  <si>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</si>
  <si>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</si>
  <si>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</si>
  <si>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</si>
  <si>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</si>
  <si>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</si>
  <si>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</si>
  <si>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</si>
  <si>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</si>
  <si>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</si>
  <si>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</si>
  <si>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</si>
  <si>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</si>
  <si>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</si>
  <si>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</si>
  <si>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</si>
  <si>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</si>
  <si>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</si>
  <si>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</si>
  <si>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</si>
  <si>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</si>
  <si>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</si>
  <si>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</si>
  <si>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</si>
  <si>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</si>
  <si>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</si>
  <si>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</si>
  <si>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</si>
  <si>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</si>
  <si>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</si>
  <si>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</si>
  <si>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</si>
  <si>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</si>
  <si>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</si>
  <si>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</si>
  <si>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</si>
  <si>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</si>
  <si>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</si>
  <si>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</si>
  <si>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</si>
  <si>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</si>
  <si>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</si>
  <si>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</si>
  <si>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</si>
  <si>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</si>
  <si>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</si>
  <si>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</si>
  <si>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</si>
  <si>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</si>
  <si>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</si>
  <si>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</si>
  <si>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</si>
  <si>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</si>
  <si>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</si>
  <si>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</si>
  <si>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</si>
  <si>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</si>
  <si>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</si>
  <si>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</si>
  <si>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</si>
  <si>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</si>
  <si>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</si>
  <si>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</si>
  <si>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</si>
  <si>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</si>
  <si>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</si>
  <si>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</si>
  <si>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</si>
  <si>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</si>
  <si>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</si>
  <si>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</si>
  <si>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</si>
  <si>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</si>
  <si>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</si>
  <si>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</si>
  <si>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</si>
  <si>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</si>
  <si>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</si>
  <si>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</si>
  <si>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</si>
  <si>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</si>
  <si>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</si>
  <si>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</si>
  <si>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</si>
  <si>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</si>
  <si>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</si>
  <si>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</si>
  <si>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</si>
  <si>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</si>
  <si>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</si>
  <si>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</si>
  <si>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</si>
  <si>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</si>
  <si>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</si>
  <si>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</si>
  <si>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</si>
  <si>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</si>
  <si>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</si>
  <si>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</si>
  <si>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</si>
  <si>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</si>
  <si>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</si>
  <si>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</si>
  <si>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</si>
  <si>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</si>
  <si>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</si>
  <si>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</si>
  <si>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</si>
  <si>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</si>
  <si>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</si>
  <si>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</si>
  <si>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</si>
  <si>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</si>
  <si>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</si>
  <si>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</si>
  <si>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</si>
  <si>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</si>
  <si>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</si>
  <si>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</si>
  <si>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</si>
  <si>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</si>
  <si>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</si>
  <si>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</si>
  <si>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</si>
  <si>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</si>
  <si>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</si>
  <si>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</si>
  <si>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</si>
  <si>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</si>
  <si>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</si>
  <si>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</si>
  <si>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</si>
  <si>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</si>
  <si>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</si>
  <si>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</si>
  <si>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</si>
  <si>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</si>
  <si>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</si>
  <si>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</si>
  <si>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</si>
  <si>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</si>
  <si>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</si>
  <si>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</si>
  <si>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</si>
  <si>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</si>
  <si>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</si>
  <si>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</si>
  <si>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</si>
  <si>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</si>
  <si>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</si>
  <si>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</si>
  <si>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</si>
  <si>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</si>
  <si>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</si>
  <si>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</si>
  <si>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</si>
  <si>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</si>
  <si>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</si>
  <si>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</si>
  <si>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</si>
  <si>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</si>
  <si>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</si>
  <si>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</si>
  <si>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</si>
  <si>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</si>
  <si>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</si>
  <si>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</si>
  <si>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</si>
  <si>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</si>
  <si>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</si>
  <si>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</si>
  <si>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</si>
  <si>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</si>
  <si>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</si>
  <si>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</si>
  <si>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</si>
  <si>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</si>
  <si>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</si>
  <si>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</si>
  <si>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</si>
  <si>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</si>
  <si>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</si>
  <si>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</si>
  <si>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</si>
  <si>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</si>
  <si>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</si>
  <si>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</si>
  <si>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</si>
  <si>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</si>
  <si>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</si>
  <si>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</si>
  <si>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</si>
  <si>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</si>
  <si>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</si>
  <si>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</si>
  <si>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</si>
  <si>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</si>
  <si>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</si>
  <si>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</si>
  <si>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</si>
  <si>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</si>
  <si>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</si>
  <si>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</si>
  <si>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</si>
  <si>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</si>
  <si>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</si>
  <si>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</si>
  <si>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</si>
  <si>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</si>
  <si>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</si>
  <si>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</si>
  <si>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</si>
  <si>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</si>
  <si>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</si>
  <si>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</si>
  <si>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</si>
  <si>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</si>
  <si>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</si>
  <si>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</si>
  <si>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</si>
  <si>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</si>
  <si>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</si>
  <si>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</si>
  <si>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</si>
  <si>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</si>
  <si>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</si>
  <si>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</si>
  <si>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</si>
  <si>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</si>
  <si>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</si>
  <si>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</si>
  <si>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</si>
  <si>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</si>
  <si>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</si>
  <si>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</si>
  <si>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</si>
  <si>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</si>
  <si>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</si>
  <si>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</si>
  <si>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</si>
  <si>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</si>
  <si>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</si>
  <si>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</si>
  <si>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</si>
  <si>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</si>
  <si>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</si>
  <si>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</si>
  <si>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</si>
  <si>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</si>
  <si>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</si>
  <si>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</si>
  <si>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</si>
  <si>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</si>
  <si>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</si>
  <si>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</si>
  <si>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</si>
  <si>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</si>
  <si>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</si>
  <si>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</si>
  <si>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</si>
  <si>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</si>
  <si>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</si>
  <si>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</si>
  <si>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</si>
  <si>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</si>
  <si>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</si>
  <si>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</si>
  <si>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</si>
  <si>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</si>
  <si>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</si>
  <si>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</si>
  <si>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</si>
  <si>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</si>
  <si>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</si>
  <si>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</si>
  <si>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</si>
  <si>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</si>
  <si>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</si>
  <si>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</si>
  <si>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</si>
  <si>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</si>
  <si>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</si>
  <si>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</si>
  <si>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</si>
  <si>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</si>
  <si>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</si>
  <si>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</si>
  <si>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</si>
  <si>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</si>
  <si>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</si>
  <si>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</si>
  <si>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</si>
  <si>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</si>
  <si>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</si>
  <si>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</si>
  <si>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</si>
  <si>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</si>
  <si>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</si>
  <si>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</si>
  <si>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</si>
  <si>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</si>
  <si>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</si>
  <si>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</si>
  <si>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</si>
  <si>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</si>
  <si>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</si>
  <si>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</si>
  <si>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</si>
  <si>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</si>
  <si>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</si>
  <si>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</si>
  <si>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</si>
  <si>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</si>
  <si>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</si>
  <si>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</si>
  <si>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</si>
  <si>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</si>
  <si>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</si>
  <si>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</si>
  <si>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</si>
  <si>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</si>
  <si>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</si>
  <si>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</si>
  <si>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</si>
  <si>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</si>
  <si>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</si>
  <si>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</si>
  <si>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</si>
  <si>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</si>
  <si>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</si>
  <si>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</si>
  <si>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</si>
  <si>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</si>
  <si>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</si>
  <si>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</si>
  <si>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</si>
  <si>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</si>
  <si>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</si>
  <si>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</si>
  <si>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</si>
  <si>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</si>
  <si>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</si>
  <si>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</si>
  <si>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</si>
  <si>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</si>
  <si>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</si>
  <si>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</si>
  <si>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</si>
  <si>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</si>
  <si>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</si>
  <si>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</si>
  <si>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</si>
  <si>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</si>
  <si>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</si>
  <si>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</si>
  <si>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</si>
  <si>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</si>
  <si>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</si>
  <si>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</si>
  <si>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</si>
  <si>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</si>
  <si>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</si>
  <si>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</si>
  <si>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</si>
  <si>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</si>
  <si>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</si>
  <si>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</si>
  <si>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</si>
  <si>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</si>
  <si>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</si>
  <si>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</si>
  <si>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</si>
  <si>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</si>
  <si>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</si>
  <si>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</si>
  <si>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</si>
  <si>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</si>
  <si>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</si>
  <si>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</si>
  <si>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</si>
  <si>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</si>
  <si>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</si>
  <si>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</si>
  <si>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</si>
  <si>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</si>
  <si>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</si>
  <si>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</si>
  <si>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</si>
  <si>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</si>
  <si>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</si>
  <si>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</si>
  <si>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</si>
  <si>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</si>
  <si>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</si>
  <si>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</si>
  <si>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</si>
  <si>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</si>
  <si>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</si>
  <si>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</si>
  <si>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</si>
  <si>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</si>
  <si>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</si>
  <si>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</si>
  <si>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</si>
  <si>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</si>
  <si>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</si>
  <si>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</si>
  <si>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</si>
  <si>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</si>
  <si>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</si>
  <si>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</si>
  <si>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</si>
  <si>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</si>
  <si>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</si>
  <si>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</si>
  <si>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</si>
  <si>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</si>
  <si>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</si>
  <si>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</si>
  <si>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</si>
  <si>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</si>
  <si>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</si>
  <si>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</si>
  <si>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</si>
  <si>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</si>
  <si>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</si>
  <si>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</si>
  <si>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</si>
  <si>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</si>
  <si>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</si>
  <si>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</si>
  <si>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</si>
  <si>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</si>
  <si>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</si>
  <si>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</si>
  <si>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</si>
  <si>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</si>
  <si>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</si>
  <si>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</si>
  <si>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</si>
  <si>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</si>
  <si>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</si>
  <si>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</si>
  <si>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</si>
  <si>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</si>
  <si>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</si>
  <si>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</si>
  <si>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</si>
  <si>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</si>
  <si>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</si>
  <si>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</si>
  <si>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</si>
  <si>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</si>
  <si>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</si>
  <si>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</si>
  <si>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</si>
  <si>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</si>
  <si>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</si>
  <si>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</si>
  <si>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</si>
  <si>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</si>
  <si>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</si>
  <si>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</si>
  <si>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</si>
  <si>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</si>
  <si>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</si>
  <si>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</si>
  <si>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</si>
  <si>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</si>
  <si>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</si>
  <si>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</si>
  <si>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</si>
  <si>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</si>
  <si>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</si>
  <si>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</si>
  <si>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</si>
  <si>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</si>
  <si>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</si>
  <si>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</si>
  <si>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</si>
  <si>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</si>
  <si>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</si>
  <si>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</si>
  <si>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</si>
  <si>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</si>
  <si>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</si>
  <si>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</si>
  <si>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</si>
  <si>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</si>
  <si>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</si>
  <si>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</si>
  <si>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</si>
  <si>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</si>
  <si>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</si>
  <si>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</si>
  <si>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</si>
  <si>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</si>
  <si>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</si>
  <si>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</si>
  <si>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</si>
  <si>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</si>
  <si>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</si>
  <si>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</si>
  <si>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</si>
  <si>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</si>
  <si>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</si>
  <si>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</si>
  <si>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</si>
  <si>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</si>
  <si>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</si>
  <si>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</si>
  <si>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</si>
  <si>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</si>
  <si>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</si>
  <si>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</si>
  <si>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</si>
  <si>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</si>
  <si>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</si>
  <si>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</si>
  <si>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</si>
  <si>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</si>
  <si>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</si>
  <si>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</si>
  <si>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</si>
  <si>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</si>
  <si>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</si>
  <si>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</si>
  <si>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</si>
  <si>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</si>
  <si>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</si>
  <si>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</si>
  <si>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</si>
  <si>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</si>
  <si>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</si>
  <si>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</si>
  <si>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</si>
  <si>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</si>
  <si>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</si>
  <si>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</si>
  <si>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</si>
  <si>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</si>
  <si>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</si>
  <si>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</si>
  <si>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</si>
  <si>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</si>
  <si>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</si>
  <si>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</si>
  <si>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</si>
  <si>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</si>
  <si>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</si>
  <si>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</si>
  <si>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</si>
  <si>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</si>
  <si>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</si>
  <si>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</si>
  <si>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</si>
  <si>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</si>
  <si>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</si>
  <si>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</si>
  <si>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</si>
  <si>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</si>
  <si>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</si>
  <si>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</si>
  <si>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</si>
  <si>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</si>
  <si>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</si>
  <si>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</si>
  <si>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</si>
  <si>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</si>
  <si>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</si>
  <si>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</si>
  <si>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</si>
  <si>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</si>
  <si>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</si>
  <si>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</si>
  <si>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</si>
  <si>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</si>
  <si>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</si>
  <si>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</si>
  <si>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</si>
  <si>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</si>
  <si>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</si>
  <si>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</si>
  <si>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</si>
  <si>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</si>
  <si>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</si>
  <si>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</si>
  <si>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</si>
  <si>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</si>
  <si>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</si>
  <si>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</si>
  <si>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</si>
  <si>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</si>
  <si>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</si>
  <si>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</si>
  <si>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</si>
  <si>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</si>
  <si>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</si>
  <si>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</si>
  <si>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</si>
  <si>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</si>
  <si>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</si>
  <si>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</si>
  <si>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</si>
  <si>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</si>
  <si>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</si>
  <si>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</si>
  <si>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</si>
  <si>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</si>
  <si>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</si>
  <si>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</si>
  <si>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</si>
  <si>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</si>
  <si>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</si>
  <si>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</si>
  <si>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</si>
  <si>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</si>
  <si>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</si>
  <si>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</si>
  <si>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</si>
  <si>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</si>
  <si>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</si>
  <si>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</si>
  <si>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</si>
  <si>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</si>
  <si>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</si>
  <si>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</si>
  <si>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</si>
  <si>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</si>
  <si>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</si>
  <si>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</si>
  <si>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</si>
  <si>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</si>
  <si>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</si>
  <si>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</si>
  <si>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</si>
  <si>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</si>
  <si>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</si>
  <si>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</si>
  <si>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</si>
  <si>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</si>
  <si>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</si>
  <si>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</si>
  <si>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</si>
  <si>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</si>
  <si>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</si>
  <si>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</si>
  <si>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</si>
  <si>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</si>
  <si>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</si>
  <si>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</si>
  <si>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</si>
  <si>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</si>
  <si>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</si>
  <si>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</si>
  <si>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</si>
  <si>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</si>
  <si>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</si>
  <si>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</si>
  <si>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</si>
  <si>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</si>
  <si>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</si>
  <si>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</si>
  <si>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</si>
  <si>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</si>
  <si>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</si>
  <si>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</si>
  <si>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</si>
  <si>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</si>
  <si>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</si>
  <si>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</si>
  <si>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</si>
  <si>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</si>
  <si>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</si>
  <si>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</si>
  <si>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</si>
  <si>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</si>
  <si>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</si>
  <si>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</si>
  <si>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</si>
  <si>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</si>
  <si>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</si>
  <si>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</si>
  <si>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</si>
  <si>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</si>
  <si>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</si>
  <si>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</si>
  <si>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</si>
  <si>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</si>
  <si>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</si>
  <si>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</si>
  <si>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</si>
  <si>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</si>
  <si>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</si>
  <si>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</si>
  <si>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</si>
  <si>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</si>
  <si>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</si>
  <si>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</si>
  <si>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</si>
  <si>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</si>
  <si>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</si>
  <si>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</si>
  <si>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</si>
  <si>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</si>
  <si>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</si>
  <si>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</si>
  <si>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</si>
  <si>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</si>
  <si>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</si>
  <si>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</si>
  <si>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</si>
  <si>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</si>
  <si>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</si>
  <si>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</si>
  <si>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</si>
  <si>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</si>
  <si>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</si>
  <si>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</si>
  <si>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</si>
  <si>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</si>
  <si>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</si>
  <si>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</si>
  <si>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</si>
  <si>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</si>
  <si>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</si>
  <si>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</si>
  <si>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</si>
  <si>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</si>
  <si>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</si>
  <si>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</si>
  <si>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</si>
  <si>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</si>
  <si>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</si>
  <si>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</si>
  <si>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</si>
  <si>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</si>
  <si>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</si>
  <si>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</si>
  <si>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</si>
  <si>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</si>
  <si>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</si>
  <si>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</si>
  <si>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</si>
  <si>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</si>
  <si>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</si>
  <si>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</si>
  <si>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</si>
  <si>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</si>
  <si>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</si>
  <si>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</si>
  <si>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</si>
  <si>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</si>
  <si>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</si>
  <si>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</si>
  <si>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</si>
  <si>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</si>
  <si>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</si>
  <si>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</si>
  <si>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</si>
  <si>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</si>
  <si>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</si>
  <si>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</si>
  <si>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</si>
  <si>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</si>
  <si>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</si>
  <si>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</si>
  <si>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</si>
  <si>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</si>
  <si>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</si>
  <si>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</si>
  <si>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</si>
  <si>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</si>
  <si>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</si>
  <si>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</si>
  <si>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</si>
  <si>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</si>
  <si>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</si>
  <si>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</si>
  <si>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</si>
  <si>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</si>
  <si>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</si>
  <si>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</si>
  <si>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</si>
  <si>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</si>
  <si>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</si>
  <si>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</si>
  <si>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</si>
  <si>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</si>
  <si>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</si>
  <si>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</si>
  <si>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</si>
  <si>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</si>
  <si>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</si>
  <si>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</si>
  <si>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</si>
  <si>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</si>
  <si>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</si>
  <si>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</si>
  <si>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</si>
  <si>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</si>
  <si>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</si>
  <si>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</si>
  <si>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</si>
  <si>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</si>
  <si>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</si>
  <si>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</si>
  <si>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</si>
  <si>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</si>
  <si>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</si>
  <si>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</si>
  <si>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</si>
  <si>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</si>
  <si>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</si>
  <si>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</si>
  <si>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</si>
  <si>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</si>
  <si>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</si>
  <si>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</si>
  <si>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</si>
  <si>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</si>
  <si>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</si>
  <si>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</si>
  <si>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</si>
  <si>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</si>
  <si>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</si>
  <si>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</si>
  <si>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</si>
  <si>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</si>
  <si>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</si>
  <si>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</si>
  <si>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</si>
  <si>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</si>
  <si>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</si>
  <si>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</si>
  <si>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</si>
  <si>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</si>
  <si>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</si>
  <si>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</si>
  <si>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</si>
  <si>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</si>
  <si>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</si>
  <si>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</si>
  <si>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</si>
  <si>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</si>
  <si>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</si>
  <si>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</si>
  <si>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</si>
  <si>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</si>
  <si>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</si>
  <si>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</si>
  <si>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</si>
  <si>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</si>
  <si>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</si>
  <si>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</si>
  <si>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</si>
  <si>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</si>
  <si>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</si>
  <si>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</si>
  <si>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</si>
  <si>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</si>
  <si>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</si>
  <si>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</si>
  <si>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</si>
  <si>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</si>
  <si>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</si>
  <si>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</si>
  <si>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</si>
  <si>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</si>
  <si>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</si>
  <si>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</si>
  <si>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</si>
  <si>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</si>
  <si>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</si>
  <si>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</si>
  <si>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</si>
  <si>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</si>
  <si>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</si>
  <si>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</si>
  <si>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</si>
  <si>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</si>
  <si>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</si>
  <si>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</si>
  <si>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</si>
  <si>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</si>
  <si>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</si>
  <si>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</si>
  <si>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</si>
  <si>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</si>
  <si>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</si>
  <si>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</si>
  <si>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</si>
  <si>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</si>
  <si>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</si>
  <si>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</si>
  <si>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</si>
  <si>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</si>
  <si>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</si>
  <si>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</si>
  <si>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</si>
  <si>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</si>
  <si>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</si>
  <si>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</si>
  <si>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</si>
  <si>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</si>
  <si>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</si>
  <si>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</si>
  <si>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</si>
  <si>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</si>
  <si>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</si>
  <si>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</si>
  <si>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</si>
  <si>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</si>
  <si>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</si>
  <si>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</si>
  <si>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</si>
  <si>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</si>
  <si>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</si>
  <si>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</si>
  <si>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</si>
  <si>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</si>
  <si>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</si>
  <si>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</si>
  <si>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</si>
  <si>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</si>
  <si>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</si>
  <si>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</si>
  <si>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</si>
  <si>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</si>
  <si>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</si>
  <si>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</si>
  <si>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</si>
  <si>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</si>
  <si>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</si>
  <si>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</si>
  <si>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</si>
  <si>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</si>
  <si>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</si>
  <si>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</si>
  <si>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</si>
  <si>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</si>
  <si>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</si>
  <si>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</si>
  <si>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</si>
  <si>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</si>
  <si>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</si>
  <si>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</si>
  <si>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</si>
  <si>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</si>
  <si>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</si>
  <si>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</si>
  <si>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</si>
  <si>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</si>
  <si>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</si>
  <si>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</si>
  <si>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</si>
  <si>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</si>
  <si>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</si>
  <si>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</si>
  <si>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</si>
  <si>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</si>
  <si>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</si>
  <si>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</si>
  <si>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</si>
  <si>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</si>
  <si>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</si>
  <si>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</si>
  <si>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</si>
  <si>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</si>
  <si>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</si>
  <si>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</si>
  <si>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</si>
  <si>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</si>
  <si>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</si>
  <si>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</si>
  <si>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</si>
  <si>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</si>
  <si>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</si>
  <si>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</si>
  <si>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</si>
  <si>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</si>
  <si>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</si>
  <si>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</si>
  <si>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</si>
  <si>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</si>
  <si>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</si>
  <si>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</si>
  <si>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</si>
  <si>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</si>
  <si>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</si>
  <si>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</si>
  <si>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</si>
  <si>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</si>
  <si>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</si>
  <si>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</si>
  <si>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</si>
  <si>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</si>
  <si>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</si>
  <si>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</si>
  <si>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</si>
  <si>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</si>
  <si>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</si>
  <si>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</si>
  <si>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</si>
  <si>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</si>
  <si>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</si>
  <si>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</si>
  <si>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</si>
  <si>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</si>
  <si>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</si>
  <si>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</si>
  <si>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</si>
  <si>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</si>
  <si>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</si>
  <si>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</si>
  <si>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</si>
  <si>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</si>
  <si>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</si>
  <si>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</si>
  <si>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</si>
  <si>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</si>
  <si>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</si>
  <si>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</si>
  <si>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</si>
  <si>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</si>
  <si>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</si>
  <si>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</si>
  <si>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</si>
  <si>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</si>
  <si>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</si>
  <si>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</si>
  <si>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</si>
  <si>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</si>
  <si>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</si>
  <si>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</si>
  <si>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</si>
  <si>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</si>
  <si>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</si>
  <si>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</si>
  <si>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</si>
  <si>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</si>
  <si>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</si>
  <si>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</si>
  <si>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</si>
  <si>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</si>
  <si>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</si>
  <si>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</si>
  <si>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</si>
  <si>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</si>
  <si>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</si>
  <si>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</si>
  <si>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</si>
  <si>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</si>
  <si>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</si>
  <si>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</si>
  <si>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</si>
  <si>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</si>
  <si>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</si>
  <si>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</si>
  <si>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</si>
  <si>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</si>
  <si>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</si>
  <si>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</si>
  <si>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</si>
  <si>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</si>
  <si>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</si>
  <si>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</si>
  <si>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</si>
  <si>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</si>
  <si>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</si>
  <si>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</si>
  <si>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</si>
  <si>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</si>
  <si>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</si>
  <si>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</si>
  <si>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</si>
  <si>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</si>
  <si>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</si>
  <si>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</si>
  <si>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</si>
  <si>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</si>
  <si>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</si>
  <si>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</si>
  <si>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</si>
  <si>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</si>
  <si>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</si>
  <si>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</si>
  <si>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</si>
  <si>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</si>
  <si>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</si>
  <si>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</si>
  <si>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</si>
  <si>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</si>
  <si>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</si>
  <si>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</si>
  <si>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</si>
  <si>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</si>
  <si>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</si>
  <si>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</si>
  <si>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</si>
  <si>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</si>
  <si>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</si>
  <si>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</si>
  <si>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</si>
  <si>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</si>
  <si>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</si>
  <si>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</si>
  <si>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</si>
  <si>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</si>
  <si>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</si>
  <si>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</si>
  <si>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</si>
  <si>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</si>
  <si>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</si>
  <si>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</si>
  <si>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</si>
  <si>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</si>
  <si>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</si>
  <si>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</si>
  <si>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</si>
  <si>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</si>
  <si>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</si>
  <si>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</si>
  <si>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</si>
  <si>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</si>
  <si>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</si>
  <si>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</si>
  <si>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</si>
  <si>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</si>
  <si>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</si>
  <si>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</si>
  <si>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</si>
  <si>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</si>
  <si>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</si>
  <si>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</si>
  <si>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</si>
  <si>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</si>
  <si>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</si>
  <si>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</si>
  <si>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</si>
  <si>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</si>
  <si>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</si>
  <si>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</si>
  <si>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</si>
  <si>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</si>
  <si>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</si>
  <si>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</si>
  <si>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</si>
  <si>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</si>
  <si>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</si>
  <si>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</si>
  <si>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</si>
  <si>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</si>
  <si>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</si>
  <si>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</si>
  <si>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</si>
  <si>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</si>
  <si>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</si>
  <si>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</si>
  <si>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</si>
  <si>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</si>
  <si>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</si>
  <si>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</si>
  <si>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</si>
  <si>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</si>
  <si>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</si>
  <si>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</si>
  <si>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</si>
  <si>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</si>
  <si>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</si>
  <si>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</si>
  <si>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</si>
  <si>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</si>
  <si>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</si>
  <si>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</si>
  <si>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</si>
  <si>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</si>
  <si>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</si>
  <si>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</si>
  <si>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</si>
  <si>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</si>
  <si>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</si>
  <si>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</si>
  <si>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</si>
  <si>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</si>
  <si>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</si>
  <si>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</si>
  <si>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</si>
  <si>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</si>
  <si>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</si>
  <si>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</si>
  <si>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</si>
  <si>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</si>
  <si>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</si>
  <si>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</si>
  <si>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</si>
  <si>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</si>
  <si>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</si>
  <si>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</si>
  <si>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</si>
  <si>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</si>
  <si>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</si>
  <si>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</si>
  <si>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</si>
  <si>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</si>
  <si>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</si>
  <si>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</si>
  <si>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</si>
  <si>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</si>
  <si>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</si>
  <si>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</si>
  <si>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</si>
  <si>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</si>
  <si>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</si>
  <si>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</si>
  <si>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</si>
  <si>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</si>
  <si>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</si>
  <si>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</si>
  <si>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</si>
  <si>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</si>
  <si>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</si>
  <si>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</si>
  <si>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</si>
  <si>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</si>
  <si>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</si>
  <si>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</si>
  <si>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</si>
  <si>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</si>
  <si>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</si>
  <si>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</si>
  <si>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</si>
  <si>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</si>
  <si>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</si>
  <si>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</si>
  <si>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</si>
  <si>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</si>
  <si>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</si>
  <si>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</si>
  <si>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</si>
  <si>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</si>
  <si>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</si>
  <si>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</si>
  <si>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</si>
  <si>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</si>
  <si>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</si>
  <si>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</si>
  <si>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</si>
  <si>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</si>
  <si>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</si>
  <si>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</si>
  <si>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</si>
  <si>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</si>
  <si>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</si>
  <si>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</si>
  <si>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</si>
  <si>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</si>
  <si>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</si>
  <si>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</si>
  <si>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</si>
  <si>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</si>
  <si>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</si>
  <si>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</si>
  <si>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</si>
  <si>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</si>
  <si>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</si>
  <si>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</si>
  <si>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</si>
  <si>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</si>
  <si>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</si>
  <si>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</si>
  <si>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</si>
  <si>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</si>
  <si>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</si>
  <si>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</si>
  <si>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</si>
  <si>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</si>
  <si>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</si>
  <si>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</si>
  <si>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</si>
  <si>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</si>
  <si>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</si>
  <si>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</si>
  <si>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</si>
  <si>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</si>
  <si>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</si>
  <si>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</si>
  <si>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</si>
  <si>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</si>
  <si>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</si>
  <si>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</si>
  <si>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</si>
  <si>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</si>
  <si>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</si>
  <si>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</si>
  <si>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</si>
  <si>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</si>
  <si>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</si>
  <si>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</si>
  <si>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</si>
  <si>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</si>
  <si>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</si>
  <si>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</si>
  <si>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</si>
  <si>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</si>
  <si>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</si>
  <si>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</si>
  <si>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</si>
  <si>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</si>
  <si>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</si>
  <si>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</si>
  <si>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</si>
  <si>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</si>
  <si>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</si>
  <si>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</si>
  <si>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</si>
  <si>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</si>
  <si>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</si>
  <si>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</si>
  <si>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</si>
  <si>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</si>
  <si>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</si>
  <si>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</si>
  <si>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</si>
  <si>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</si>
  <si>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</si>
  <si>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</si>
  <si>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</si>
  <si>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</si>
  <si>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</si>
  <si>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</si>
  <si>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</si>
  <si>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</si>
  <si>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</si>
  <si>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</si>
  <si>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</si>
  <si>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</si>
  <si>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</si>
  <si>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</si>
  <si>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</si>
  <si>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</si>
  <si>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</si>
  <si>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</si>
  <si>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</si>
  <si>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</si>
  <si>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</si>
  <si>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</si>
  <si>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</si>
  <si>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</si>
  <si>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</si>
  <si>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</si>
  <si>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</si>
  <si>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</si>
  <si>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</si>
  <si>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</si>
  <si>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</si>
  <si>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</si>
  <si>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</si>
  <si>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</si>
  <si>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</si>
  <si>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</si>
  <si>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</si>
  <si>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</si>
  <si>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</si>
  <si>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</si>
  <si>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</si>
  <si>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</si>
  <si>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</si>
  <si>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</si>
  <si>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</si>
  <si>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</si>
  <si>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</si>
  <si>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</si>
  <si>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</si>
  <si>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</si>
  <si>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</si>
  <si>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</si>
  <si>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</si>
  <si>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</si>
  <si>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</si>
  <si>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</si>
  <si>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</si>
  <si>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</si>
  <si>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</si>
  <si>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</si>
  <si>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</si>
  <si>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</si>
  <si>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</si>
  <si>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</si>
  <si>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</si>
  <si>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</si>
  <si>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</si>
  <si>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</si>
  <si>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</si>
  <si>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</si>
  <si>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</si>
  <si>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</si>
  <si>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</si>
  <si>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</si>
  <si>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</si>
  <si>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</si>
  <si>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</si>
  <si>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</si>
  <si>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</si>
  <si>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</si>
  <si>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</si>
  <si>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</si>
  <si>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</si>
  <si>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</si>
  <si>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</si>
  <si>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</si>
  <si>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</si>
  <si>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</si>
  <si>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</si>
  <si>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</si>
  <si>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</si>
  <si>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</si>
  <si>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</si>
  <si>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</si>
  <si>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</si>
  <si>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</si>
  <si>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</si>
  <si>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</si>
  <si>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</si>
  <si>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</si>
  <si>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</si>
  <si>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</si>
  <si>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</si>
  <si>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</si>
  <si>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</si>
  <si>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</si>
  <si>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</si>
  <si>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</si>
  <si>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</si>
  <si>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</si>
  <si>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</si>
  <si>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</si>
  <si>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</si>
  <si>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</si>
  <si>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</si>
  <si>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</si>
  <si>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</si>
  <si>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</si>
  <si>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</si>
  <si>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</si>
  <si>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</si>
  <si>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</si>
  <si>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</si>
  <si>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</si>
  <si>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</si>
  <si>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</si>
  <si>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</si>
  <si>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</si>
  <si>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</si>
  <si>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</si>
  <si>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</si>
  <si>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</si>
  <si>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</si>
  <si>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</si>
  <si>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</si>
  <si>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</si>
  <si>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</si>
  <si>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</si>
  <si>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</si>
  <si>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</si>
  <si>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</si>
  <si>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</si>
  <si>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</si>
  <si>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</si>
  <si>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</si>
  <si>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</si>
  <si>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</si>
  <si>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</si>
  <si>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</si>
  <si>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</si>
  <si>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</si>
  <si>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</si>
  <si>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</si>
  <si>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</si>
  <si>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</si>
  <si>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</si>
  <si>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</si>
  <si>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</si>
  <si>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</si>
  <si>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</si>
  <si>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</si>
  <si>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</si>
  <si>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</si>
  <si>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</si>
  <si>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</si>
  <si>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</si>
  <si>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</si>
  <si>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</si>
  <si>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</si>
  <si>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</si>
  <si>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</si>
  <si>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</si>
  <si>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</si>
  <si>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</si>
  <si>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</si>
  <si>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</si>
  <si>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</si>
  <si>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</si>
  <si>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</si>
  <si>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</si>
  <si>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</si>
  <si>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</si>
  <si>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</si>
  <si>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</si>
  <si>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</si>
  <si>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</si>
  <si>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</si>
  <si>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</si>
  <si>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</si>
  <si>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</si>
  <si>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</si>
  <si>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</si>
  <si>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</si>
  <si>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</si>
  <si>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</si>
  <si>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</si>
  <si>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</si>
  <si>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</si>
  <si>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</si>
  <si>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</si>
  <si>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</si>
  <si>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</si>
  <si>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</si>
  <si>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</si>
  <si>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</si>
  <si>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</si>
  <si>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</si>
  <si>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</si>
  <si>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</si>
  <si>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</si>
  <si>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</si>
  <si>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</si>
  <si>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</si>
  <si>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</si>
  <si>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</si>
  <si>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</si>
  <si>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</si>
  <si>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</si>
  <si>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</si>
  <si>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</si>
  <si>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</si>
  <si>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</si>
  <si>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</si>
  <si>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</si>
  <si>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</si>
  <si>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</si>
  <si>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</si>
  <si>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</si>
  <si>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</si>
  <si>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</si>
  <si>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</si>
  <si>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</si>
  <si>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</si>
  <si>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</si>
  <si>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</si>
  <si>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</si>
  <si>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</si>
  <si>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</si>
  <si>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</si>
  <si>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</si>
  <si>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</si>
  <si>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</si>
  <si>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</si>
  <si>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</si>
  <si>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</si>
  <si>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</si>
  <si>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</si>
  <si>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</si>
  <si>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</si>
  <si>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</si>
  <si>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</si>
  <si>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</si>
  <si>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</si>
  <si>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</si>
  <si>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</si>
  <si>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</si>
  <si>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</si>
  <si>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</si>
  <si>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</si>
  <si>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</si>
  <si>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</si>
  <si>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</si>
  <si>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</si>
  <si>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</si>
  <si>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</si>
  <si>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</si>
  <si>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</si>
  <si>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</si>
  <si>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</si>
  <si>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</si>
  <si>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</si>
  <si>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</si>
  <si>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</si>
  <si>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</si>
  <si>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</si>
  <si>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</si>
  <si>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</si>
  <si>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</si>
  <si>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</si>
  <si>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</si>
  <si>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</si>
  <si>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</si>
  <si>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</si>
  <si>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</si>
  <si>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</si>
  <si>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</si>
  <si>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</si>
  <si>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</si>
  <si>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</si>
  <si>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</si>
  <si>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</si>
  <si>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</si>
  <si>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</si>
  <si>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</si>
  <si>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</si>
  <si>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</si>
  <si>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</si>
  <si>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</si>
  <si>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</si>
  <si>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</si>
  <si>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</si>
  <si>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</si>
  <si>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</si>
  <si>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</si>
  <si>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</si>
  <si>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</si>
  <si>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</si>
  <si>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</si>
  <si>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</si>
  <si>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</si>
  <si>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</si>
  <si>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</si>
  <si>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</si>
  <si>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</si>
  <si>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</si>
  <si>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</si>
  <si>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</si>
  <si>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</si>
  <si>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</si>
  <si>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</si>
  <si>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</si>
  <si>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</si>
  <si>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</si>
  <si>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</si>
  <si>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</si>
  <si>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</si>
  <si>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</si>
  <si>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</si>
  <si>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</si>
  <si>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</si>
  <si>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</si>
  <si>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</si>
  <si>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</si>
  <si>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</si>
  <si>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</si>
  <si>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</si>
  <si>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</si>
  <si>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</si>
  <si>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</si>
  <si>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</si>
  <si>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</si>
  <si>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</si>
  <si>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</si>
  <si>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</si>
  <si>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</si>
  <si>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</si>
  <si>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</si>
  <si>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</si>
  <si>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</si>
  <si>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</si>
  <si>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</si>
  <si>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</si>
  <si>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</si>
  <si>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</si>
  <si>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</si>
  <si>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</si>
  <si>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</si>
  <si>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</si>
  <si>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</si>
  <si>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</si>
  <si>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</si>
  <si>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</si>
  <si>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</si>
  <si>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</si>
  <si>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</si>
  <si>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</si>
  <si>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</si>
  <si>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</si>
  <si>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</si>
  <si>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</si>
  <si>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</si>
  <si>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</si>
  <si>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</si>
  <si>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</si>
  <si>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</si>
  <si>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</si>
  <si>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</si>
  <si>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</si>
  <si>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</si>
  <si>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</si>
  <si>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</si>
  <si>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</si>
  <si>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</si>
  <si>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</si>
  <si>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</si>
  <si>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</si>
  <si>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</si>
  <si>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</si>
  <si>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</si>
  <si>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</si>
  <si>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</si>
  <si>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</si>
  <si>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</si>
  <si>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</si>
  <si>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</si>
  <si>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</si>
  <si>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</si>
  <si>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</si>
  <si>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</si>
  <si>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</si>
  <si>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</si>
  <si>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</si>
  <si>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</si>
  <si>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</si>
  <si>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</si>
  <si>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</si>
  <si>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</si>
  <si>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</si>
  <si>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</si>
  <si>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</si>
  <si>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</si>
  <si>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</si>
  <si>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</si>
  <si>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</si>
  <si>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</si>
  <si>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</si>
  <si>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</si>
  <si>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</si>
  <si>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</si>
  <si>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</si>
  <si>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</si>
  <si>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</si>
  <si>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</si>
  <si>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</si>
  <si>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</si>
  <si>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</si>
  <si>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</si>
  <si>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</si>
  <si>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</si>
  <si>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</si>
  <si>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</si>
  <si>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</si>
  <si>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</si>
  <si>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</si>
  <si>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</si>
  <si>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</si>
  <si>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</si>
  <si>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</si>
  <si>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</si>
  <si>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</si>
  <si>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</si>
  <si>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</si>
  <si>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</si>
  <si>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</si>
  <si>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</si>
  <si>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</si>
  <si>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</si>
  <si>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</si>
  <si>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</si>
  <si>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</si>
  <si>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</si>
  <si>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</si>
  <si>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</si>
  <si>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</si>
  <si>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</si>
  <si>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</si>
  <si>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</si>
  <si>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</si>
  <si>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</si>
  <si>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</si>
  <si>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</si>
  <si>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</si>
  <si>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</si>
  <si>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</si>
  <si>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</si>
  <si>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</si>
  <si>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</si>
  <si>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</si>
  <si>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</si>
  <si>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</si>
  <si>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</si>
  <si>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</si>
  <si>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</si>
  <si>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</si>
  <si>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</si>
  <si>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</si>
  <si>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</si>
  <si>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</si>
  <si>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</si>
  <si>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</si>
  <si>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</si>
  <si>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</si>
  <si>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</si>
  <si>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</si>
  <si>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</si>
  <si>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</si>
  <si>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</si>
  <si>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</si>
  <si>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</si>
  <si>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</si>
  <si>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</si>
  <si>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</si>
  <si>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</si>
  <si>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</si>
  <si>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</si>
  <si>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</si>
  <si>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</si>
  <si>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</si>
  <si>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</si>
  <si>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</si>
  <si>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</si>
  <si>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</si>
  <si>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</si>
  <si>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</si>
  <si>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</si>
  <si>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</si>
  <si>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</si>
  <si>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</si>
  <si>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</si>
  <si>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</si>
  <si>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</si>
  <si>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</si>
  <si>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</si>
  <si>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</si>
  <si>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</si>
  <si>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</si>
  <si>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</si>
  <si>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</si>
  <si>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</si>
  <si>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</si>
  <si>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</si>
  <si>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</si>
  <si>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</si>
  <si>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</si>
  <si>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</si>
  <si>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</si>
  <si>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</si>
  <si>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</si>
  <si>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</si>
  <si>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</si>
  <si>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</si>
  <si>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</si>
  <si>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</si>
  <si>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</si>
  <si>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</si>
  <si>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</si>
  <si>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</si>
  <si>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</si>
  <si>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</si>
  <si>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</si>
  <si>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</si>
  <si>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</si>
  <si>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</si>
  <si>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</si>
  <si>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</si>
  <si>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</si>
  <si>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</si>
  <si>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</si>
  <si>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</si>
  <si>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</si>
  <si>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</si>
  <si>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</si>
  <si>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</si>
  <si>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</si>
  <si>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</si>
  <si>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</si>
  <si>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</si>
  <si>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</si>
  <si>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</si>
  <si>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</si>
  <si>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</si>
  <si>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</si>
  <si>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</si>
  <si>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</si>
  <si>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</si>
  <si>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</si>
  <si>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</si>
  <si>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</si>
  <si>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</si>
  <si>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</si>
  <si>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</si>
  <si>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</si>
  <si>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</si>
  <si>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</si>
  <si>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</si>
  <si>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</si>
  <si>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</si>
  <si>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</si>
  <si>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</si>
  <si>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</si>
  <si>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</si>
  <si>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</si>
  <si>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</si>
  <si>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</si>
  <si>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</si>
  <si>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</si>
  <si>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</si>
  <si>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</si>
  <si>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</si>
  <si>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</si>
  <si>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</si>
  <si>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</si>
  <si>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</si>
  <si>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</si>
  <si>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</si>
  <si>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</si>
  <si>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</si>
  <si>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</si>
  <si>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</si>
  <si>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</si>
  <si>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</si>
  <si>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</si>
  <si>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</si>
  <si>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</si>
  <si>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</si>
  <si>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</si>
  <si>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</si>
  <si>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</si>
  <si>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</si>
  <si>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</si>
  <si>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</si>
  <si>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</si>
  <si>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</si>
  <si>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</si>
  <si>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</si>
  <si>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</si>
  <si>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</si>
  <si>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</si>
  <si>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</si>
  <si>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</si>
  <si>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</si>
  <si>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</si>
  <si>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</si>
  <si>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</si>
  <si>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</si>
  <si>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</si>
  <si>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</si>
  <si>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</si>
  <si>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</si>
  <si>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</si>
  <si>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</si>
  <si>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</si>
  <si>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</si>
  <si>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</si>
  <si>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</si>
  <si>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</si>
  <si>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</si>
  <si>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</si>
  <si>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</si>
  <si>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</si>
  <si>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</si>
  <si>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</si>
  <si>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</si>
  <si>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</si>
  <si>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</si>
  <si>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</si>
  <si>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</si>
  <si>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</si>
  <si>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</si>
  <si>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</si>
  <si>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</si>
  <si>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</si>
  <si>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</si>
  <si>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</si>
  <si>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</si>
  <si>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</si>
  <si>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</si>
  <si>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</si>
  <si>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</si>
  <si>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</si>
  <si>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</si>
  <si>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</si>
  <si>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</si>
  <si>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</si>
  <si>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</si>
  <si>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</si>
  <si>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</si>
  <si>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</si>
  <si>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</si>
  <si>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</si>
  <si>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</si>
  <si>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</si>
  <si>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</si>
  <si>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</si>
  <si>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</si>
  <si>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</si>
  <si>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</si>
  <si>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</si>
  <si>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</si>
  <si>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</si>
  <si>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</si>
  <si>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</si>
  <si>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</si>
  <si>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</si>
  <si>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</si>
  <si>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</si>
  <si>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</si>
  <si>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</si>
  <si>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</si>
  <si>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</si>
  <si>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</si>
  <si>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</si>
  <si>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</si>
  <si>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</si>
  <si>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</si>
  <si>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</si>
  <si>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</si>
  <si>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</si>
  <si>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</si>
  <si>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</si>
  <si>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</si>
  <si>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</si>
  <si>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</si>
  <si>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</si>
  <si>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</si>
  <si>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</si>
  <si>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</si>
  <si>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</si>
  <si>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</si>
  <si>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</si>
  <si>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</si>
  <si>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</si>
  <si>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</si>
  <si>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</si>
  <si>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</si>
  <si>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</si>
  <si>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</si>
  <si>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</si>
  <si>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</si>
  <si>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</si>
  <si>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</si>
  <si>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</si>
  <si>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</si>
  <si>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</si>
  <si>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</si>
  <si>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</si>
  <si>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</si>
  <si>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</si>
  <si>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</si>
  <si>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</si>
  <si>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</si>
  <si>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</si>
  <si>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</si>
  <si>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</si>
  <si>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</si>
  <si>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</si>
  <si>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</si>
  <si>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</si>
  <si>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</si>
  <si>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</si>
  <si>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</si>
  <si>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</si>
  <si>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</si>
  <si>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</si>
  <si>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</si>
  <si>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</si>
  <si>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</si>
  <si>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</si>
  <si>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</si>
  <si>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</si>
  <si>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</si>
  <si>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</si>
  <si>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</si>
  <si>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</si>
  <si>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</si>
  <si>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</si>
  <si>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</si>
  <si>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</si>
  <si>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</si>
  <si>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</si>
  <si>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</si>
  <si>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</si>
  <si>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</si>
  <si>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</si>
  <si>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</si>
  <si>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</si>
  <si>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</si>
  <si>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</si>
  <si>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</si>
  <si>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</si>
  <si>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</si>
  <si>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</si>
  <si>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</si>
  <si>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</si>
  <si>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</si>
  <si>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</si>
  <si>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</si>
  <si>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</si>
  <si>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</si>
  <si>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</si>
  <si>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</si>
  <si>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</si>
  <si>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</si>
  <si>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</si>
  <si>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</si>
  <si>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</si>
  <si>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</si>
  <si>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</si>
  <si>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</si>
  <si>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</si>
  <si>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</si>
  <si>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</si>
  <si>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</si>
  <si>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</si>
  <si>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</si>
  <si>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</si>
  <si>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</si>
  <si>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</si>
  <si>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</si>
  <si>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</si>
  <si>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</si>
  <si>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</si>
  <si>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</si>
  <si>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</si>
  <si>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</si>
  <si>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</si>
  <si>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</si>
  <si>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</si>
  <si>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</si>
  <si>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</si>
  <si>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</si>
  <si>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</si>
  <si>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</si>
  <si>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</si>
  <si>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</si>
  <si>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</si>
  <si>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</si>
  <si>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</si>
  <si>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</si>
  <si>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</si>
  <si>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</si>
  <si>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</si>
  <si>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</si>
  <si>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</si>
  <si>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</si>
  <si>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</si>
  <si>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</si>
  <si>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</si>
  <si>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</si>
  <si>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</si>
  <si>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</si>
  <si>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</si>
  <si>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</si>
  <si>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</si>
  <si>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</si>
  <si>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</si>
  <si>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</si>
  <si>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</si>
  <si>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</si>
  <si>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</si>
  <si>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</si>
  <si>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</si>
  <si>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</si>
  <si>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</si>
  <si>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</si>
  <si>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</si>
  <si>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</si>
  <si>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</si>
  <si>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</si>
  <si>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</si>
  <si>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</si>
  <si>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</si>
  <si>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</si>
  <si>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</si>
  <si>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</si>
  <si>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</si>
  <si>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</si>
  <si>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</si>
  <si>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</si>
  <si>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</si>
  <si>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</si>
  <si>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</si>
  <si>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</si>
  <si>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</si>
  <si>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</si>
  <si>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</si>
  <si>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</si>
  <si>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</si>
  <si>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</si>
  <si>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</si>
  <si>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</si>
  <si>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</si>
  <si>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</si>
  <si>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</si>
  <si>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</si>
  <si>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</si>
  <si>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</si>
  <si>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</si>
  <si>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</si>
  <si>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</si>
  <si>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</si>
  <si>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</si>
  <si>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</si>
  <si>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</si>
  <si>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</si>
  <si>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</si>
  <si>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</si>
  <si>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</si>
  <si>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</si>
  <si>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</si>
  <si>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</si>
  <si>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</si>
  <si>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</si>
  <si>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</si>
  <si>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</si>
  <si>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</si>
  <si>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</si>
  <si>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</si>
  <si>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</si>
  <si>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</si>
  <si>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</si>
  <si>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</si>
  <si>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</si>
  <si>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</si>
  <si>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</si>
  <si>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</si>
  <si>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</si>
  <si>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</si>
  <si>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</si>
  <si>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</si>
  <si>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</si>
  <si>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</si>
  <si>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</si>
  <si>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</si>
  <si>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</si>
  <si>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</si>
  <si>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</si>
  <si>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</si>
  <si>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</si>
  <si>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</si>
  <si>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</si>
  <si>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</si>
  <si>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</si>
  <si>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</si>
  <si>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</si>
  <si>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</si>
  <si>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</si>
  <si>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</si>
  <si>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</si>
  <si>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</si>
  <si>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</si>
  <si>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</si>
  <si>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</si>
  <si>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</si>
  <si>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</si>
  <si>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</si>
  <si>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</si>
  <si>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</si>
  <si>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</si>
  <si>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</si>
  <si>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</si>
  <si>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</si>
  <si>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</si>
  <si>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</si>
  <si>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</si>
  <si>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</si>
  <si>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</si>
  <si>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</si>
  <si>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</si>
  <si>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</si>
  <si>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</si>
  <si>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</si>
  <si>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</si>
  <si>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</si>
  <si>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</si>
  <si>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</si>
  <si>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</si>
  <si>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</si>
  <si>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</si>
  <si>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</si>
  <si>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</si>
  <si>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</si>
  <si>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</si>
  <si>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</si>
  <si>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</si>
  <si>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</si>
  <si>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</si>
  <si>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</si>
  <si>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</si>
  <si>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</si>
  <si>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</si>
  <si>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</si>
  <si>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</si>
  <si>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</si>
  <si>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</si>
  <si>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</si>
  <si>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</si>
  <si>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</si>
  <si>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</si>
  <si>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</si>
  <si>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</si>
  <si>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</si>
  <si>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</si>
  <si>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</si>
  <si>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</si>
  <si>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</si>
  <si>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</si>
  <si>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</si>
  <si>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</si>
  <si>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</si>
  <si>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</si>
  <si>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</si>
  <si>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</si>
  <si>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</si>
  <si>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</si>
  <si>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</si>
  <si>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</si>
  <si>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</si>
  <si>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</si>
  <si>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</si>
  <si>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</si>
  <si>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</si>
  <si>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</si>
  <si>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</si>
  <si>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</si>
  <si>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</si>
  <si>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</si>
  <si>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</si>
  <si>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</si>
  <si>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</si>
  <si>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</si>
  <si>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</si>
  <si>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</si>
  <si>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</si>
  <si>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</si>
  <si>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</si>
  <si>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</si>
  <si>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</si>
  <si>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</si>
  <si>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</si>
  <si>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</si>
  <si>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</si>
  <si>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</si>
  <si>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</si>
  <si>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</si>
  <si>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</si>
  <si>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</si>
  <si>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</si>
  <si>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</si>
  <si>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</si>
  <si>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</si>
  <si>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</si>
  <si>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</si>
  <si>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</si>
  <si>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</si>
  <si>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</si>
  <si>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</si>
  <si>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</si>
  <si>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</si>
  <si>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</si>
  <si>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</si>
  <si>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</si>
  <si>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</si>
  <si>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</si>
  <si>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</si>
  <si>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</si>
  <si>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</si>
  <si>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</si>
  <si>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</si>
  <si>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</si>
  <si>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</si>
  <si>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</si>
  <si>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</si>
  <si>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</si>
  <si>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</si>
  <si>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</si>
  <si>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</si>
  <si>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</si>
  <si>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</si>
  <si>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</si>
  <si>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</si>
  <si>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</si>
  <si>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</si>
  <si>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</si>
  <si>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</si>
  <si>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</si>
  <si>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</si>
  <si>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</si>
  <si>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</si>
  <si>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</si>
  <si>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</si>
  <si>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</si>
  <si>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</si>
  <si>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</si>
  <si>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</si>
  <si>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</si>
  <si>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</si>
  <si>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</si>
  <si>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</si>
  <si>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</si>
  <si>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</si>
  <si>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</si>
  <si>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</si>
  <si>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</si>
  <si>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</si>
  <si>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</si>
  <si>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</si>
  <si>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</si>
  <si>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</si>
  <si>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</si>
  <si>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</si>
  <si>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</si>
  <si>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</si>
  <si>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</si>
  <si>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</si>
  <si>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</si>
  <si>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</si>
  <si>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</si>
  <si>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</si>
  <si>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</si>
  <si>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</si>
  <si>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</si>
  <si>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</si>
  <si>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</si>
  <si>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</si>
  <si>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</si>
  <si>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</si>
  <si>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</si>
  <si>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</si>
  <si>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</si>
  <si>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</si>
  <si>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</si>
  <si>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</si>
  <si>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</si>
  <si>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</si>
  <si>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</si>
  <si>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</si>
  <si>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</si>
  <si>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</si>
  <si>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</si>
  <si>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</si>
  <si>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</si>
  <si>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</si>
  <si>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</si>
  <si>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</si>
  <si>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</si>
  <si>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</si>
  <si>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</si>
  <si>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</si>
  <si>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</si>
  <si>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</si>
  <si>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</si>
  <si>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</si>
  <si>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</si>
  <si>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</si>
  <si>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</si>
  <si>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</si>
  <si>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</si>
  <si>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</si>
  <si>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</si>
  <si>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</si>
  <si>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</si>
  <si>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</si>
  <si>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</si>
  <si>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</si>
  <si>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</si>
  <si>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</si>
  <si>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</si>
  <si>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</si>
  <si>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</si>
  <si>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</si>
  <si>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</si>
  <si>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</si>
  <si>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</si>
  <si>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</si>
  <si>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</si>
  <si>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</si>
  <si>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</si>
  <si>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</si>
  <si>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</si>
  <si>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</si>
  <si>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</si>
  <si>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</si>
  <si>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</si>
  <si>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</si>
  <si>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</si>
  <si>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</si>
  <si>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</si>
  <si>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</si>
  <si>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</si>
  <si>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</si>
  <si>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</si>
  <si>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</si>
  <si>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</si>
  <si>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</si>
  <si>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</si>
  <si>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</si>
  <si>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</si>
  <si>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</si>
  <si>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</si>
  <si>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</si>
  <si>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</si>
  <si>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</si>
  <si>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</si>
  <si>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</si>
  <si>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</si>
  <si>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</si>
  <si>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</si>
  <si>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</si>
  <si>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</si>
  <si>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</si>
  <si>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</si>
  <si>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</si>
  <si>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</si>
  <si>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</si>
  <si>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</si>
  <si>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</si>
  <si>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</si>
  <si>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</si>
  <si>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</si>
  <si>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</si>
  <si>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</si>
  <si>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</si>
  <si>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</si>
  <si>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</si>
  <si>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</si>
  <si>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</si>
  <si>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</si>
  <si>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</si>
  <si>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</si>
  <si>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</si>
  <si>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</si>
  <si>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</si>
  <si>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</si>
  <si>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</si>
  <si>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</si>
  <si>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</si>
  <si>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</si>
  <si>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</si>
  <si>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</si>
  <si>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</si>
  <si>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</si>
  <si>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</si>
  <si>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</si>
  <si>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</si>
  <si>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</si>
  <si>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</si>
  <si>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</si>
  <si>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</si>
  <si>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</si>
  <si>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</si>
  <si>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</si>
  <si>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</si>
  <si>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</si>
  <si>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</si>
  <si>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</si>
  <si>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</si>
  <si>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</si>
  <si>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</si>
  <si>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</si>
  <si>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</si>
  <si>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</si>
  <si>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</si>
  <si>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</si>
  <si>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</si>
  <si>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</si>
  <si>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</si>
  <si>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</si>
  <si>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</si>
  <si>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</si>
  <si>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</si>
  <si>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</si>
  <si>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</si>
  <si>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</si>
  <si>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</si>
  <si>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</si>
  <si>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</si>
  <si>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</si>
  <si>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</si>
  <si>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</si>
  <si>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</si>
  <si>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</si>
  <si>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</si>
  <si>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</si>
  <si>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</si>
  <si>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</si>
  <si>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</si>
  <si>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</si>
  <si>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</si>
  <si>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</si>
  <si>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</si>
  <si>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</si>
  <si>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</si>
  <si>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</si>
  <si>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</si>
  <si>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</si>
  <si>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</si>
  <si>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</si>
  <si>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</si>
  <si>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</si>
  <si>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</si>
  <si>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</si>
  <si>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</si>
  <si>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</si>
  <si>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</si>
  <si>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</si>
  <si>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</si>
  <si>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</si>
  <si>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</si>
  <si>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</si>
  <si>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</si>
  <si>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</si>
  <si>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</si>
  <si>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</si>
  <si>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</si>
  <si>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</si>
  <si>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</si>
  <si>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</si>
  <si>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</si>
  <si>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</si>
  <si>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</si>
  <si>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</si>
  <si>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</si>
  <si>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</si>
  <si>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</si>
  <si>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</si>
  <si>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</si>
  <si>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</si>
  <si>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</si>
  <si>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</si>
  <si>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</si>
  <si>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</si>
  <si>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</si>
  <si>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</si>
  <si>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</si>
  <si>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</si>
  <si>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</si>
  <si>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</si>
  <si>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</si>
  <si>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</si>
  <si>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</si>
  <si>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</si>
  <si>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</si>
  <si>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</si>
  <si>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</si>
  <si>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</si>
  <si>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</si>
  <si>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</si>
  <si>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</si>
  <si>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</si>
  <si>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</si>
  <si>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</si>
  <si>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</si>
  <si>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</si>
  <si>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</si>
  <si>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</si>
  <si>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</si>
  <si>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</si>
  <si>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</si>
  <si>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</si>
  <si>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</si>
  <si>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</si>
  <si>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</si>
  <si>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</si>
  <si>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</si>
  <si>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</si>
  <si>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</si>
  <si>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</si>
  <si>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</si>
  <si>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</si>
  <si>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</si>
  <si>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</si>
  <si>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</si>
  <si>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</si>
  <si>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</si>
  <si>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</si>
  <si>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</si>
  <si>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</si>
  <si>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</si>
  <si>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</si>
  <si>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</si>
  <si>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</si>
  <si>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</si>
  <si>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</si>
  <si>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</si>
  <si>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</si>
  <si>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</si>
  <si>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</si>
  <si>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</si>
  <si>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</si>
  <si>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</si>
  <si>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</si>
  <si>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</si>
  <si>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</si>
  <si>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</si>
  <si>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</si>
  <si>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</si>
  <si>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</si>
  <si>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</si>
  <si>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</si>
  <si>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</si>
  <si>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</si>
  <si>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</si>
  <si>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</si>
  <si>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</si>
  <si>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</si>
  <si>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</si>
  <si>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</si>
  <si>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</si>
  <si>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</si>
  <si>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</si>
  <si>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</si>
  <si>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</si>
  <si>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</si>
  <si>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</si>
  <si>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</si>
  <si>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</si>
  <si>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</si>
  <si>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</si>
  <si>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</si>
  <si>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</si>
  <si>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</si>
  <si>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</si>
  <si>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</si>
  <si>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</si>
  <si>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</si>
  <si>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</si>
  <si>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</si>
  <si>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</si>
  <si>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</si>
  <si>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</si>
  <si>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</si>
  <si>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</si>
  <si>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</si>
  <si>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</si>
  <si>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</si>
  <si>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</si>
  <si>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</si>
  <si>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</si>
  <si>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</si>
  <si>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</si>
  <si>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</si>
  <si>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</si>
  <si>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</si>
  <si>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</si>
  <si>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</si>
  <si>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</si>
  <si>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</si>
  <si>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</si>
  <si>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</si>
  <si>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</si>
  <si>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</si>
  <si>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</si>
  <si>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</si>
  <si>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</si>
  <si>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</si>
  <si>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</si>
  <si>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</si>
  <si>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</si>
  <si>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</si>
  <si>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</si>
  <si>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</si>
  <si>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</si>
  <si>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</si>
  <si>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</si>
  <si>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</si>
  <si>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</si>
  <si>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</si>
  <si>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</si>
  <si>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</si>
  <si>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</si>
  <si>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</si>
  <si>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</si>
  <si>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</si>
  <si>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</si>
  <si>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</si>
  <si>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</si>
  <si>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</si>
  <si>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</si>
  <si>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</si>
  <si>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</si>
  <si>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</si>
  <si>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</si>
  <si>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</si>
  <si>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</si>
  <si>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</si>
  <si>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</si>
  <si>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</si>
  <si>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</si>
  <si>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</si>
  <si>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</si>
  <si>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</si>
  <si>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</si>
  <si>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</si>
  <si>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</si>
  <si>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</si>
  <si>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</si>
  <si>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</si>
  <si>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</si>
  <si>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</si>
  <si>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</si>
  <si>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</si>
  <si>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</si>
  <si>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</si>
  <si>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</si>
  <si>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</si>
  <si>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</si>
  <si>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</si>
  <si>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</si>
  <si>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</si>
  <si>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</si>
  <si>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</si>
  <si>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</si>
  <si>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</si>
  <si>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</si>
  <si>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</si>
  <si>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</si>
  <si>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</si>
  <si>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</si>
  <si>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</si>
  <si>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</si>
  <si>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</si>
  <si>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</si>
  <si>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</si>
  <si>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</si>
  <si>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</si>
  <si>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</si>
  <si>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</si>
  <si>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</si>
  <si>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</si>
  <si>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</si>
  <si>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</si>
  <si>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</si>
  <si>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</si>
  <si>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</si>
  <si>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</si>
  <si>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</si>
  <si>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</si>
  <si>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</si>
  <si>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</si>
  <si>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</si>
  <si>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</si>
  <si>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</si>
  <si>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</si>
  <si>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</si>
  <si>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</si>
  <si>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</si>
  <si>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</si>
  <si>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</si>
  <si>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</si>
  <si>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</si>
  <si>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</si>
  <si>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</si>
  <si>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</si>
  <si>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</si>
  <si>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</si>
  <si>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</si>
  <si>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</si>
  <si>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</si>
  <si>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</si>
  <si>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</si>
  <si>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</si>
  <si>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</si>
  <si>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</si>
  <si>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</si>
  <si>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</si>
  <si>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</si>
  <si>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</si>
  <si>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</si>
  <si>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</si>
  <si>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</si>
  <si>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</si>
  <si>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</si>
  <si>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</si>
  <si>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</si>
  <si>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</si>
  <si>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</si>
  <si>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</si>
  <si>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</si>
  <si>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</si>
  <si>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</si>
  <si>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</si>
  <si>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</si>
  <si>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</si>
  <si>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</si>
  <si>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</si>
  <si>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</si>
  <si>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</si>
  <si>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</si>
  <si>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</si>
  <si>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</si>
  <si>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</si>
  <si>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</si>
  <si>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</si>
  <si>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</si>
  <si>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</si>
  <si>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</si>
  <si>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</si>
  <si>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</si>
  <si>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</si>
  <si>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</si>
  <si>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</si>
  <si>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</si>
  <si>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</si>
  <si>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</si>
  <si>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</si>
  <si>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</si>
  <si>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</si>
  <si>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</si>
  <si>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</si>
  <si>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</si>
  <si>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</si>
  <si>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</si>
  <si>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</si>
  <si>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</si>
  <si>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</si>
  <si>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</si>
  <si>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</si>
  <si>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</si>
  <si>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</si>
  <si>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</si>
  <si>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</si>
  <si>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</si>
  <si>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</si>
  <si>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</si>
  <si>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</si>
  <si>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</si>
  <si>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</si>
  <si>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</si>
  <si>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</si>
  <si>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</si>
  <si>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</si>
  <si>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</si>
  <si>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</si>
  <si>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</si>
  <si>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</si>
  <si>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</si>
  <si>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</si>
  <si>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</si>
  <si>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</si>
  <si>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</si>
  <si>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</si>
  <si>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</si>
  <si>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</si>
  <si>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</si>
  <si>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</si>
  <si>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</si>
  <si>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</si>
  <si>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</si>
  <si>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</si>
  <si>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</si>
  <si>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</si>
  <si>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</si>
  <si>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</si>
  <si>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</si>
  <si>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</si>
  <si>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</si>
  <si>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</si>
  <si>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</si>
  <si>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</si>
  <si>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</si>
  <si>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</si>
  <si>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</si>
  <si>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</si>
  <si>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</si>
  <si>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</si>
  <si>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</si>
  <si>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</si>
  <si>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</si>
  <si>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</si>
  <si>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</si>
  <si>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</si>
  <si>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</si>
  <si>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</si>
  <si>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</si>
  <si>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</si>
  <si>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</si>
  <si>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</si>
  <si>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</si>
  <si>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</si>
  <si>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</si>
  <si>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</si>
  <si>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</si>
  <si>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</si>
  <si>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</si>
  <si>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</si>
  <si>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</si>
  <si>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</si>
  <si>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</si>
  <si>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</si>
  <si>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</si>
  <si>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</si>
  <si>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</si>
  <si>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</si>
  <si>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</si>
  <si>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</si>
  <si>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</si>
  <si>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</si>
  <si>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</si>
  <si>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</si>
  <si>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</si>
  <si>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</si>
  <si>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</si>
  <si>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</si>
  <si>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</si>
  <si>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</si>
  <si>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</si>
  <si>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</si>
  <si>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</si>
  <si>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</si>
  <si>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</si>
  <si>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</si>
  <si>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</si>
  <si>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</si>
  <si>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</si>
  <si>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</si>
  <si>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</si>
  <si>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</si>
  <si>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</si>
  <si>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</si>
  <si>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</si>
  <si>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</si>
  <si>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</si>
  <si>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</si>
  <si>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</si>
  <si>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</si>
  <si>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</si>
  <si>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</si>
  <si>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</si>
  <si>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</si>
  <si>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</si>
  <si>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</si>
  <si>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</si>
  <si>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</si>
  <si>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</si>
  <si>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</si>
  <si>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</si>
  <si>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</si>
  <si>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</si>
  <si>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</si>
  <si>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</si>
  <si>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</si>
  <si>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</si>
  <si>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</si>
  <si>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</si>
  <si>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</si>
  <si>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</si>
  <si>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</si>
  <si>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</si>
  <si>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</si>
  <si>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</si>
  <si>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</si>
  <si>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</si>
  <si>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</si>
  <si>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</si>
  <si>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</si>
  <si>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</si>
  <si>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</si>
  <si>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</si>
  <si>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</si>
  <si>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</si>
  <si>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</si>
  <si>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</si>
  <si>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</si>
  <si>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</si>
  <si>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</si>
  <si>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</si>
  <si>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</si>
  <si>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</si>
  <si>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</si>
  <si>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</si>
  <si>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</si>
  <si>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</si>
  <si>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</si>
  <si>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</si>
  <si>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</si>
  <si>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</si>
  <si>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</si>
  <si>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</si>
  <si>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</si>
  <si>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</si>
  <si>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</si>
  <si>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</si>
  <si>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</si>
  <si>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</si>
  <si>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</si>
  <si>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</si>
  <si>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</si>
  <si>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</si>
  <si>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</si>
  <si>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</si>
  <si>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</si>
  <si>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</si>
  <si>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</si>
  <si>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</si>
  <si>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</si>
  <si>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</si>
  <si>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</si>
  <si>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</si>
  <si>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</si>
  <si>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</si>
  <si>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</si>
  <si>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</si>
  <si>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</si>
  <si>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</si>
  <si>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</si>
  <si>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</si>
  <si>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</si>
  <si>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</si>
  <si>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</si>
  <si>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</si>
  <si>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</si>
  <si>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</si>
  <si>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</si>
  <si>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</si>
  <si>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</si>
  <si>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</si>
  <si>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</si>
  <si>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</si>
  <si>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</si>
  <si>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</si>
  <si>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</si>
  <si>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</si>
  <si>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</si>
  <si>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</si>
  <si>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</si>
  <si>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</si>
  <si>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</si>
  <si>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</si>
  <si>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</si>
  <si>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</si>
  <si>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</si>
  <si>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</si>
  <si>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</si>
  <si>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</si>
  <si>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</si>
  <si>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</si>
  <si>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</si>
  <si>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</si>
  <si>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</si>
  <si>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</si>
  <si>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</si>
  <si>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</si>
  <si>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</si>
  <si>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</si>
  <si>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</si>
  <si>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</si>
  <si>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</si>
  <si>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</si>
  <si>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</si>
  <si>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</si>
  <si>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</si>
  <si>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</si>
  <si>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</si>
  <si>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</si>
  <si>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</si>
  <si>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</si>
  <si>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</si>
  <si>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</si>
  <si>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</si>
  <si>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</si>
  <si>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</si>
  <si>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</si>
  <si>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</si>
  <si>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</si>
  <si>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</si>
  <si>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</si>
  <si>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</si>
  <si>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</si>
  <si>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</si>
  <si>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</si>
  <si>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</si>
  <si>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</si>
  <si>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</si>
  <si>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</si>
  <si>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</si>
  <si>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</si>
  <si>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</si>
  <si>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</si>
  <si>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</si>
  <si>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</si>
  <si>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</si>
  <si>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</si>
  <si>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</si>
  <si>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</si>
  <si>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</si>
  <si>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</si>
  <si>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</si>
  <si>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</si>
  <si>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</si>
  <si>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</si>
  <si>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</si>
  <si>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</si>
  <si>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</si>
  <si>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</si>
  <si>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</si>
  <si>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</si>
  <si>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</si>
  <si>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</si>
  <si>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</si>
  <si>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</si>
  <si>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</si>
  <si>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</si>
  <si>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</si>
  <si>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</si>
  <si>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</si>
  <si>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</si>
  <si>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</si>
  <si>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</si>
  <si>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</si>
  <si>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</si>
  <si>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</si>
  <si>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</si>
  <si>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</si>
  <si>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</si>
  <si>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</si>
  <si>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</si>
  <si>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</si>
  <si>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</si>
  <si>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</si>
  <si>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</si>
  <si>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</si>
  <si>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</si>
  <si>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</si>
  <si>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</si>
  <si>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</si>
  <si>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</si>
  <si>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</si>
  <si>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</si>
  <si>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</si>
  <si>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</si>
  <si>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</si>
  <si>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</si>
  <si>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</si>
  <si>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</si>
  <si>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</si>
  <si>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</si>
  <si>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</si>
  <si>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</si>
  <si>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</si>
  <si>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</si>
  <si>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</si>
  <si>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</si>
  <si>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</si>
  <si>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</si>
  <si>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</si>
  <si>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</si>
  <si>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</si>
  <si>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</si>
  <si>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</si>
  <si>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</si>
  <si>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</si>
  <si>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</si>
  <si>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</si>
  <si>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</si>
  <si>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</si>
  <si>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</si>
  <si>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</si>
  <si>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</si>
  <si>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</si>
  <si>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</si>
  <si>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</si>
  <si>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</si>
  <si>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</si>
  <si>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</si>
  <si>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</si>
  <si>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</si>
  <si>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</si>
  <si>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</si>
  <si>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</si>
  <si>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</si>
  <si>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</si>
  <si>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</si>
  <si>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</si>
  <si>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</si>
  <si>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</si>
  <si>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</si>
  <si>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</si>
  <si>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</si>
  <si>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</si>
  <si>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</si>
  <si>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</si>
  <si>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</si>
  <si>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</si>
  <si>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</si>
  <si>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</si>
  <si>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</si>
  <si>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</si>
  <si>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</si>
  <si>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</si>
  <si>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</si>
  <si>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</si>
  <si>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</si>
  <si>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</si>
  <si>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</si>
  <si>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</si>
  <si>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</si>
  <si>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</si>
  <si>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</si>
  <si>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</si>
  <si>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</si>
  <si>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</si>
  <si>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</si>
  <si>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</si>
  <si>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</si>
  <si>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</si>
  <si>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</si>
  <si>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</si>
  <si>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</si>
  <si>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</si>
  <si>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</si>
  <si>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</si>
  <si>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</si>
  <si>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</si>
  <si>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</si>
  <si>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</si>
  <si>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</si>
  <si>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</si>
  <si>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</si>
  <si>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</si>
  <si>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</si>
  <si>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</si>
  <si>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</si>
  <si>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</si>
  <si>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</si>
  <si>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</si>
  <si>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</si>
  <si>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</si>
  <si>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</si>
  <si>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</si>
  <si>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</si>
  <si>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</si>
  <si>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</si>
  <si>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</si>
  <si>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</si>
  <si>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</si>
  <si>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</si>
  <si>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</si>
  <si>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</si>
  <si>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</si>
  <si>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</si>
  <si>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</si>
  <si>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</si>
  <si>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</si>
  <si>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</si>
  <si>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</si>
  <si>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</si>
  <si>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</si>
  <si>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</si>
  <si>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</si>
  <si>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</si>
  <si>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</si>
  <si>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</si>
  <si>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</si>
  <si>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</si>
  <si>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</si>
  <si>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</si>
  <si>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</si>
  <si>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</si>
  <si>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</si>
  <si>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</si>
  <si>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</si>
  <si>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</si>
  <si>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</si>
  <si>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</si>
  <si>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</si>
  <si>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</si>
  <si>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</si>
  <si>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</si>
  <si>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</si>
  <si>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</si>
  <si>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</si>
  <si>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</si>
  <si>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</si>
  <si>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</si>
  <si>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</si>
  <si>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</si>
  <si>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</si>
  <si>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</si>
  <si>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</si>
  <si>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</si>
  <si>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</si>
  <si>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</si>
  <si>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</si>
  <si>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</si>
  <si>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</si>
  <si>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</si>
  <si>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</si>
  <si>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</si>
  <si>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</si>
  <si>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</si>
  <si>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</si>
  <si>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</si>
  <si>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</si>
  <si>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</si>
  <si>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</si>
  <si>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</si>
  <si>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</si>
  <si>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</si>
  <si>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</si>
  <si>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</si>
  <si>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</si>
  <si>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</si>
  <si>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</si>
  <si>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</si>
  <si>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</si>
  <si>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</si>
  <si>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</si>
  <si>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</si>
  <si>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</si>
  <si>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</si>
  <si>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</si>
  <si>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</si>
  <si>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</si>
  <si>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</si>
  <si>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</si>
  <si>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</si>
  <si>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</si>
  <si>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</si>
  <si>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</si>
  <si>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</si>
  <si>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</si>
  <si>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</si>
  <si>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</si>
  <si>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</si>
  <si>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</si>
  <si>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</si>
  <si>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</si>
  <si>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</si>
  <si>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</si>
  <si>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</si>
  <si>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</si>
  <si>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</si>
  <si>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</si>
  <si>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</si>
  <si>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</si>
  <si>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</si>
  <si>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</si>
  <si>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</si>
  <si>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</si>
  <si>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</si>
  <si>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</si>
  <si>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</si>
  <si>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</si>
  <si>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</si>
  <si>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</si>
  <si>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</si>
  <si>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</si>
  <si>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</si>
  <si>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</si>
  <si>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</si>
  <si>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</si>
  <si>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</si>
  <si>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</si>
  <si>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</si>
  <si>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</si>
  <si>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</si>
  <si>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</si>
  <si>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</si>
  <si>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</si>
  <si>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</si>
  <si>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</si>
  <si>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</si>
  <si>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</si>
  <si>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</si>
  <si>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</si>
  <si>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</si>
  <si>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</si>
  <si>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</si>
  <si>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</si>
  <si>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</si>
  <si>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</si>
  <si>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</si>
  <si>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</si>
  <si>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</si>
  <si>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</si>
  <si>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</si>
  <si>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</si>
  <si>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</si>
  <si>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</si>
  <si>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</si>
  <si>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</si>
  <si>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</si>
  <si>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</si>
  <si>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</si>
  <si>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</si>
  <si>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</si>
  <si>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</si>
  <si>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</si>
  <si>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</si>
  <si>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</si>
  <si>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</si>
  <si>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</si>
  <si>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</si>
  <si>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</si>
  <si>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</si>
  <si>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</si>
  <si>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</si>
  <si>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</si>
  <si>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</si>
  <si>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</si>
  <si>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</si>
  <si>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</si>
  <si>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</si>
  <si>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</si>
  <si>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</si>
  <si>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</si>
  <si>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</si>
  <si>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</si>
  <si>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</si>
  <si>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</si>
  <si>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</si>
  <si>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</si>
  <si>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</si>
  <si>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</si>
  <si>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</si>
  <si>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</si>
  <si>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</si>
  <si>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</si>
  <si>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</si>
  <si>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</si>
  <si>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</si>
  <si>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</si>
  <si>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</si>
  <si>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</si>
  <si>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</si>
  <si>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</si>
  <si>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</si>
  <si>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</si>
  <si>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</si>
  <si>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</si>
  <si>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</si>
  <si>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</si>
  <si>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</si>
  <si>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</si>
  <si>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</si>
  <si>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</si>
  <si>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</si>
  <si>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</si>
  <si>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</si>
  <si>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</si>
  <si>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</si>
  <si>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</si>
  <si>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</si>
  <si>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</si>
  <si>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</si>
  <si>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</si>
  <si>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</si>
  <si>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</si>
  <si>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</si>
  <si>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</si>
  <si>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</si>
  <si>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</si>
  <si>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</si>
  <si>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</si>
  <si>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</si>
  <si>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</si>
  <si>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</si>
  <si>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</si>
  <si>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</si>
  <si>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</si>
  <si>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</si>
  <si>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</si>
  <si>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</si>
  <si>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</si>
  <si>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</si>
  <si>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</si>
  <si>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</si>
  <si>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</si>
  <si>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</si>
  <si>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</si>
  <si>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</si>
  <si>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</si>
  <si>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</si>
  <si>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</si>
  <si>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</si>
  <si>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</si>
  <si>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</si>
  <si>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</si>
  <si>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</si>
  <si>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</si>
  <si>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</si>
  <si>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</si>
  <si>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</si>
  <si>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</si>
  <si>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</si>
  <si>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</si>
  <si>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</si>
  <si>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</si>
  <si>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</si>
  <si>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</si>
  <si>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</si>
  <si>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</si>
  <si>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</si>
  <si>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</si>
  <si>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</si>
  <si>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</si>
  <si>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</si>
  <si>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</si>
  <si>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</si>
  <si>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</si>
  <si>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</si>
  <si>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</si>
  <si>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</si>
  <si>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</si>
  <si>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</si>
  <si>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</si>
  <si>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</si>
  <si>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</si>
  <si>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</si>
  <si>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</si>
  <si>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</si>
  <si>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</si>
  <si>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</si>
  <si>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</si>
  <si>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</si>
  <si>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</si>
  <si>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</si>
  <si>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</si>
  <si>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</si>
  <si>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</si>
  <si>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</si>
  <si>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</si>
  <si>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</si>
  <si>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</si>
  <si>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</si>
  <si>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</si>
  <si>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</si>
  <si>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</si>
  <si>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</si>
  <si>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</si>
  <si>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</si>
  <si>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</si>
  <si>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</si>
  <si>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</si>
  <si>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</si>
  <si>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</si>
  <si>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</si>
  <si>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</si>
  <si>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</si>
  <si>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</si>
  <si>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</si>
  <si>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</si>
  <si>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</si>
  <si>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</si>
  <si>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</si>
  <si>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</si>
  <si>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</si>
  <si>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</si>
  <si>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</si>
  <si>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</si>
  <si>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</si>
  <si>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</si>
  <si>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</si>
  <si>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</si>
  <si>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</si>
  <si>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</si>
  <si>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</si>
  <si>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</si>
  <si>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</si>
  <si>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</si>
  <si>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</si>
  <si>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</si>
  <si>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</si>
  <si>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</si>
  <si>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</si>
  <si>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</si>
  <si>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</si>
  <si>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</si>
  <si>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</si>
  <si>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</si>
  <si>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</si>
  <si>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</si>
  <si>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</si>
  <si>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</si>
  <si>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</si>
  <si>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</si>
  <si>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</si>
  <si>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</si>
  <si>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</si>
  <si>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</si>
  <si>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</si>
  <si>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</si>
  <si>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</si>
  <si>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</si>
  <si>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</si>
  <si>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</si>
  <si>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</si>
  <si>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</si>
  <si>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</si>
  <si>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</si>
  <si>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</si>
  <si>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</si>
  <si>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</si>
  <si>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</si>
  <si>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</si>
  <si>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</si>
  <si>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</si>
  <si>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</si>
  <si>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</si>
  <si>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</si>
  <si>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</si>
  <si>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</si>
  <si>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</si>
  <si>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</si>
  <si>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</si>
  <si>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</si>
  <si>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</si>
  <si>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</si>
  <si>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</si>
  <si>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</si>
  <si>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</si>
  <si>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</si>
  <si>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</si>
  <si>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</si>
  <si>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</si>
  <si>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</si>
  <si>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</si>
  <si>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</si>
  <si>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</si>
  <si>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</si>
  <si>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</si>
  <si>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</si>
  <si>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</si>
  <si>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</si>
  <si>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</si>
  <si>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</si>
  <si>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</si>
  <si>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</si>
  <si>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</si>
  <si>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</si>
  <si>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</si>
  <si>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</si>
  <si>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</si>
  <si>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</si>
  <si>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</si>
  <si>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</si>
  <si>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</si>
  <si>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</si>
  <si>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</si>
  <si>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</si>
  <si>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</si>
  <si>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</si>
  <si>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</si>
  <si>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</si>
  <si>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</si>
  <si>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</si>
  <si>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</si>
  <si>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</si>
  <si>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</si>
  <si>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</si>
  <si>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</si>
  <si>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</si>
  <si>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</si>
  <si>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</si>
  <si>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</si>
  <si>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</si>
  <si>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</si>
  <si>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</si>
  <si>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</si>
  <si>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</si>
  <si>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</si>
  <si>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</si>
  <si>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</si>
  <si>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</si>
  <si>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</si>
  <si>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</si>
  <si>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</si>
  <si>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</si>
  <si>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</si>
  <si>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</si>
  <si>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</si>
  <si>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</si>
  <si>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</si>
  <si>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</si>
  <si>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</si>
  <si>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</si>
  <si>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</si>
  <si>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</si>
  <si>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</si>
  <si>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</si>
  <si>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</si>
  <si>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</si>
  <si>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</si>
  <si>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</si>
  <si>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</si>
  <si>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</si>
  <si>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</si>
  <si>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</si>
  <si>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</si>
  <si>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</si>
  <si>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</si>
  <si>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</si>
  <si>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</si>
  <si>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</si>
  <si>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</si>
  <si>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</si>
  <si>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</si>
  <si>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</si>
  <si>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</si>
  <si>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</si>
  <si>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</si>
  <si>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</si>
  <si>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</si>
  <si>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</si>
  <si>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</si>
  <si>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</si>
  <si>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</si>
  <si>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</si>
  <si>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</si>
  <si>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</si>
  <si>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</si>
  <si>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</si>
  <si>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</si>
  <si>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</si>
  <si>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</si>
  <si>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</si>
  <si>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</si>
  <si>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</si>
  <si>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</si>
  <si>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</si>
  <si>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</si>
  <si>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</si>
  <si>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</si>
  <si>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</si>
  <si>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</si>
  <si>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</si>
  <si>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</si>
  <si>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</si>
  <si>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</si>
  <si>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</si>
  <si>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</si>
  <si>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</si>
  <si>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</si>
  <si>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</si>
  <si>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</si>
  <si>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</si>
  <si>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</si>
  <si>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</si>
  <si>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</si>
  <si>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</si>
  <si>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</si>
  <si>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</si>
  <si>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</si>
  <si>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</si>
  <si>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</si>
  <si>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</si>
  <si>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</si>
  <si>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</si>
  <si>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</si>
  <si>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</si>
  <si>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</si>
  <si>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</si>
  <si>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</si>
  <si>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</si>
  <si>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</si>
  <si>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</si>
  <si>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</si>
  <si>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</si>
  <si>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</si>
  <si>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</si>
  <si>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</si>
  <si>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</si>
  <si>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</si>
  <si>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</si>
  <si>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</si>
  <si>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</si>
  <si>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</si>
  <si>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</si>
  <si>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</si>
  <si>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</si>
  <si>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</si>
  <si>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</si>
  <si>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</si>
  <si>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</si>
  <si>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</si>
  <si>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</si>
  <si>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</si>
  <si>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</si>
  <si>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</si>
  <si>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</si>
  <si>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</si>
  <si>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</si>
  <si>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</si>
  <si>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</si>
  <si>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</si>
  <si>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</si>
  <si>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</si>
  <si>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</si>
  <si>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</si>
  <si>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</si>
  <si>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</si>
  <si>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</si>
  <si>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</si>
  <si>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</si>
  <si>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</si>
  <si>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</si>
  <si>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</si>
  <si>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</si>
  <si>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</si>
  <si>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</si>
  <si>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</si>
  <si>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</si>
  <si>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</si>
  <si>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</si>
  <si>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</si>
  <si>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</si>
  <si>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</si>
  <si>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</si>
  <si>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</si>
  <si>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</si>
  <si>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</si>
  <si>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</si>
  <si>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</si>
  <si>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</si>
  <si>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</si>
  <si>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</si>
  <si>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</si>
  <si>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</si>
  <si>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</si>
  <si>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</si>
  <si>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</si>
  <si>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</si>
  <si>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</si>
  <si>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</si>
  <si>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</si>
  <si>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</si>
  <si>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</si>
  <si>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</si>
  <si>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</si>
  <si>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</si>
  <si>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</si>
  <si>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</si>
  <si>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</si>
  <si>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</si>
  <si>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</si>
  <si>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</si>
  <si>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</si>
  <si>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</si>
  <si>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</si>
  <si>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</si>
  <si>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</si>
  <si>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</si>
  <si>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</si>
  <si>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</si>
  <si>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</si>
  <si>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</si>
  <si>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</si>
  <si>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</si>
  <si>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</si>
  <si>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</si>
  <si>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</si>
  <si>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</si>
  <si>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</si>
  <si>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</si>
  <si>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</si>
  <si>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</si>
  <si>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</si>
  <si>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</si>
  <si>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</si>
  <si>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</si>
  <si>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</si>
  <si>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</si>
  <si>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</si>
  <si>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</si>
  <si>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</si>
  <si>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</si>
  <si>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</si>
  <si>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</si>
  <si>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</si>
  <si>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</si>
  <si>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</si>
  <si>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</si>
  <si>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</si>
  <si>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</si>
  <si>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</si>
  <si>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</si>
  <si>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</si>
  <si>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</si>
  <si>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</si>
  <si>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</si>
  <si>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</si>
  <si>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</si>
  <si>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</si>
  <si>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</si>
  <si>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</si>
  <si>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</si>
  <si>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</si>
  <si>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</si>
  <si>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</si>
  <si>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</si>
  <si>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</si>
  <si>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</si>
  <si>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</si>
  <si>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</si>
  <si>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</si>
  <si>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</si>
  <si>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</si>
  <si>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</si>
  <si>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</si>
  <si>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</si>
  <si>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</si>
  <si>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</si>
  <si>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</si>
  <si>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</si>
  <si>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</si>
  <si>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</si>
  <si>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</si>
  <si>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</si>
  <si>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</si>
  <si>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</si>
  <si>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</si>
  <si>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</si>
  <si>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</si>
  <si>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</si>
  <si>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</si>
  <si>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</si>
  <si>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</si>
  <si>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</si>
  <si>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</si>
  <si>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</si>
  <si>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</si>
  <si>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</si>
  <si>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</si>
  <si>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</si>
  <si>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</si>
  <si>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</si>
  <si>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</si>
  <si>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</si>
  <si>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</si>
  <si>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</si>
  <si>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</si>
  <si>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</si>
  <si>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</si>
  <si>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</si>
  <si>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</si>
  <si>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</si>
  <si>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</si>
  <si>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</si>
  <si>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</si>
  <si>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</si>
  <si>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</si>
  <si>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</si>
  <si>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</si>
  <si>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</si>
  <si>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</si>
  <si>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</si>
  <si>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</si>
  <si>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</si>
  <si>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</si>
  <si>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</si>
  <si>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</si>
  <si>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</si>
  <si>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</si>
  <si>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</si>
  <si>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</si>
  <si>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</si>
  <si>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</si>
  <si>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</si>
  <si>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</si>
  <si>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</si>
  <si>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</si>
  <si>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</si>
  <si>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</si>
  <si>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</si>
  <si>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</si>
  <si>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</si>
  <si>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</si>
  <si>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</si>
  <si>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</si>
  <si>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</si>
  <si>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</si>
  <si>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</si>
  <si>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</si>
  <si>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</si>
  <si>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</si>
  <si>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</si>
  <si>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</si>
  <si>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</si>
  <si>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</si>
  <si>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</si>
  <si>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</si>
  <si>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</si>
  <si>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</si>
  <si>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</si>
  <si>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</si>
  <si>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</si>
  <si>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</si>
  <si>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</si>
  <si>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</si>
  <si>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</si>
  <si>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</si>
  <si>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</si>
  <si>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</si>
  <si>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</si>
  <si>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</si>
  <si>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</si>
  <si>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</si>
  <si>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</si>
  <si>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</si>
  <si>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</si>
  <si>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</si>
  <si>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</si>
  <si>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</si>
  <si>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</si>
  <si>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</si>
  <si>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</si>
  <si>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</si>
  <si>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</si>
  <si>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</si>
  <si>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</si>
  <si>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</si>
  <si>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</si>
  <si>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</si>
  <si>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</si>
  <si>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</si>
  <si>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</si>
  <si>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</si>
  <si>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</si>
  <si>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</si>
  <si>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</si>
  <si>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</si>
  <si>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</si>
  <si>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</si>
  <si>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</si>
  <si>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</si>
  <si>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</si>
  <si>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</si>
  <si>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</si>
  <si>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</si>
  <si>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</si>
  <si>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</si>
  <si>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</si>
  <si>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</si>
  <si>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</si>
  <si>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</si>
  <si>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</si>
  <si>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</si>
  <si>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</si>
  <si>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</si>
  <si>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</si>
  <si>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</si>
  <si>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</si>
  <si>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</si>
  <si>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</si>
  <si>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</si>
  <si>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</si>
  <si>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</si>
  <si>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</si>
  <si>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</si>
  <si>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</si>
  <si>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</si>
  <si>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</si>
  <si>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</si>
  <si>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</si>
  <si>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</si>
  <si>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</si>
  <si>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</si>
  <si>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</si>
  <si>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</si>
  <si>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</si>
  <si>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</si>
  <si>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</si>
  <si>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</si>
  <si>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</si>
  <si>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</si>
  <si>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</si>
  <si>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</si>
  <si>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</si>
  <si>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</si>
  <si>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</si>
  <si>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</si>
  <si>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</si>
  <si>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</si>
  <si>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</si>
  <si>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</si>
  <si>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</si>
  <si>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</si>
  <si>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</si>
  <si>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</si>
  <si>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</si>
  <si>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</si>
  <si>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</si>
  <si>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</si>
  <si>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</si>
  <si>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</si>
  <si>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</si>
  <si>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</si>
  <si>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</si>
  <si>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</si>
  <si>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</si>
  <si>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</si>
  <si>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</si>
  <si>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</si>
  <si>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</si>
  <si>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</si>
  <si>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</si>
  <si>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</si>
  <si>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</si>
  <si>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</si>
  <si>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</si>
  <si>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</si>
  <si>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</si>
  <si>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</si>
  <si>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</si>
  <si>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</si>
  <si>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</si>
  <si>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</si>
  <si>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</si>
  <si>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</si>
  <si>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</si>
  <si>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</si>
  <si>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</si>
  <si>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</si>
  <si>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</si>
  <si>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</si>
  <si>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</si>
  <si>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</si>
  <si>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</si>
  <si>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</si>
  <si>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</si>
  <si>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</si>
  <si>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</si>
  <si>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</si>
  <si>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</si>
  <si>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</si>
  <si>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</si>
  <si>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</si>
  <si>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</si>
  <si>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</si>
  <si>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</si>
  <si>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</si>
  <si>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</si>
  <si>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</si>
  <si>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</si>
  <si>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</si>
  <si>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</si>
  <si>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</si>
  <si>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</si>
  <si>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</si>
  <si>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</si>
  <si>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</si>
  <si>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</si>
  <si>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</si>
  <si>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</si>
  <si>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</si>
  <si>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</si>
  <si>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</si>
  <si>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</si>
  <si>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</si>
  <si>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</si>
  <si>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</si>
  <si>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</si>
  <si>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</si>
  <si>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</si>
  <si>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</si>
  <si>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</si>
  <si>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</si>
  <si>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</si>
  <si>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</si>
  <si>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</si>
  <si>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</si>
  <si>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</si>
  <si>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</si>
  <si>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</si>
  <si>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</si>
  <si>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</si>
  <si>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</si>
  <si>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</si>
  <si>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</si>
  <si>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</si>
  <si>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</si>
  <si>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</si>
  <si>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</si>
  <si>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</si>
  <si>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</si>
  <si>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</si>
  <si>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</si>
  <si>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</si>
  <si>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</si>
  <si>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</si>
  <si>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</si>
  <si>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</si>
  <si>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</si>
  <si>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</si>
  <si>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</si>
  <si>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</si>
  <si>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</si>
  <si>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</si>
  <si>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</si>
  <si>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</si>
  <si>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</si>
  <si>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</si>
  <si>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</si>
  <si>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</si>
  <si>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</si>
  <si>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</si>
  <si>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</si>
  <si>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</si>
  <si>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</si>
  <si>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</si>
  <si>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</si>
  <si>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</si>
  <si>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</si>
  <si>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</si>
  <si>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</si>
  <si>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</si>
  <si>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</si>
  <si>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</si>
  <si>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</si>
  <si>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</si>
  <si>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</si>
  <si>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</si>
  <si>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</si>
  <si>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</si>
  <si>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</si>
  <si>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</si>
  <si>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</si>
  <si>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</si>
  <si>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</si>
  <si>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</si>
  <si>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</si>
  <si>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</si>
  <si>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</si>
  <si>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</si>
  <si>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</si>
  <si>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</si>
  <si>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</si>
  <si>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</si>
  <si>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</si>
  <si>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</si>
  <si>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</si>
  <si>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</si>
  <si>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</si>
  <si>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</si>
  <si>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</si>
  <si>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</si>
  <si>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</si>
  <si>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</si>
  <si>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</si>
  <si>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</si>
  <si>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</si>
  <si>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</si>
  <si>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</si>
  <si>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</si>
  <si>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</si>
  <si>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</si>
  <si>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</si>
  <si>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</si>
  <si>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</si>
  <si>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</si>
  <si>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</si>
  <si>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</si>
  <si>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</si>
  <si>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</si>
  <si>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</si>
  <si>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</si>
  <si>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</si>
  <si>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</si>
  <si>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</si>
  <si>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</si>
  <si>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</si>
  <si>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</si>
  <si>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</si>
  <si>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</si>
  <si>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</si>
  <si>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</si>
  <si>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</si>
  <si>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</si>
  <si>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</si>
  <si>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</si>
  <si>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</si>
  <si>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</si>
  <si>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</si>
  <si>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</si>
  <si>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</si>
  <si>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</si>
  <si>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</si>
  <si>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</si>
  <si>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</si>
  <si>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</si>
  <si>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</si>
  <si>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</si>
  <si>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</si>
  <si>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</si>
  <si>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</si>
  <si>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</si>
  <si>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</si>
  <si>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</si>
  <si>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</si>
  <si>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</si>
  <si>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</si>
  <si>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</si>
  <si>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</si>
  <si>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</si>
  <si>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</si>
  <si>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</si>
  <si>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</si>
  <si>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</si>
  <si>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</si>
  <si>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</si>
  <si>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</si>
  <si>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</si>
  <si>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</si>
  <si>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</si>
  <si>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</si>
  <si>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</si>
  <si>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</si>
  <si>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</si>
  <si>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</si>
  <si>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</si>
  <si>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</si>
  <si>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</si>
  <si>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</si>
  <si>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</si>
  <si>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</si>
  <si>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</si>
  <si>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</si>
  <si>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</si>
  <si>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</si>
  <si>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</si>
  <si>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</si>
  <si>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</si>
  <si>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</si>
  <si>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</si>
  <si>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</si>
  <si>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</si>
  <si>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</si>
  <si>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</si>
  <si>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</si>
  <si>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</si>
  <si>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</si>
  <si>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</si>
  <si>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</si>
  <si>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</si>
  <si>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</si>
  <si>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</si>
  <si>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</si>
  <si>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</si>
  <si>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</si>
  <si>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</si>
  <si>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</si>
  <si>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</si>
  <si>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</si>
  <si>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</si>
  <si>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</si>
  <si>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</si>
  <si>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</si>
  <si>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</si>
  <si>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</si>
  <si>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</si>
  <si>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</si>
  <si>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</si>
  <si>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</si>
  <si>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</si>
  <si>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</si>
  <si>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</si>
  <si>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</si>
  <si>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</si>
  <si>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</si>
  <si>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</si>
  <si>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</si>
  <si>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</si>
  <si>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</si>
  <si>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</si>
  <si>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</si>
  <si>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</si>
  <si>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</si>
  <si>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</si>
  <si>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</si>
  <si>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</si>
  <si>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</si>
  <si>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</si>
  <si>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</si>
  <si>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</si>
  <si>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</si>
  <si>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</si>
  <si>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</si>
  <si>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</si>
  <si>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</si>
  <si>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</si>
  <si>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</si>
  <si>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</si>
  <si>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</si>
  <si>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</si>
  <si>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</si>
  <si>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</si>
  <si>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</si>
  <si>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</si>
  <si>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</si>
  <si>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</si>
  <si>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</si>
  <si>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</si>
  <si>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</si>
  <si>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</si>
  <si>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</si>
  <si>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</si>
  <si>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</si>
  <si>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</si>
  <si>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</si>
  <si>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</si>
  <si>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</si>
  <si>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</si>
  <si>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</si>
  <si>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</si>
  <si>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</si>
  <si>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</si>
  <si>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</si>
  <si>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</si>
  <si>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</si>
  <si>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</si>
  <si>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</si>
  <si>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</si>
  <si>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</si>
  <si>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</si>
  <si>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</si>
  <si>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</si>
  <si>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</si>
  <si>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</si>
  <si>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</si>
  <si>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</si>
  <si>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</si>
  <si>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</si>
  <si>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</si>
  <si>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</si>
  <si>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</si>
  <si>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</si>
  <si>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</si>
  <si>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</si>
  <si>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</si>
  <si>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</si>
  <si>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</si>
  <si>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</si>
  <si>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</si>
  <si>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</si>
  <si>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</si>
  <si>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</si>
  <si>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</si>
  <si>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</si>
  <si>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</si>
  <si>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</si>
  <si>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</si>
  <si>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</si>
  <si>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</si>
  <si>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</si>
  <si>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</si>
  <si>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</si>
  <si>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</si>
  <si>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</si>
  <si>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</si>
  <si>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</si>
  <si>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</si>
  <si>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</si>
  <si>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</si>
  <si>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</si>
  <si>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</si>
  <si>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</si>
  <si>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</si>
  <si>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</si>
  <si>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</si>
  <si>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</si>
  <si>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</si>
  <si>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</si>
  <si>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</si>
  <si>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</si>
  <si>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</si>
  <si>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</si>
  <si>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</si>
  <si>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</si>
  <si>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</si>
  <si>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</si>
  <si>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</si>
  <si>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</si>
  <si>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</si>
  <si>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</si>
  <si>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</si>
  <si>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</si>
  <si>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</si>
  <si>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</si>
  <si>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</si>
  <si>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</si>
  <si>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</si>
  <si>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</si>
  <si>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</si>
  <si>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</si>
  <si>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</si>
  <si>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</si>
  <si>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</si>
  <si>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</si>
  <si>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</si>
  <si>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</si>
  <si>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</si>
  <si>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</si>
  <si>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</si>
  <si>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</si>
  <si>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</si>
  <si>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</si>
  <si>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</si>
  <si>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</si>
  <si>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</si>
  <si>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</si>
  <si>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</si>
  <si>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</si>
  <si>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</si>
  <si>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</si>
  <si>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</si>
  <si>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</si>
  <si>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</si>
  <si>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</si>
  <si>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</si>
  <si>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</si>
  <si>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</si>
  <si>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</si>
  <si>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</si>
  <si>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</si>
  <si>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</si>
  <si>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</si>
  <si>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</si>
  <si>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</si>
  <si>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</si>
  <si>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</si>
  <si>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</si>
  <si>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</si>
  <si>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</si>
  <si>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</si>
  <si>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</si>
  <si>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</si>
  <si>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</si>
  <si>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</si>
  <si>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</si>
  <si>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</si>
  <si>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</si>
  <si>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</si>
  <si>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</si>
  <si>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</si>
  <si>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</si>
  <si>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</si>
  <si>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</si>
  <si>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</si>
  <si>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</si>
  <si>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</si>
  <si>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</si>
  <si>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</si>
  <si>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</si>
  <si>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</si>
  <si>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</si>
  <si>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</si>
  <si>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</si>
  <si>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</si>
  <si>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</si>
  <si>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</si>
  <si>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</si>
  <si>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</si>
  <si>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</si>
  <si>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</si>
  <si>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</si>
  <si>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</si>
  <si>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</si>
  <si>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</si>
  <si>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</si>
  <si>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</si>
  <si>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</si>
  <si>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</si>
  <si>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</si>
  <si>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</si>
  <si>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</si>
  <si>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</si>
  <si>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</si>
  <si>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</si>
  <si>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</si>
  <si>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</si>
  <si>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</si>
  <si>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</si>
  <si>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</si>
  <si>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</si>
  <si>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</si>
  <si>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</si>
  <si>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</si>
  <si>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</si>
  <si>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</si>
  <si>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</si>
  <si>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</si>
  <si>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</si>
  <si>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</si>
  <si>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</si>
  <si>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</si>
  <si>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</si>
  <si>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</si>
  <si>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</si>
  <si>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</si>
  <si>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</si>
  <si>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</si>
  <si>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</si>
  <si>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</si>
  <si>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</si>
  <si>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</si>
  <si>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</si>
  <si>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</si>
  <si>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</si>
  <si>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</si>
  <si>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</si>
  <si>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</si>
  <si>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</si>
  <si>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</si>
  <si>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</si>
  <si>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</si>
  <si>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</si>
  <si>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</si>
  <si>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</si>
  <si>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</si>
  <si>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</si>
  <si>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</si>
  <si>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</si>
  <si>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</si>
  <si>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</si>
  <si>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</si>
  <si>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</si>
  <si>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</si>
  <si>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</si>
  <si>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</si>
  <si>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</si>
  <si>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</si>
  <si>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</si>
  <si>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</si>
  <si>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</si>
  <si>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</si>
  <si>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</si>
  <si>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</si>
  <si>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</si>
  <si>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</si>
  <si>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</si>
  <si>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</si>
  <si>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</si>
  <si>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</si>
  <si>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</si>
  <si>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</si>
  <si>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</si>
  <si>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</si>
  <si>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</si>
  <si>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</si>
  <si>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</si>
  <si>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</si>
  <si>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</si>
  <si>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</si>
  <si>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</si>
  <si>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</si>
  <si>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</si>
  <si>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</si>
  <si>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</si>
  <si>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</si>
  <si>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</si>
  <si>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</si>
  <si>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</si>
  <si>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</si>
  <si>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</si>
  <si>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</si>
  <si>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</si>
  <si>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</si>
  <si>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</si>
  <si>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</si>
  <si>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</si>
  <si>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</si>
  <si>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</si>
  <si>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</si>
  <si>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</si>
  <si>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</si>
  <si>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</si>
  <si>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</si>
  <si>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</si>
  <si>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</si>
  <si>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</si>
  <si>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</si>
  <si>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</si>
  <si>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</si>
  <si>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</si>
  <si>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</si>
  <si>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</si>
  <si>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</si>
  <si>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</si>
  <si>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</si>
  <si>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</si>
  <si>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</si>
  <si>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</si>
  <si>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</si>
  <si>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</si>
  <si>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</si>
  <si>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</si>
  <si>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</si>
  <si>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</si>
  <si>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</si>
  <si>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</si>
  <si>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</si>
  <si>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</si>
  <si>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</si>
  <si>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</si>
  <si>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</si>
  <si>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</si>
  <si>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</si>
  <si>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</si>
  <si>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</si>
  <si>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</si>
  <si>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</si>
  <si>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</si>
  <si>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</si>
  <si>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</si>
  <si>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</si>
  <si>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</si>
  <si>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</si>
  <si>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</si>
  <si>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</si>
  <si>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</si>
  <si>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</si>
  <si>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</si>
  <si>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</si>
  <si>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</si>
  <si>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</si>
  <si>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</si>
  <si>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</si>
  <si>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</si>
  <si>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</si>
  <si>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</si>
  <si>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</si>
  <si>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</si>
  <si>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</si>
  <si>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</si>
  <si>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</si>
  <si>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</si>
  <si>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</si>
  <si>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</si>
  <si>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</si>
  <si>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</si>
  <si>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</si>
  <si>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</si>
  <si>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</si>
  <si>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</si>
  <si>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</si>
  <si>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</si>
  <si>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</si>
  <si>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</si>
  <si>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</si>
  <si>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</si>
  <si>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</si>
  <si>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</si>
  <si>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</si>
  <si>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</si>
  <si>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</si>
  <si>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</si>
  <si>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</si>
  <si>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</si>
  <si>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</si>
  <si>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</si>
  <si>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</si>
  <si>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</si>
  <si>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</si>
  <si>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</si>
  <si>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</si>
  <si>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</si>
  <si>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</si>
  <si>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</si>
  <si>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</si>
  <si>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</si>
  <si>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</si>
  <si>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</si>
  <si>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</si>
  <si>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</si>
  <si>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</si>
  <si>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</si>
  <si>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</si>
  <si>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</si>
  <si>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</si>
  <si>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</si>
  <si>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</si>
  <si>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</si>
  <si>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</si>
  <si>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</si>
  <si>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</si>
  <si>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</si>
  <si>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</si>
  <si>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</si>
  <si>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</si>
  <si>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</si>
  <si>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</si>
  <si>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</si>
  <si>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</si>
  <si>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</si>
  <si>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</si>
  <si>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</si>
  <si>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</si>
  <si>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</si>
  <si>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</si>
  <si>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</si>
  <si>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</si>
  <si>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</si>
  <si>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</si>
  <si>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</si>
  <si>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</si>
  <si>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</si>
  <si>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</si>
  <si>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</si>
  <si>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</si>
  <si>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</si>
  <si>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</si>
  <si>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</si>
  <si>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</si>
  <si>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</si>
  <si>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</si>
  <si>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</si>
  <si>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</si>
  <si>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</si>
  <si>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</si>
  <si>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</si>
  <si>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</si>
  <si>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</si>
  <si>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</si>
  <si>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</si>
  <si>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</si>
  <si>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</si>
  <si>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</si>
  <si>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</si>
  <si>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</si>
  <si>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</si>
  <si>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</si>
  <si>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</si>
  <si>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</si>
  <si>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</si>
  <si>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</si>
  <si>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</si>
  <si>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</si>
  <si>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</si>
  <si>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</si>
  <si>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</si>
  <si>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</si>
  <si>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</si>
  <si>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</si>
  <si>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</si>
  <si>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</si>
  <si>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</si>
  <si>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</si>
  <si>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</si>
  <si>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</si>
  <si>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</si>
  <si>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</si>
  <si>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</si>
  <si>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</si>
  <si>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</si>
  <si>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</si>
  <si>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</si>
  <si>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</si>
  <si>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</si>
  <si>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</si>
  <si>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</si>
  <si>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</si>
  <si>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</si>
  <si>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</si>
  <si>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</si>
  <si>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</si>
  <si>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</si>
  <si>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</si>
  <si>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</si>
  <si>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</si>
  <si>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</si>
  <si>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</si>
  <si>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</si>
  <si>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</si>
  <si>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</si>
  <si>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</si>
  <si>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</si>
  <si>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</si>
  <si>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</si>
  <si>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</si>
  <si>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</si>
  <si>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</si>
  <si>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</si>
  <si>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</si>
  <si>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</si>
  <si>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</si>
  <si>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</si>
  <si>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</si>
  <si>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</si>
  <si>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</si>
  <si>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</si>
  <si>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</si>
  <si>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</si>
  <si>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</si>
  <si>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</si>
  <si>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</si>
  <si>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</si>
  <si>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</si>
  <si>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</si>
  <si>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</si>
  <si>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</si>
  <si>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</si>
  <si>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</si>
  <si>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</si>
  <si>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</si>
  <si>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</si>
  <si>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</si>
  <si>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</si>
  <si>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</si>
  <si>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</si>
  <si>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</si>
  <si>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</si>
  <si>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</si>
  <si>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</si>
  <si>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</si>
  <si>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</si>
  <si>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</si>
  <si>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</si>
  <si>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</si>
  <si>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</si>
  <si>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</si>
  <si>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</si>
  <si>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</si>
  <si>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</si>
  <si>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</si>
  <si>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</si>
  <si>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</si>
  <si>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</si>
  <si>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</si>
  <si>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</si>
  <si>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</si>
  <si>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</si>
  <si>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</si>
  <si>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</si>
  <si>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</si>
  <si>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</si>
  <si>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</si>
  <si>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</si>
  <si>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</si>
  <si>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</si>
  <si>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</si>
  <si>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</si>
  <si>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</si>
  <si>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</si>
  <si>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</si>
  <si>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</si>
  <si>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</si>
  <si>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</si>
  <si>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</si>
  <si>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</si>
  <si>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</si>
  <si>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</si>
  <si>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</si>
  <si>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</si>
  <si>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</si>
  <si>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</si>
  <si>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</si>
  <si>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</si>
  <si>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</si>
  <si>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</si>
  <si>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</si>
  <si>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</si>
  <si>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</si>
  <si>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</si>
  <si>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</si>
  <si>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</si>
  <si>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</si>
  <si>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</si>
  <si>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</si>
  <si>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</si>
  <si>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</si>
  <si>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</si>
  <si>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</si>
  <si>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</si>
  <si>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</si>
  <si>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</si>
  <si>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</si>
  <si>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</si>
  <si>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</si>
  <si>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</si>
  <si>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</si>
  <si>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</si>
  <si>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</si>
  <si>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</si>
  <si>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</si>
  <si>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</si>
  <si>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</si>
  <si>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</si>
  <si>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</si>
  <si>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</si>
  <si>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</si>
  <si>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</si>
  <si>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</si>
  <si>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</si>
  <si>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</si>
  <si>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</si>
  <si>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</si>
  <si>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</si>
  <si>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</si>
  <si>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</si>
  <si>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</si>
  <si>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</si>
  <si>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</si>
  <si>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</si>
  <si>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</si>
  <si>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</si>
  <si>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</si>
  <si>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</si>
  <si>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</si>
  <si>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</si>
  <si>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</si>
  <si>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</si>
  <si>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</si>
  <si>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</si>
  <si>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</si>
  <si>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</si>
  <si>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</si>
  <si>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</si>
  <si>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</si>
  <si>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</si>
  <si>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</si>
  <si>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</si>
  <si>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</si>
  <si>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</si>
  <si>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</si>
  <si>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</si>
  <si>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</si>
  <si>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</si>
  <si>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</si>
  <si>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</si>
  <si>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</si>
  <si>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</si>
  <si>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</si>
  <si>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</si>
  <si>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</si>
  <si>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</si>
  <si>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</si>
  <si>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</si>
  <si>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</si>
  <si>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</si>
  <si>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</si>
  <si>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</si>
  <si>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</si>
  <si>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</si>
  <si>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</si>
  <si>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</si>
  <si>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</si>
  <si>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</si>
  <si>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</si>
  <si>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</si>
  <si>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</si>
  <si>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</si>
  <si>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</si>
  <si>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</si>
  <si>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</si>
  <si>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</si>
  <si>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</si>
  <si>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</si>
  <si>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</si>
  <si>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</si>
  <si>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</si>
  <si>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</si>
  <si>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</si>
  <si>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</si>
  <si>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</si>
  <si>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</si>
  <si>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</si>
  <si>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</si>
  <si>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</si>
  <si>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</si>
  <si>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</si>
  <si>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</si>
  <si>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</si>
  <si>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</si>
  <si>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</si>
  <si>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</si>
  <si>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</si>
  <si>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</si>
  <si>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</si>
  <si>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</si>
  <si>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</si>
  <si>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</si>
  <si>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</si>
  <si>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</si>
  <si>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</si>
  <si>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</si>
  <si>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</si>
  <si>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</si>
  <si>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</si>
  <si>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</si>
  <si>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</si>
  <si>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</si>
  <si>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</si>
  <si>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</si>
  <si>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</si>
  <si>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</si>
  <si>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</si>
  <si>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</si>
  <si>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</si>
  <si>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</si>
  <si>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</si>
  <si>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</si>
  <si>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</si>
  <si>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</si>
  <si>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</si>
  <si>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</si>
  <si>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</si>
  <si>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</si>
  <si>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</si>
  <si>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</si>
  <si>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</si>
  <si>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</si>
  <si>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</si>
  <si>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</si>
  <si>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</si>
  <si>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</si>
  <si>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</si>
  <si>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</si>
  <si>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</si>
  <si>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</si>
  <si>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</si>
  <si>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</si>
  <si>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</si>
  <si>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</si>
  <si>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</si>
  <si>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</si>
  <si>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</si>
  <si>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</si>
  <si>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</si>
  <si>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</si>
  <si>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</si>
  <si>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</si>
  <si>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</si>
  <si>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</si>
  <si>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</si>
  <si>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</si>
  <si>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</si>
  <si>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</si>
  <si>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</si>
  <si>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</si>
  <si>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</si>
  <si>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</si>
  <si>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</si>
  <si>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</si>
  <si>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</si>
  <si>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</si>
  <si>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</si>
  <si>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</si>
  <si>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</si>
  <si>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</si>
  <si>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</si>
  <si>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</si>
  <si>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</si>
  <si>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</si>
  <si>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</si>
  <si>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</si>
  <si>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</si>
  <si>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</si>
  <si>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</si>
  <si>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</si>
  <si>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</si>
  <si>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</si>
  <si>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</si>
  <si>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</si>
  <si>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</si>
  <si>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</si>
  <si>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</si>
  <si>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</si>
  <si>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</si>
  <si>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</si>
  <si>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</si>
  <si>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</si>
  <si>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</si>
  <si>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</si>
  <si>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</si>
  <si>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</si>
  <si>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</si>
  <si>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</si>
  <si>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</si>
  <si>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</si>
  <si>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</si>
  <si>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</si>
  <si>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</si>
  <si>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</si>
  <si>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</si>
  <si>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</si>
  <si>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</si>
  <si>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</si>
  <si>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</si>
  <si>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</si>
  <si>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</si>
  <si>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</si>
  <si>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</si>
  <si>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</si>
  <si>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</si>
  <si>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</si>
  <si>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</si>
  <si>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</si>
  <si>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</si>
  <si>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</si>
  <si>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</si>
  <si>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</si>
  <si>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</si>
  <si>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</si>
  <si>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</si>
  <si>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</si>
  <si>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</si>
  <si>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</si>
  <si>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</si>
  <si>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</si>
  <si>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</si>
  <si>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</si>
  <si>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</si>
  <si>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</si>
  <si>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</si>
  <si>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</si>
  <si>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</si>
  <si>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</si>
  <si>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</si>
  <si>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</si>
  <si>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</si>
  <si>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</si>
  <si>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</si>
  <si>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</si>
  <si>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</si>
  <si>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</si>
  <si>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</si>
  <si>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</si>
  <si>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</si>
  <si>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</si>
  <si>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</si>
  <si>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</si>
  <si>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</si>
  <si>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</si>
  <si>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</si>
  <si>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</si>
  <si>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</si>
  <si>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</si>
  <si>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</si>
  <si>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</si>
  <si>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</si>
  <si>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</si>
  <si>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</si>
  <si>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</si>
  <si>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</si>
  <si>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</si>
  <si>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</si>
  <si>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</si>
  <si>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</si>
  <si>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</si>
  <si>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</si>
  <si>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</si>
  <si>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</si>
  <si>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</si>
  <si>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</si>
  <si>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</si>
  <si>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</si>
  <si>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</si>
  <si>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</si>
  <si>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</si>
  <si>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</si>
  <si>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</si>
  <si>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</si>
  <si>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</si>
  <si>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</si>
  <si>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</si>
  <si>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</si>
  <si>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</si>
  <si>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</si>
  <si>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</si>
  <si>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</si>
  <si>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</si>
  <si>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</si>
  <si>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</si>
  <si>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</si>
  <si>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</si>
  <si>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</si>
  <si>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</si>
  <si>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</si>
  <si>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</si>
  <si>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</si>
  <si>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</si>
  <si>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</si>
  <si>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</si>
  <si>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</si>
  <si>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</si>
  <si>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</si>
  <si>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</si>
  <si>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</si>
  <si>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</si>
  <si>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</si>
  <si>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</si>
  <si>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</si>
  <si>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</si>
  <si>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</si>
  <si>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</si>
  <si>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</si>
  <si>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</si>
  <si>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</si>
  <si>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</si>
  <si>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</si>
  <si>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</si>
  <si>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</si>
  <si>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</si>
  <si>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</si>
  <si>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</si>
  <si>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</si>
  <si>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</si>
  <si>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</si>
  <si>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</si>
  <si>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</si>
  <si>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</si>
  <si>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</si>
  <si>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</si>
  <si>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</si>
  <si>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</si>
  <si>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</si>
  <si>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</si>
  <si>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</si>
  <si>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</si>
  <si>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</si>
  <si>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</si>
  <si>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</si>
  <si>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</si>
  <si>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</si>
  <si>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</si>
  <si>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</si>
  <si>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</si>
  <si>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</si>
  <si>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</si>
  <si>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</si>
  <si>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</si>
  <si>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</si>
  <si>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</si>
  <si>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</si>
  <si>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</si>
  <si>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</si>
  <si>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</si>
  <si>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</si>
  <si>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</si>
  <si>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</si>
  <si>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</si>
  <si>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</si>
  <si>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</si>
  <si>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</si>
  <si>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</si>
  <si>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</si>
  <si>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</si>
  <si>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</si>
  <si>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</si>
  <si>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</si>
  <si>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</si>
  <si>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</si>
  <si>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</si>
  <si>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</si>
  <si>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</si>
  <si>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</si>
  <si>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</si>
  <si>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</si>
  <si>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</si>
  <si>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</si>
  <si>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</si>
  <si>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</si>
  <si>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</si>
  <si>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</si>
  <si>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</si>
  <si>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</si>
  <si>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</si>
  <si>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</si>
  <si>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</si>
  <si>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</si>
  <si>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</si>
  <si>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</si>
  <si>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</si>
  <si>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</si>
  <si>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</si>
  <si>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</si>
  <si>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</si>
  <si>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</si>
  <si>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</si>
  <si>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</si>
  <si>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</si>
  <si>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</si>
  <si>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</si>
  <si>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</si>
  <si>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</si>
  <si>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</si>
  <si>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</si>
  <si>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</si>
  <si>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</si>
  <si>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</si>
  <si>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</si>
  <si>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</si>
  <si>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</si>
  <si>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</si>
  <si>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</si>
  <si>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</si>
  <si>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</si>
  <si>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</si>
  <si>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</si>
  <si>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</si>
  <si>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</si>
  <si>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</si>
  <si>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</si>
  <si>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</si>
  <si>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</si>
  <si>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</si>
  <si>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</si>
  <si>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</si>
  <si>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</si>
  <si>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</si>
  <si>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</si>
  <si>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</si>
  <si>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</si>
  <si>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</si>
  <si>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</si>
  <si>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</si>
  <si>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</si>
  <si>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</si>
  <si>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</si>
  <si>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</si>
  <si>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</si>
  <si>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</si>
  <si>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</si>
  <si>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</si>
  <si>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</si>
  <si>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</si>
  <si>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</si>
  <si>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</si>
  <si>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</si>
  <si>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</si>
  <si>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</si>
  <si>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</si>
  <si>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</si>
  <si>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</si>
  <si>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</si>
  <si>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</si>
  <si>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</si>
  <si>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</si>
  <si>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</si>
  <si>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</si>
  <si>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</si>
  <si>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</si>
  <si>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</si>
  <si>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</si>
  <si>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</si>
  <si>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</si>
  <si>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</si>
  <si>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</si>
  <si>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</si>
  <si>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</si>
  <si>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</si>
  <si>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</si>
  <si>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</si>
  <si>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</si>
  <si>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</si>
  <si>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</si>
  <si>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</si>
  <si>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</si>
  <si>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</si>
  <si>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</si>
  <si>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</si>
  <si>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</si>
  <si>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</si>
  <si>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</si>
  <si>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</si>
  <si>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</si>
  <si>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</si>
  <si>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</si>
  <si>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</si>
  <si>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</si>
  <si>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</si>
  <si>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</si>
  <si>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</si>
  <si>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</si>
  <si>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</si>
  <si>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</si>
  <si>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</si>
  <si>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</si>
  <si>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</si>
  <si>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</si>
  <si>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</si>
  <si>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</si>
  <si>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</si>
  <si>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</si>
  <si>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</si>
  <si>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</si>
  <si>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</si>
  <si>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</si>
  <si>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</si>
  <si>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</si>
  <si>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</si>
  <si>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</si>
  <si>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</si>
  <si>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</si>
  <si>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</si>
  <si>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</si>
  <si>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</si>
  <si>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</si>
  <si>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</si>
  <si>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</si>
  <si>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</si>
  <si>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</si>
  <si>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</si>
  <si>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</si>
  <si>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</si>
  <si>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</si>
  <si>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</si>
  <si>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</si>
  <si>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</si>
  <si>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</si>
  <si>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</si>
  <si>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</si>
  <si>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</si>
  <si>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</si>
  <si>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</si>
  <si>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</si>
  <si>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</si>
  <si>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</si>
  <si>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</si>
  <si>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</si>
  <si>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</si>
  <si>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</si>
  <si>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</si>
  <si>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</si>
  <si>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</si>
  <si>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</si>
  <si>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</si>
  <si>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</si>
  <si>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</si>
  <si>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</si>
  <si>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</si>
  <si>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</si>
  <si>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</si>
  <si>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</si>
  <si>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</si>
  <si>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</si>
  <si>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</si>
  <si>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</si>
  <si>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</si>
  <si>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</si>
  <si>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</si>
  <si>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</si>
  <si>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</si>
  <si>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</si>
  <si>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</si>
  <si>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</si>
  <si>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</si>
  <si>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</si>
  <si>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</si>
  <si>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</si>
  <si>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</si>
  <si>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</si>
  <si>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</si>
  <si>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</si>
  <si>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</si>
  <si>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</si>
  <si>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</si>
  <si>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</si>
  <si>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</si>
  <si>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</si>
  <si>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</si>
  <si>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</si>
  <si>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</si>
  <si>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</si>
  <si>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</si>
  <si>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</si>
  <si>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</si>
  <si>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</si>
  <si>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</si>
  <si>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</si>
  <si>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</si>
  <si>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</si>
  <si>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</si>
  <si>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</si>
  <si>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</si>
  <si>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</si>
  <si>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</si>
  <si>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</si>
  <si>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</si>
  <si>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</si>
  <si>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</si>
  <si>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</si>
  <si>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</si>
  <si>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</si>
  <si>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</si>
  <si>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</si>
  <si>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</si>
  <si>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</si>
  <si>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</si>
  <si>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</si>
  <si>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</si>
  <si>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</si>
  <si>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</si>
  <si>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</si>
  <si>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</si>
  <si>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</si>
  <si>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</si>
  <si>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</si>
  <si>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</si>
  <si>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</si>
  <si>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</si>
  <si>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</si>
  <si>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</si>
  <si>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</si>
  <si>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</si>
  <si>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</si>
  <si>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</si>
  <si>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</si>
  <si>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</si>
  <si>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</si>
  <si>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</si>
  <si>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</si>
  <si>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</si>
  <si>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</si>
  <si>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</si>
  <si>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</si>
  <si>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</si>
  <si>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</si>
  <si>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</si>
  <si>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</si>
  <si>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</si>
  <si>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</si>
  <si>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</si>
  <si>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</si>
  <si>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</si>
  <si>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</si>
  <si>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</si>
  <si>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</si>
  <si>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</si>
  <si>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</si>
  <si>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</si>
  <si>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</si>
  <si>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</si>
  <si>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</si>
  <si>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</si>
  <si>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</si>
  <si>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</si>
  <si>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</si>
  <si>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</si>
  <si>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</si>
  <si>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</si>
  <si>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</si>
  <si>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</si>
  <si>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</si>
  <si>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</si>
  <si>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</si>
  <si>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</si>
  <si>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</si>
  <si>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</si>
  <si>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</si>
  <si>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</si>
  <si>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</si>
  <si>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</si>
  <si>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</si>
  <si>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</si>
  <si>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</si>
  <si>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</si>
  <si>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</si>
  <si>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</si>
  <si>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</si>
  <si>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</si>
  <si>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</si>
  <si>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</si>
  <si>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</si>
  <si>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</si>
  <si>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</si>
  <si>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</si>
  <si>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</si>
  <si>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</si>
  <si>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</si>
  <si>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</si>
  <si>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</si>
  <si>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</si>
  <si>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</si>
  <si>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</si>
  <si>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</si>
  <si>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</si>
  <si>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</si>
  <si>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</si>
  <si>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</si>
  <si>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</si>
  <si>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</si>
  <si>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</si>
  <si>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</si>
  <si>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</si>
  <si>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</si>
  <si>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</si>
  <si>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</si>
  <si>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</si>
  <si>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</si>
  <si>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</si>
  <si>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</si>
  <si>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</si>
  <si>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</si>
  <si>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</si>
  <si>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</si>
  <si>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</si>
  <si>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</si>
  <si>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</si>
  <si>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</si>
  <si>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</si>
  <si>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</si>
  <si>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</si>
  <si>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</si>
  <si>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</si>
  <si>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</si>
  <si>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</si>
  <si>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</si>
  <si>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</si>
  <si>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</si>
  <si>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</si>
  <si>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</si>
  <si>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</si>
  <si>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</si>
  <si>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</si>
  <si>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</si>
  <si>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</si>
  <si>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</si>
  <si>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</si>
  <si>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</si>
  <si>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</si>
  <si>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</si>
  <si>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</si>
  <si>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</si>
  <si>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</si>
  <si>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</si>
  <si>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</si>
  <si>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</si>
  <si>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</si>
  <si>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</si>
  <si>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</si>
  <si>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</si>
  <si>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</si>
  <si>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</si>
  <si>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</si>
  <si>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</si>
  <si>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</si>
  <si>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</si>
  <si>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</si>
  <si>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</si>
  <si>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</si>
  <si>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</si>
  <si>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</si>
  <si>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</si>
  <si>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</si>
  <si>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</si>
  <si>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</si>
  <si>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</si>
  <si>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</si>
  <si>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</si>
  <si>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</si>
  <si>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</si>
  <si>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</si>
  <si>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</si>
  <si>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</si>
  <si>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</si>
  <si>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</si>
  <si>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</si>
  <si>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</si>
  <si>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</si>
  <si>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</si>
  <si>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</si>
  <si>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</si>
  <si>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</si>
  <si>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</si>
  <si>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</si>
  <si>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</si>
  <si>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</si>
  <si>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</si>
  <si>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</si>
  <si>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</si>
  <si>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</si>
  <si>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</si>
  <si>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</si>
  <si>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</si>
  <si>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</si>
  <si>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</si>
  <si>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</si>
  <si>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</si>
  <si>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</si>
  <si>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</si>
  <si>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</si>
  <si>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</si>
  <si>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</si>
  <si>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</si>
  <si>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</si>
  <si>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</si>
  <si>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</si>
  <si>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</si>
  <si>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</si>
  <si>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</si>
  <si>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</si>
  <si>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</si>
  <si>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</si>
  <si>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</si>
  <si>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</si>
  <si>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</si>
  <si>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</si>
  <si>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</si>
  <si>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</si>
  <si>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</si>
  <si>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</si>
  <si>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</si>
  <si>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</si>
  <si>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</si>
  <si>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</si>
  <si>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</si>
  <si>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</si>
  <si>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</si>
  <si>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</si>
  <si>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</si>
  <si>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</si>
  <si>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</si>
  <si>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</si>
  <si>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</si>
  <si>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</si>
  <si>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</si>
  <si>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</si>
  <si>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</si>
  <si>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</si>
  <si>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</si>
  <si>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</si>
  <si>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</si>
  <si>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</si>
  <si>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</si>
  <si>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</si>
  <si>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</si>
  <si>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</si>
  <si>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</si>
  <si>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</si>
  <si>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</si>
  <si>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</si>
  <si>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</si>
  <si>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</si>
  <si>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</si>
  <si>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</si>
  <si>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</si>
  <si>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</si>
  <si>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</si>
  <si>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</si>
  <si>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</si>
  <si>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</si>
  <si>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</si>
  <si>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</si>
  <si>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</si>
  <si>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</si>
  <si>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</si>
  <si>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</si>
  <si>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</si>
  <si>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</si>
  <si>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</si>
  <si>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</si>
  <si>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</si>
  <si>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</si>
  <si>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</si>
  <si>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</si>
  <si>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</si>
  <si>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</si>
  <si>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</si>
  <si>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</si>
  <si>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</si>
  <si>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</si>
  <si>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</si>
  <si>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</si>
  <si>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</si>
  <si>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</si>
  <si>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</si>
  <si>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</si>
  <si>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</si>
  <si>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</si>
  <si>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</si>
  <si>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</si>
  <si>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</si>
  <si>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</si>
  <si>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</si>
  <si>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</si>
  <si>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</si>
  <si>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</si>
  <si>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</si>
  <si>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</si>
  <si>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</si>
  <si>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</si>
  <si>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</si>
  <si>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</si>
  <si>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</si>
  <si>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</si>
  <si>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</si>
  <si>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</si>
  <si>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</si>
  <si>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</si>
  <si>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</si>
  <si>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</si>
  <si>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</si>
  <si>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</si>
  <si>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</si>
  <si>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</si>
  <si>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</si>
  <si>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</si>
  <si>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</si>
  <si>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</si>
  <si>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</si>
  <si>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</si>
  <si>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</si>
  <si>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</si>
  <si>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</si>
  <si>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</si>
  <si>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</si>
  <si>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</si>
  <si>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</si>
  <si>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</si>
  <si>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</si>
  <si>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</si>
  <si>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</si>
  <si>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</si>
  <si>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</si>
  <si>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</si>
  <si>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</si>
  <si>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</si>
  <si>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</si>
  <si>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</si>
  <si>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</si>
  <si>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</si>
  <si>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</si>
  <si>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</si>
  <si>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</si>
  <si>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</si>
  <si>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</si>
  <si>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</si>
  <si>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</si>
  <si>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</si>
  <si>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</si>
  <si>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</si>
  <si>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</si>
  <si>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</si>
  <si>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</si>
  <si>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</si>
  <si>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</si>
  <si>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</si>
  <si>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</si>
  <si>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</si>
  <si>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</si>
  <si>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</si>
  <si>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</si>
  <si>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</si>
  <si>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</si>
  <si>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</si>
  <si>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</si>
  <si>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</si>
  <si>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</si>
  <si>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</si>
  <si>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</si>
  <si>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</si>
  <si>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</si>
  <si>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</si>
  <si>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</si>
  <si>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</si>
  <si>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</si>
  <si>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</si>
  <si>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</si>
  <si>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</si>
  <si>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</si>
  <si>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</si>
  <si>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</si>
  <si>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</si>
  <si>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</si>
  <si>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</si>
  <si>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</si>
  <si>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</si>
  <si>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</si>
  <si>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</si>
  <si>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</si>
  <si>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</si>
  <si>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</si>
  <si>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</si>
  <si>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</si>
  <si>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</si>
  <si>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</si>
  <si>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</si>
  <si>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</si>
  <si>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</si>
  <si>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</si>
  <si>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</si>
  <si>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</si>
  <si>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</si>
  <si>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</si>
  <si>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</si>
  <si>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</si>
  <si>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</si>
  <si>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</si>
  <si>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</si>
  <si>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</si>
  <si>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</si>
  <si>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</si>
  <si>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</si>
  <si>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</si>
  <si>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</si>
  <si>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</si>
  <si>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</si>
  <si>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</si>
  <si>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</si>
  <si>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</si>
  <si>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</si>
  <si>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</si>
  <si>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</si>
  <si>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</si>
  <si>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</si>
  <si>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</si>
  <si>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</si>
  <si>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</si>
  <si>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</si>
  <si>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</si>
  <si>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</si>
  <si>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</si>
  <si>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</si>
  <si>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</si>
  <si>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</si>
  <si>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</si>
  <si>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</si>
  <si>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</si>
  <si>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</si>
  <si>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</si>
  <si>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</si>
  <si>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</si>
  <si>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</si>
  <si>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</si>
  <si>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</si>
  <si>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</si>
  <si>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</si>
  <si>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</si>
  <si>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</si>
  <si>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</si>
  <si>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</si>
  <si>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</si>
  <si>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</si>
  <si>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</si>
  <si>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</si>
  <si>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</si>
  <si>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</si>
  <si>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</si>
  <si>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</si>
  <si>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</si>
  <si>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</si>
  <si>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</si>
  <si>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</si>
  <si>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</si>
  <si>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</si>
  <si>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</si>
  <si>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</si>
  <si>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</si>
  <si>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</si>
  <si>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</si>
  <si>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</si>
  <si>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</si>
  <si>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</si>
  <si>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</si>
  <si>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</si>
  <si>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</si>
  <si>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</si>
  <si>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</si>
  <si>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</si>
  <si>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</si>
  <si>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</si>
  <si>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</si>
  <si>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</si>
  <si>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</si>
  <si>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</si>
  <si>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</si>
  <si>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</si>
  <si>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</si>
  <si>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</si>
  <si>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</si>
  <si>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</si>
  <si>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</si>
  <si>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</si>
  <si>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</si>
  <si>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</si>
  <si>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</si>
  <si>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</si>
  <si>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</si>
  <si>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</si>
  <si>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</si>
  <si>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</si>
  <si>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</si>
  <si>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</si>
  <si>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</si>
  <si>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</si>
  <si>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</si>
  <si>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</si>
  <si>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</si>
  <si>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</si>
  <si>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</si>
  <si>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</si>
  <si>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</si>
  <si>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</si>
  <si>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</si>
  <si>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</si>
  <si>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</si>
  <si>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</si>
  <si>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</si>
  <si>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</si>
  <si>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</si>
  <si>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</si>
  <si>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</si>
  <si>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</si>
  <si>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</si>
  <si>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</si>
  <si>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</si>
  <si>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</si>
  <si>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</si>
  <si>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</si>
  <si>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</si>
  <si>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</si>
  <si>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</si>
  <si>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</si>
  <si>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</si>
  <si>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</si>
  <si>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</si>
  <si>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</si>
  <si>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</si>
  <si>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</si>
  <si>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</si>
  <si>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</si>
  <si>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</si>
  <si>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</si>
  <si>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</si>
  <si>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</si>
  <si>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</si>
  <si>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</si>
  <si>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</si>
  <si>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</si>
  <si>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</si>
  <si>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</si>
  <si>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</si>
  <si>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</si>
  <si>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</si>
  <si>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</si>
  <si>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</si>
  <si>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</si>
  <si>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</si>
  <si>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</si>
  <si>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</si>
  <si>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</si>
  <si>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</si>
  <si>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</si>
  <si>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</si>
  <si>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</si>
  <si>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</si>
  <si>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</si>
  <si>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</si>
  <si>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</si>
  <si>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</si>
  <si>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</si>
  <si>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</si>
  <si>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</si>
  <si>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</si>
  <si>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</si>
  <si>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</si>
  <si>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</si>
  <si>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</si>
  <si>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</si>
  <si>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</si>
  <si>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</si>
  <si>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</si>
  <si>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</si>
  <si>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</si>
  <si>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</si>
  <si>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</si>
  <si>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</si>
  <si>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</si>
  <si>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</si>
  <si>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</si>
  <si>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</si>
  <si>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</si>
  <si>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</si>
  <si>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</si>
  <si>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</si>
  <si>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</si>
  <si>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</si>
  <si>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</si>
  <si>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</si>
  <si>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</si>
  <si>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</si>
  <si>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</si>
  <si>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</si>
  <si>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</si>
  <si>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</si>
  <si>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</si>
  <si>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</si>
  <si>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</si>
  <si>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</si>
  <si>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</si>
  <si>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</si>
  <si>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</si>
  <si>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</si>
  <si>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</si>
  <si>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</si>
  <si>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</si>
  <si>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</si>
  <si>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</si>
  <si>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</si>
  <si>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</si>
  <si>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</si>
  <si>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</si>
  <si>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</si>
  <si>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</si>
  <si>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</si>
  <si>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</si>
  <si>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</si>
  <si>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</si>
  <si>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</si>
  <si>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</si>
  <si>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</si>
  <si>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</si>
  <si>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</si>
  <si>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</si>
  <si>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</si>
  <si>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</si>
  <si>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</si>
  <si>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</si>
  <si>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</si>
  <si>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</si>
  <si>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</si>
  <si>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</si>
  <si>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</si>
  <si>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</si>
  <si>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</si>
  <si>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</si>
  <si>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</si>
  <si>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</si>
  <si>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</si>
  <si>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</si>
  <si>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</si>
  <si>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</si>
  <si>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</si>
  <si>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</si>
  <si>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</si>
  <si>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</si>
  <si>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</si>
  <si>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</si>
  <si>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</si>
  <si>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</si>
  <si>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</si>
  <si>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</si>
  <si>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</si>
  <si>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</si>
  <si>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</si>
  <si>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</si>
  <si>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</si>
  <si>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</si>
  <si>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</si>
  <si>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</si>
  <si>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</si>
  <si>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</si>
  <si>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</si>
  <si>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</si>
  <si>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</si>
  <si>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</si>
  <si>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</si>
  <si>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</si>
  <si>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</si>
  <si>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</si>
  <si>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</si>
  <si>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</si>
  <si>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</si>
  <si>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</si>
  <si>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</si>
  <si>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</si>
  <si>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</si>
  <si>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</si>
  <si>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</si>
  <si>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</si>
  <si>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</si>
  <si>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</si>
  <si>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</si>
  <si>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</si>
  <si>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</si>
  <si>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</si>
  <si>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</si>
  <si>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</si>
  <si>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</si>
  <si>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</si>
  <si>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</si>
  <si>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</si>
  <si>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</si>
  <si>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</si>
  <si>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</si>
  <si>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</si>
  <si>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</si>
  <si>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</si>
  <si>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</si>
  <si>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</si>
  <si>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</si>
  <si>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</si>
  <si>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</si>
  <si>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</si>
  <si>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</si>
  <si>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</si>
  <si>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</si>
  <si>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</si>
  <si>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</si>
  <si>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</si>
  <si>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</si>
  <si>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</si>
  <si>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</si>
  <si>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</si>
  <si>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</si>
  <si>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</si>
  <si>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</si>
  <si>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</si>
  <si>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</si>
  <si>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</si>
  <si>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</si>
  <si>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</si>
  <si>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</si>
  <si>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</si>
  <si>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</si>
  <si>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</si>
  <si>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</si>
  <si>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</si>
  <si>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</si>
  <si>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</si>
  <si>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</si>
  <si>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</si>
  <si>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</si>
  <si>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</si>
  <si>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</si>
  <si>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</si>
  <si>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</si>
  <si>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</si>
  <si>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</si>
  <si>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</si>
  <si>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</si>
  <si>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</si>
  <si>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</si>
  <si>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</si>
  <si>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</si>
  <si>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</si>
  <si>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</si>
  <si>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</si>
  <si>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</si>
  <si>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</si>
  <si>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</si>
  <si>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</si>
  <si>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</si>
  <si>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</si>
  <si>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</si>
  <si>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</si>
  <si>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</si>
  <si>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</si>
  <si>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</si>
  <si>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</si>
  <si>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</si>
  <si>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</si>
  <si>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</si>
  <si>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</si>
  <si>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</si>
  <si>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</si>
  <si>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</si>
  <si>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</si>
  <si>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</si>
  <si>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</si>
  <si>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</si>
  <si>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</si>
  <si>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</si>
  <si>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</si>
  <si>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</si>
  <si>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</si>
  <si>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</si>
  <si>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</si>
  <si>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</si>
  <si>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</si>
  <si>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</si>
  <si>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</si>
  <si>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</si>
  <si>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</si>
  <si>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</si>
  <si>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</si>
  <si>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</si>
  <si>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</si>
  <si>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</si>
  <si>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</si>
  <si>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</si>
  <si>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</si>
  <si>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</si>
  <si>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</si>
  <si>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</si>
  <si>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</si>
  <si>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</si>
  <si>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</si>
  <si>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</si>
  <si>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</si>
  <si>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</si>
  <si>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</si>
  <si>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</si>
  <si>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</si>
  <si>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</si>
  <si>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</si>
  <si>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</si>
  <si>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</si>
  <si>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</si>
  <si>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</si>
  <si>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</si>
  <si>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</si>
  <si>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</si>
  <si>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</si>
  <si>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</si>
  <si>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</si>
  <si>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</si>
  <si>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</si>
  <si>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</si>
  <si>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</si>
  <si>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</si>
  <si>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</si>
  <si>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</si>
  <si>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</si>
  <si>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</si>
  <si>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</si>
  <si>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</si>
  <si>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</si>
  <si>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</si>
  <si>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</si>
  <si>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</si>
  <si>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</si>
  <si>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</si>
  <si>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</si>
  <si>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</si>
  <si>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</si>
  <si>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</si>
  <si>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</si>
  <si>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</si>
  <si>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</si>
  <si>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</si>
  <si>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</si>
  <si>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</si>
  <si>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</si>
  <si>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</si>
  <si>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</si>
  <si>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</si>
  <si>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</si>
  <si>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</si>
  <si>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</si>
  <si>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</si>
  <si>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</si>
  <si>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</si>
  <si>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</si>
  <si>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</si>
  <si>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</si>
  <si>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</si>
  <si>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</si>
  <si>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</si>
  <si>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</si>
  <si>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</si>
  <si>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</si>
  <si>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</si>
  <si>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</si>
  <si>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</si>
  <si>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</si>
  <si>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</si>
  <si>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</si>
  <si>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</si>
  <si>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</si>
  <si>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</si>
  <si>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</si>
  <si>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</si>
  <si>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</si>
  <si>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</si>
  <si>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</si>
  <si>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</si>
  <si>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</si>
  <si>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</si>
  <si>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</si>
  <si>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</si>
  <si>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</si>
  <si>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</si>
  <si>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</si>
  <si>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</si>
  <si>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</si>
  <si>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</si>
  <si>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</si>
  <si>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</si>
  <si>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</si>
  <si>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</si>
  <si>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</si>
  <si>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</si>
  <si>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  <phoneticPr fontId="2" type="noConversion"/>
  </si>
  <si>
    <t>Average Donation</t>
    <phoneticPr fontId="2" type="noConversion"/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</si>
  <si>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</si>
  <si>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</si>
  <si>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</si>
  <si>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</si>
  <si>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</si>
  <si>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</si>
  <si>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</si>
  <si>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</si>
  <si>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</si>
  <si>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</si>
  <si>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</si>
  <si>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</si>
  <si>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</si>
  <si>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</si>
  <si>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</si>
  <si>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</si>
  <si>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</si>
  <si>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</si>
  <si>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</si>
  <si>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</si>
  <si>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</si>
  <si>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</si>
  <si>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</si>
  <si>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</si>
  <si>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</si>
  <si>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</si>
  <si>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</si>
  <si>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</si>
  <si>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</si>
  <si>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</si>
  <si>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</si>
  <si>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</si>
  <si>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</si>
  <si>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</si>
  <si>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</si>
  <si>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</si>
  <si>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</si>
  <si>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</si>
  <si>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</si>
  <si>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</si>
  <si>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</si>
  <si>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</si>
  <si>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</si>
  <si>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</si>
  <si>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</si>
  <si>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</si>
  <si>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</si>
  <si>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</si>
  <si>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</si>
  <si>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</si>
  <si>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</si>
  <si>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Parent Category</t>
    <phoneticPr fontId="2" type="noConversion"/>
  </si>
  <si>
    <t>Subcategory</t>
    <phoneticPr fontId="2" type="noConversion"/>
  </si>
  <si>
    <t>Column Labels</t>
  </si>
  <si>
    <t>Grand Total</t>
  </si>
  <si>
    <t>Row Labels</t>
  </si>
  <si>
    <t>Count of outcomes</t>
  </si>
  <si>
    <t>(All)</t>
  </si>
  <si>
    <t>Date Created Conversion</t>
    <phoneticPr fontId="2" type="noConversion"/>
  </si>
  <si>
    <t>Date Ended Conversion</t>
    <phoneticPr fontId="2" type="noConversion"/>
  </si>
  <si>
    <t>All</t>
  </si>
  <si>
    <t>Year</t>
  </si>
  <si>
    <t>Year</t>
    <phoneticPr fontId="2" type="noConversion"/>
  </si>
  <si>
    <t>Month</t>
    <phoneticPr fontId="2" type="noConversion"/>
  </si>
  <si>
    <t>以下資料的項目個數: outcomes</t>
  </si>
  <si>
    <t>Apr</t>
  </si>
  <si>
    <t>Aug</t>
  </si>
  <si>
    <t>Dec</t>
  </si>
  <si>
    <t>Feb</t>
  </si>
  <si>
    <t>Jan</t>
  </si>
  <si>
    <t>Jul</t>
  </si>
  <si>
    <t>Jun</t>
  </si>
  <si>
    <t>Mar</t>
  </si>
  <si>
    <t>May</t>
  </si>
  <si>
    <t>Nov</t>
  </si>
  <si>
    <t>Oct</t>
  </si>
  <si>
    <t>Sep</t>
  </si>
  <si>
    <t>Name</t>
    <phoneticPr fontId="2" type="noConversion"/>
  </si>
  <si>
    <t>Blurb</t>
    <phoneticPr fontId="2" type="noConversion"/>
  </si>
  <si>
    <t>The Hitchhiker's Guide to the Family</t>
    <phoneticPr fontId="2" type="noConversion"/>
  </si>
  <si>
    <t>Goal</t>
    <phoneticPr fontId="2" type="noConversion"/>
  </si>
  <si>
    <t>Pledge</t>
    <phoneticPr fontId="2" type="noConversion"/>
  </si>
  <si>
    <t>number of Backers</t>
    <phoneticPr fontId="2" type="noConversion"/>
  </si>
  <si>
    <t>Number Successful</t>
    <phoneticPr fontId="2" type="noConversion"/>
  </si>
  <si>
    <t>Number Failed</t>
    <phoneticPr fontId="2" type="noConversion"/>
  </si>
  <si>
    <t>Number Canceled</t>
    <phoneticPr fontId="2" type="noConversion"/>
  </si>
  <si>
    <t>Total Projects</t>
    <phoneticPr fontId="2" type="noConversion"/>
  </si>
  <si>
    <t>Percentage Successful</t>
    <phoneticPr fontId="2" type="noConversion"/>
  </si>
  <si>
    <t>Percentage Failed</t>
    <phoneticPr fontId="2" type="noConversion"/>
  </si>
  <si>
    <t>Percentage Canceled</t>
    <phoneticPr fontId="2" type="noConversion"/>
  </si>
  <si>
    <t>Less than 1000</t>
    <phoneticPr fontId="2" type="noConversion"/>
  </si>
  <si>
    <t>1000 to 4999</t>
    <phoneticPr fontId="2" type="noConversion"/>
  </si>
  <si>
    <t>5000 to 9999</t>
    <phoneticPr fontId="2" type="noConversion"/>
  </si>
  <si>
    <t>10000 to 14999</t>
    <phoneticPr fontId="2" type="noConversion"/>
  </si>
  <si>
    <t>15000 to 19999</t>
    <phoneticPr fontId="2" type="noConversion"/>
  </si>
  <si>
    <t>20000 to 24999</t>
    <phoneticPr fontId="2" type="noConversion"/>
  </si>
  <si>
    <t>25000 to 29999</t>
    <phoneticPr fontId="2" type="noConversion"/>
  </si>
  <si>
    <t>30000 to 34999</t>
    <phoneticPr fontId="2" type="noConversion"/>
  </si>
  <si>
    <t>35000 to 39999</t>
    <phoneticPr fontId="2" type="noConversion"/>
  </si>
  <si>
    <t>40000 to 44999</t>
    <phoneticPr fontId="2" type="noConversion"/>
  </si>
  <si>
    <t>45000 to 49999</t>
    <phoneticPr fontId="2" type="noConversion"/>
  </si>
  <si>
    <t>Greater than 50000</t>
    <phoneticPr fontId="2" type="noConversion"/>
  </si>
  <si>
    <t xml:space="preserve">TOTAL </t>
    <phoneticPr fontId="2" type="noConversion"/>
  </si>
  <si>
    <t>Success %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</si>
</sst>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_(&quot;$&quot;* #,##0.00_);_(&quot;$&quot;* \(#,##0.00\);_(&quot;$&quot;* &quot;-&quot;??_);_(@_)"/>
    <numFmt numFmtId="177" formatCode="&quot;$&quot;#,##0.00"/>
    <numFmt numFmtId="178" formatCode="0.00_);[Red]\(0.00\)"/>
  </numFmts>
  <fonts count="6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2"/>
      <color rgb="FF2B2B2B"/>
      <name val="Arial"/>
      <family val="2"/>
    </font>
    <font>
      <sz val="11"/>
      <color theme="1"/>
      <name val="新細明體"/>
      <family val="2"/>
      <scheme val="minor"/>
    </font>
    <font>
      <b/>
      <sz val="11"/>
      <color theme="1"/>
      <name val="新細明體"/>
      <family val="1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>
      <alignment vertical="center"/>
    </xf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76" fontId="0" fillId="0" borderId="0" xfId="0" applyNumberFormat="1"/>
    <xf numFmtId="177" fontId="1" fillId="0" borderId="0" xfId="0" applyNumberFormat="1" applyFont="1" applyAlignment="1">
      <alignment horizontal="center"/>
    </xf>
    <xf numFmtId="177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3" fillId="0" borderId="0" xfId="0" applyFont="1" applyAlignment="1">
      <alignment horizontal="left" vertical="center" wrapText="1" indent="1"/>
    </xf>
    <xf numFmtId="9" fontId="0" fillId="0" borderId="0" xfId="1" applyFont="1" applyAlignment="1"/>
    <xf numFmtId="0" fontId="5" fillId="0" borderId="0" xfId="0" applyFont="1"/>
    <xf numFmtId="10" fontId="0" fillId="0" borderId="0" xfId="1" applyNumberFormat="1" applyFont="1" applyAlignment="1"/>
    <xf numFmtId="178" fontId="1" fillId="0" borderId="0" xfId="0" applyNumberFormat="1" applyFont="1" applyAlignment="1">
      <alignment horizontal="center"/>
    </xf>
    <xf numFmtId="178" fontId="0" fillId="0" borderId="0" xfId="0" applyNumberFormat="1"/>
    <xf numFmtId="0" fontId="1" fillId="2" borderId="0" xfId="0" applyFont="1" applyFill="1"/>
    <xf numFmtId="0" fontId="1" fillId="2" borderId="1" xfId="0" applyFont="1" applyFill="1" applyBorder="1"/>
    <xf numFmtId="0" fontId="1" fillId="0" borderId="1" xfId="0" applyFont="1" applyBorder="1" applyAlignment="1">
      <alignment horizontal="left"/>
    </xf>
    <xf numFmtId="0" fontId="1" fillId="0" borderId="1" xfId="0" applyNumberFormat="1" applyFont="1" applyBorder="1"/>
    <xf numFmtId="0" fontId="1" fillId="2" borderId="2" xfId="0" applyFont="1" applyFill="1" applyBorder="1" applyAlignment="1">
      <alignment horizontal="left"/>
    </xf>
    <xf numFmtId="0" fontId="1" fillId="2" borderId="2" xfId="0" applyNumberFormat="1" applyFont="1" applyFill="1" applyBorder="1"/>
    <xf numFmtId="0" fontId="1" fillId="2" borderId="0" xfId="0" applyFont="1" applyFill="1" applyBorder="1"/>
    <xf numFmtId="9" fontId="1" fillId="2" borderId="2" xfId="1" applyFont="1" applyFill="1" applyBorder="1" applyAlignment="1"/>
    <xf numFmtId="9" fontId="5" fillId="0" borderId="0" xfId="1" applyFont="1" applyAlignment="1"/>
  </cellXfs>
  <cellStyles count="2">
    <cellStyle name="Normal" xfId="0" builtinId="0"/>
    <cellStyle name="Percent" xfId="1" builtinId="5"/>
  </cellStyles>
  <dxfs count="5">
    <dxf>
      <fill>
        <patternFill>
          <bgColor rgb="FF92D050"/>
        </patternFill>
      </fill>
    </dxf>
    <dxf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99CC"/>
        </patternFill>
      </fill>
    </dxf>
  </dxfs>
  <tableStyles count="0" defaultTableStyle="TableStyleMedium2" defaultPivotStyle="PivotStyleLight16"/>
  <colors>
    <mruColors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Parent Category</a:t>
            </a:r>
            <a:r>
              <a:rPr lang="en-US" altLang="zh-TW" baseline="0"/>
              <a:t> Outcome</a:t>
            </a:r>
          </a:p>
        </c:rich>
      </c:tx>
      <c:layout>
        <c:manualLayout>
          <c:xMode val="edge"/>
          <c:yMode val="edge"/>
          <c:x val="0.35332273180632023"/>
          <c:y val="7.6491236892354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B-4C98-B0E0-494FF90C68EB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B-4C98-B0E0-494FF90C68EB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B-4C98-B0E0-494FF90C68EB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9EB-4C98-B0E0-494FF90C6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8050671"/>
        <c:axId val="296481247"/>
      </c:barChart>
      <c:catAx>
        <c:axId val="778050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96481247"/>
        <c:crosses val="autoZero"/>
        <c:auto val="1"/>
        <c:lblAlgn val="ctr"/>
        <c:lblOffset val="100"/>
        <c:noMultiLvlLbl val="0"/>
      </c:catAx>
      <c:valAx>
        <c:axId val="29648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78050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Subcategory Category</a:t>
            </a:r>
            <a:r>
              <a:rPr lang="en-US" altLang="zh-TW" baseline="0"/>
              <a:t>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E0-4A40-AD33-B1F6F1CA981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E0-4A40-AD33-B1F6F1CA981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E0-4A40-AD33-B1F6F1CA9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6987167"/>
        <c:axId val="576323615"/>
      </c:barChart>
      <c:catAx>
        <c:axId val="46698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76323615"/>
        <c:crosses val="autoZero"/>
        <c:auto val="1"/>
        <c:lblAlgn val="ctr"/>
        <c:lblOffset val="100"/>
        <c:noMultiLvlLbl val="0"/>
      </c:catAx>
      <c:valAx>
        <c:axId val="57632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698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Date!樞紐分析表2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Outcome base on Launch Date</a:t>
            </a:r>
          </a:p>
          <a:p>
            <a:pPr>
              <a:defRPr/>
            </a:pPr>
            <a:endParaRPr lang="en-US" altLang="zh-TW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98-4EC1-823F-1A23FEB4AFB6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98-4EC1-823F-1A23FEB4AFB6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98-4EC1-823F-1A23FEB4AFB6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98-4EC1-823F-1A23FEB4A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9444864"/>
        <c:axId val="1640604288"/>
      </c:lineChart>
      <c:catAx>
        <c:axId val="163944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640604288"/>
        <c:crosses val="autoZero"/>
        <c:auto val="1"/>
        <c:lblAlgn val="ctr"/>
        <c:lblOffset val="100"/>
        <c:noMultiLvlLbl val="0"/>
      </c:catAx>
      <c:valAx>
        <c:axId val="164060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63944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b="1"/>
              <a:t>Theatre Outcome Based on Launch Month VS Success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Limitation!$B$2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Limitation!$A$3:$A$14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Limitation!$B$3:$B$14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2A-4A1F-BCD2-FB3264ACE781}"/>
            </c:ext>
          </c:extLst>
        </c:ser>
        <c:ser>
          <c:idx val="1"/>
          <c:order val="1"/>
          <c:tx>
            <c:strRef>
              <c:f>Limitation!$C$2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Limitation!$A$3:$A$14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Limitation!$C$3:$C$14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2A-4A1F-BCD2-FB3264ACE781}"/>
            </c:ext>
          </c:extLst>
        </c:ser>
        <c:ser>
          <c:idx val="2"/>
          <c:order val="2"/>
          <c:tx>
            <c:strRef>
              <c:f>Limitation!$D$2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Limitation!$A$3:$A$14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Limitation!$D$3:$D$14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2A-4A1F-BCD2-FB3264ACE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09263824"/>
        <c:axId val="910800112"/>
      </c:barChart>
      <c:lineChart>
        <c:grouping val="standard"/>
        <c:varyColors val="0"/>
        <c:ser>
          <c:idx val="3"/>
          <c:order val="3"/>
          <c:tx>
            <c:strRef>
              <c:f>Limitation!$E$2</c:f>
              <c:strCache>
                <c:ptCount val="1"/>
                <c:pt idx="0">
                  <c:v>Success 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Limitation!$A$3:$A$14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Limitation!$E$3:$E$14</c:f>
              <c:numCache>
                <c:formatCode>0%</c:formatCode>
                <c:ptCount val="12"/>
                <c:pt idx="0">
                  <c:v>0.58333333333333337</c:v>
                </c:pt>
                <c:pt idx="1">
                  <c:v>0.62831858407079644</c:v>
                </c:pt>
                <c:pt idx="2">
                  <c:v>0.60869565217391308</c:v>
                </c:pt>
                <c:pt idx="3">
                  <c:v>0.62831858407079644</c:v>
                </c:pt>
                <c:pt idx="4">
                  <c:v>0.66867469879518071</c:v>
                </c:pt>
                <c:pt idx="5">
                  <c:v>0.65359477124183007</c:v>
                </c:pt>
                <c:pt idx="6">
                  <c:v>0.63043478260869568</c:v>
                </c:pt>
                <c:pt idx="7">
                  <c:v>0.58536585365853655</c:v>
                </c:pt>
                <c:pt idx="8">
                  <c:v>0.60824742268041232</c:v>
                </c:pt>
                <c:pt idx="9">
                  <c:v>0.56521739130434778</c:v>
                </c:pt>
                <c:pt idx="10">
                  <c:v>0.61363636363636365</c:v>
                </c:pt>
                <c:pt idx="11">
                  <c:v>0.49333333333333335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2A-4A1F-BCD2-FB3264ACE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2318256"/>
        <c:axId val="910800944"/>
      </c:lineChart>
      <c:catAx>
        <c:axId val="909263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Launch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10800112"/>
        <c:crosses val="autoZero"/>
        <c:auto val="1"/>
        <c:lblAlgn val="ctr"/>
        <c:lblOffset val="100"/>
        <c:noMultiLvlLbl val="0"/>
      </c:catAx>
      <c:valAx>
        <c:axId val="91080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09263824"/>
        <c:crosses val="autoZero"/>
        <c:crossBetween val="between"/>
      </c:valAx>
      <c:valAx>
        <c:axId val="91080094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Success</a:t>
                </a:r>
                <a:r>
                  <a:rPr lang="en-US" altLang="zh-TW" baseline="0"/>
                  <a:t> Rate</a:t>
                </a:r>
                <a:endParaRPr lang="en-US" altLang="zh-TW"/>
              </a:p>
            </c:rich>
          </c:tx>
          <c:layout>
            <c:manualLayout>
              <c:xMode val="edge"/>
              <c:yMode val="edge"/>
              <c:x val="0.96026540930171345"/>
              <c:y val="0.32977819482409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12318256"/>
        <c:crosses val="max"/>
        <c:crossBetween val="between"/>
      </c:valAx>
      <c:catAx>
        <c:axId val="9123182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108009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 Based on Launch!PivotTable6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Theatre Outcome</a:t>
            </a:r>
            <a:r>
              <a:rPr lang="en-US" altLang="zh-TW" baseline="0"/>
              <a:t> Based on</a:t>
            </a:r>
            <a:r>
              <a:rPr lang="en-US" altLang="zh-TW"/>
              <a:t> Launch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 Based on Launch'!$B$4:$B$5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 Based on Launch'!$B$6:$B$18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34-4439-9C7C-48096FD115AA}"/>
            </c:ext>
          </c:extLst>
        </c:ser>
        <c:ser>
          <c:idx val="1"/>
          <c:order val="1"/>
          <c:tx>
            <c:strRef>
              <c:f>'Theatre Outcome Based on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 Based on Launch'!$C$6:$C$18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34-4439-9C7C-48096FD115AA}"/>
            </c:ext>
          </c:extLst>
        </c:ser>
        <c:ser>
          <c:idx val="2"/>
          <c:order val="2"/>
          <c:tx>
            <c:strRef>
              <c:f>'Theatre Outcome Based on Launch'!$D$4:$D$5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 Based on Launch'!$D$6:$D$18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34-4439-9C7C-48096FD11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249360"/>
        <c:axId val="527242448"/>
      </c:lineChart>
      <c:catAx>
        <c:axId val="52724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27242448"/>
        <c:crosses val="autoZero"/>
        <c:auto val="1"/>
        <c:lblAlgn val="ctr"/>
        <c:lblOffset val="100"/>
        <c:noMultiLvlLbl val="0"/>
      </c:catAx>
      <c:valAx>
        <c:axId val="52724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2724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  <c:pt idx="12">
                  <c:v>TOTAL </c:v>
                </c:pt>
              </c:strCache>
            </c:strRef>
          </c:cat>
          <c:val>
            <c:numRef>
              <c:f>'Outcomes Based on Goals'!$F$2:$F$14</c:f>
              <c:numCache>
                <c:formatCode>0.00%</c:formatCode>
                <c:ptCount val="13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8C-43BD-8D52-9B643288B99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  <c:pt idx="12">
                  <c:v>TOTAL </c:v>
                </c:pt>
              </c:strCache>
            </c:strRef>
          </c:cat>
          <c:val>
            <c:numRef>
              <c:f>'Outcomes Based on Goals'!$G$2:$G$14</c:f>
              <c:numCache>
                <c:formatCode>0.00%</c:formatCode>
                <c:ptCount val="13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8C-43BD-8D52-9B643288B99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  <c:pt idx="12">
                  <c:v>TOTAL </c:v>
                </c:pt>
              </c:strCache>
            </c:strRef>
          </c:cat>
          <c:val>
            <c:numRef>
              <c:f>'Outcomes Based on Goals'!$H$2:$H$14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8C-43BD-8D52-9B643288B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9639424"/>
        <c:axId val="1563259008"/>
      </c:lineChart>
      <c:catAx>
        <c:axId val="212963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63259008"/>
        <c:crosses val="autoZero"/>
        <c:auto val="1"/>
        <c:lblAlgn val="ctr"/>
        <c:lblOffset val="100"/>
        <c:noMultiLvlLbl val="0"/>
      </c:catAx>
      <c:valAx>
        <c:axId val="156325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12963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E70DEC6-5A77-46EE-B8EF-1AAA2CC09D6D}">
          <cx:tx>
            <cx:txData>
              <cx:f>_xlchart.v1.0</cx:f>
              <cx:v>goal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8CB0701A-4498-4864-82FB-B55CB50DE0A2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782C11A-8790-4D02-94DD-1810F74EA043}">
  <sheetPr/>
  <sheetViews>
    <sheetView zoomScale="8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215264</xdr:colOff>
      <xdr:row>11</xdr:row>
      <xdr:rowOff>154304</xdr:rowOff>
    </xdr:from>
    <xdr:to>
      <xdr:col>18</xdr:col>
      <xdr:colOff>476249</xdr:colOff>
      <xdr:row>30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AE7B7B-5679-4B81-8408-B27DBD92F6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139065</xdr:colOff>
      <xdr:row>17</xdr:row>
      <xdr:rowOff>22859</xdr:rowOff>
    </xdr:from>
    <xdr:to>
      <xdr:col>22</xdr:col>
      <xdr:colOff>161925</xdr:colOff>
      <xdr:row>37</xdr:row>
      <xdr:rowOff>97154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419B93-A431-4DD8-9448-A15D1C979F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201930</xdr:colOff>
      <xdr:row>13</xdr:row>
      <xdr:rowOff>148590</xdr:rowOff>
    </xdr:from>
    <xdr:to>
      <xdr:col>22</xdr:col>
      <xdr:colOff>365760</xdr:colOff>
      <xdr:row>36</xdr:row>
      <xdr:rowOff>30480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C8973FA6-7F45-4D91-9A9A-96070D3D71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579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4F265F1-5759-449E-8D29-BAB509798ED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F6CC19A-B0B0-47C6-8A72-D858D6025B4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286875" cy="60579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zh-TW" alt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0</xdr:row>
      <xdr:rowOff>186690</xdr:rowOff>
    </xdr:from>
    <xdr:to>
      <xdr:col>18</xdr:col>
      <xdr:colOff>518160</xdr:colOff>
      <xdr:row>20</xdr:row>
      <xdr:rowOff>53340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6D45B0B-9E64-4648-897C-46DE27D836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6</xdr:row>
      <xdr:rowOff>80010</xdr:rowOff>
    </xdr:from>
    <xdr:to>
      <xdr:col>20</xdr:col>
      <xdr:colOff>259080</xdr:colOff>
      <xdr:row>27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87783E-0B24-4F9D-ABE3-FC11BA3EC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377190</xdr:colOff>
      <xdr:row>16</xdr:row>
      <xdr:rowOff>133350</xdr:rowOff>
    </xdr:from>
    <xdr:to>
      <xdr:col>15</xdr:col>
      <xdr:colOff>411480</xdr:colOff>
      <xdr:row>38</xdr:row>
      <xdr:rowOff>129540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3FAD0F-6908-4BEB-A34A-922A7197E7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-CHON KONG" refreshedDate="44002.92058125" createdVersion="6" refreshedVersion="6" minRefreshableVersion="3" recordCount="4114" xr:uid="{9AEAA03D-C337-4C49-886D-0AA73106B68F}">
  <cacheSource type="worksheet">
    <worksheetSource ref="A1:V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76">
      <sharedItems containsSemiMixedTypes="0" containsString="0" containsNumber="1" minValue="1" maxValue="100000000"/>
    </cacheField>
    <cacheField name="pledged" numFmtId="177">
      <sharedItems containsSemiMixedTypes="0" containsString="0" containsNumber="1" minValue="0" maxValue="2344134.67"/>
    </cacheField>
    <cacheField name="Percentage Funded" numFmtId="177">
      <sharedItems containsSemiMixedTypes="0" containsString="0" containsNumber="1" containsInteger="1" minValue="0" maxValue="2260300"/>
    </cacheField>
    <cacheField name="Average Donation" numFmtId="177">
      <sharedItems containsSemiMixedTypes="0" containsString="0" containsNumber="1" minValue="0" maxValue="3304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I-CHON KONG" refreshedDate="44005.777350694443" backgroundQuery="1" createdVersion="6" refreshedVersion="6" minRefreshableVersion="3" recordCount="0" supportSubquery="1" supportAdvancedDrill="1" xr:uid="{FC6E412F-54F3-4B3E-8759-692E33A32231}">
  <cacheSource type="external" connectionId="1"/>
  <cacheFields count="5">
    <cacheField name="[範圍].[Year].[Year]" caption="Year" numFmtId="0" hierarchy="13" level="1">
      <sharedItems containsSemiMixedTypes="0" containsNonDate="0" containsString="0"/>
    </cacheField>
    <cacheField name="[範圍].[Parent Category].[Parent Category]" caption="Parent Category" numFmtId="0" hierarchy="20" level="1">
      <sharedItems containsSemiMixedTypes="0" containsNonDate="0" containsString="0"/>
    </cacheField>
    <cacheField name="[範圍].[outcomes].[outcomes]" caption="outcomes" numFmtId="0" hierarchy="7" level="1">
      <sharedItems count="4">
        <s v="canceled"/>
        <s v="failed"/>
        <s v="live"/>
        <s v="successful"/>
      </sharedItems>
    </cacheField>
    <cacheField name="[Measures].[以下資料的項目個數: outcomes]" caption="以下資料的項目個數: outcomes" numFmtId="0" hierarchy="26" level="32767"/>
    <cacheField name="[範圍].[Month].[Month]" caption="Month" numFmtId="0" hierarchy="1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</cacheFields>
  <cacheHierarchies count="27">
    <cacheHierarchy uniqueName="[範圍].[id]" caption="id" attribute="1" defaultMemberUniqueName="[範圍].[id].[All]" allUniqueName="[範圍].[id].[All]" dimensionUniqueName="[範圍]" displayFolder="" count="0" memberValueDatatype="20" unbalanced="0"/>
    <cacheHierarchy uniqueName="[範圍].[name]" caption="name" attribute="1" defaultMemberUniqueName="[範圍].[name].[All]" allUniqueName="[範圍].[name].[All]" dimensionUniqueName="[範圍]" displayFolder="" count="0" memberValueDatatype="130" unbalanced="0"/>
    <cacheHierarchy uniqueName="[範圍].[blurb]" caption="blurb" attribute="1" defaultMemberUniqueName="[範圍].[blurb].[All]" allUniqueName="[範圍].[blurb].[All]" dimensionUniqueName="[範圍]" displayFolder="" count="0" memberValueDatatype="130" unbalanced="0"/>
    <cacheHierarchy uniqueName="[範圍].[goal]" caption="goal" attribute="1" defaultMemberUniqueName="[範圍].[goal].[All]" allUniqueName="[範圍].[goal].[All]" dimensionUniqueName="[範圍]" displayFolder="" count="0" memberValueDatatype="5" unbalanced="0"/>
    <cacheHierarchy uniqueName="[範圍].[pledged]" caption="pledged" attribute="1" defaultMemberUniqueName="[範圍].[pledged].[All]" allUniqueName="[範圍].[pledged].[All]" dimensionUniqueName="[範圍]" displayFolder="" count="0" memberValueDatatype="5" unbalanced="0"/>
    <cacheHierarchy uniqueName="[範圍].[Percentage Funded]" caption="Percentage Funded" attribute="1" defaultMemberUniqueName="[範圍].[Percentage Funded].[All]" allUniqueName="[範圍].[Percentage Funded].[All]" dimensionUniqueName="[範圍]" displayFolder="" count="0" memberValueDatatype="20" unbalanced="0"/>
    <cacheHierarchy uniqueName="[範圍].[Average Donation]" caption="Average Donation" attribute="1" defaultMemberUniqueName="[範圍].[Average Donation].[All]" allUniqueName="[範圍].[Average Donation].[All]" dimensionUniqueName="[範圍]" displayFolder="" count="0" memberValueDatatype="5" unbalanced="0"/>
    <cacheHierarchy uniqueName="[範圍].[outcomes]" caption="outcomes" attribute="1" defaultMemberUniqueName="[範圍].[outcomes].[All]" allUniqueName="[範圍].[outcomes].[All]" dimensionUniqueName="[範圍]" displayFolder="" count="2" memberValueDatatype="130" unbalanced="0">
      <fieldsUsage count="2">
        <fieldUsage x="-1"/>
        <fieldUsage x="2"/>
      </fieldsUsage>
    </cacheHierarchy>
    <cacheHierarchy uniqueName="[範圍].[country]" caption="country" attribute="1" defaultMemberUniqueName="[範圍].[country].[All]" allUniqueName="[範圍].[country].[All]" dimensionUniqueName="[範圍]" displayFolder="" count="0" memberValueDatatype="130" unbalanced="0"/>
    <cacheHierarchy uniqueName="[範圍].[currency]" caption="currency" attribute="1" defaultMemberUniqueName="[範圍].[currency].[All]" allUniqueName="[範圍].[currency].[All]" dimensionUniqueName="[範圍]" displayFolder="" count="0" memberValueDatatype="130" unbalanced="0"/>
    <cacheHierarchy uniqueName="[範圍].[deadline]" caption="deadline" attribute="1" defaultMemberUniqueName="[範圍].[deadline].[All]" allUniqueName="[範圍].[deadline].[All]" dimensionUniqueName="[範圍]" displayFolder="" count="0" memberValueDatatype="20" unbalanced="0"/>
    <cacheHierarchy uniqueName="[範圍].[launched_at]" caption="launched_at" attribute="1" defaultMemberUniqueName="[範圍].[launched_at].[All]" allUniqueName="[範圍].[launched_at].[All]" dimensionUniqueName="[範圍]" displayFolder="" count="0" memberValueDatatype="20" unbalanced="0"/>
    <cacheHierarchy uniqueName="[範圍].[Date Created Conversion]" caption="Date Created Conversion" attribute="1" time="1" defaultMemberUniqueName="[範圍].[Date Created Conversion].[All]" allUniqueName="[範圍].[Date Created Conversion].[All]" dimensionUniqueName="[範圍]" displayFolder="" count="0" memberValueDatatype="7" unbalanced="0"/>
    <cacheHierarchy uniqueName="[範圍].[Year]" caption="Year" attribute="1" defaultMemberUniqueName="[範圍].[Year].[All]" allUniqueName="[範圍].[Year].[All]" dimensionUniqueName="[範圍]" displayFolder="" count="2" memberValueDatatype="130" unbalanced="0">
      <fieldsUsage count="2">
        <fieldUsage x="-1"/>
        <fieldUsage x="0"/>
      </fieldsUsage>
    </cacheHierarchy>
    <cacheHierarchy uniqueName="[範圍].[Month]" caption="Month" attribute="1" defaultMemberUniqueName="[範圍].[Month].[All]" allUniqueName="[範圍].[Month].[All]" dimensionUniqueName="[範圍]" displayFolder="" count="2" memberValueDatatype="130" unbalanced="0">
      <fieldsUsage count="2">
        <fieldUsage x="-1"/>
        <fieldUsage x="4"/>
      </fieldsUsage>
    </cacheHierarchy>
    <cacheHierarchy uniqueName="[範圍].[Date Ended Conversion]" caption="Date Ended Conversion" attribute="1" time="1" defaultMemberUniqueName="[範圍].[Date Ended Conversion].[All]" allUniqueName="[範圍].[Date Ended Conversion].[All]" dimensionUniqueName="[範圍]" displayFolder="" count="0" memberValueDatatype="7" unbalanced="0"/>
    <cacheHierarchy uniqueName="[範圍].[staff_pick]" caption="staff_pick" attribute="1" defaultMemberUniqueName="[範圍].[staff_pick].[All]" allUniqueName="[範圍].[staff_pick].[All]" dimensionUniqueName="[範圍]" displayFolder="" count="0" memberValueDatatype="11" unbalanced="0"/>
    <cacheHierarchy uniqueName="[範圍].[backers_count]" caption="backers_count" attribute="1" defaultMemberUniqueName="[範圍].[backers_count].[All]" allUniqueName="[範圍].[backers_count].[All]" dimensionUniqueName="[範圍]" displayFolder="" count="0" memberValueDatatype="20" unbalanced="0"/>
    <cacheHierarchy uniqueName="[範圍].[spotlight]" caption="spotlight" attribute="1" defaultMemberUniqueName="[範圍].[spotlight].[All]" allUniqueName="[範圍].[spotlight].[All]" dimensionUniqueName="[範圍]" displayFolder="" count="0" memberValueDatatype="11" unbalanced="0"/>
    <cacheHierarchy uniqueName="[範圍].[Category and Subcategory]" caption="Category and Subcategory" attribute="1" defaultMemberUniqueName="[範圍].[Category and Subcategory].[All]" allUniqueName="[範圍].[Category and Subcategory].[All]" dimensionUniqueName="[範圍]" displayFolder="" count="0" memberValueDatatype="130" unbalanced="0"/>
    <cacheHierarchy uniqueName="[範圍].[Parent Category]" caption="Parent Category" attribute="1" defaultMemberUniqueName="[範圍].[Parent Category].[All]" allUniqueName="[範圍].[Parent Category].[All]" dimensionUniqueName="[範圍]" displayFolder="" count="2" memberValueDatatype="130" unbalanced="0">
      <fieldsUsage count="2">
        <fieldUsage x="-1"/>
        <fieldUsage x="1"/>
      </fieldsUsage>
    </cacheHierarchy>
    <cacheHierarchy uniqueName="[範圍].[Subcategory]" caption="Subcategory" attribute="1" defaultMemberUniqueName="[範圍].[Subcategory].[All]" allUniqueName="[範圍].[Subcategory].[All]" dimensionUniqueName="[範圍]" displayFolder="" count="0" memberValueDatatype="130" unbalanced="0"/>
    <cacheHierarchy uniqueName="[範圍].[Date Created Conversion (Month)]" caption="Date Created Conversion (Month)" attribute="1" defaultMemberUniqueName="[範圍].[Date Created Conversion (Month)].[All]" allUniqueName="[範圍].[Date Created Conversion (Month)].[All]" dimensionUniqueName="[範圍]" displayFolder="" count="0" memberValueDatatype="130" unbalanced="0"/>
    <cacheHierarchy uniqueName="[範圍].[Date Created Conversion (Month Index)]" caption="Date Created Conversion (Month Index)" attribute="1" defaultMemberUniqueName="[範圍].[Date Created Conversion (Month Index)].[All]" allUniqueName="[範圍].[Date Created Conversion (Month Index)].[All]" dimensionUniqueName="[範圍]" displayFolder="" count="0" memberValueDatatype="20" unbalanced="0" hidden="1"/>
    <cacheHierarchy uniqueName="[Measures].[__XL_Count 範圍]" caption="__XL_Count 範圍" measure="1" displayFolder="" measureGroup="範圍" count="0" hidden="1"/>
    <cacheHierarchy uniqueName="[Measures].[__No measures defined]" caption="__No measures defined" measure="1" displayFolder="" count="0" hidden="1"/>
    <cacheHierarchy uniqueName="[Measures].[以下資料的項目個數: outcomes]" caption="以下資料的項目個數: outcomes" measure="1" displayFolder="" measureGroup="範圍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範圍" uniqueName="[範圍]" caption="範圍"/>
  </dimensions>
  <measureGroups count="1">
    <measureGroup name="範圍" caption="範圍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I-CHON KONG" refreshedDate="44005.785337847221" backgroundQuery="1" createdVersion="6" refreshedVersion="6" minRefreshableVersion="3" recordCount="0" supportSubquery="1" supportAdvancedDrill="1" xr:uid="{2128AC01-FE6B-4865-8451-5DD5817BEBF3}">
  <cacheSource type="external" connectionId="1"/>
  <cacheFields count="6">
    <cacheField name="[範圍].[Parent Category].[Parent Category]" caption="Parent Category" numFmtId="0" hierarchy="20" level="1">
      <sharedItems containsSemiMixedTypes="0" containsNonDate="0" containsString="0"/>
    </cacheField>
    <cacheField name="[範圍].[Year].[Year]" caption="Year" numFmtId="0" hierarchy="13" level="1">
      <sharedItems containsSemiMixedTypes="0" containsNonDate="0" containsString="0"/>
    </cacheField>
    <cacheField name="[範圍].[Date Created Conversion].[Date Created Conversion]" caption="Date Created Conversion" numFmtId="0" hierarchy="12" level="1">
      <sharedItems containsSemiMixedTypes="0" containsNonDate="0" containsDate="1" containsString="0" minDate="2010-01-14T13:00:49" maxDate="2017-01-31T22:57:58" count="367">
        <d v="2010-01-14T13:00:49"/>
        <d v="2010-01-16T22:04:52"/>
        <d v="2010-01-20T10:11:47"/>
        <d v="2010-01-27T04:11:47"/>
        <d v="2011-01-12T05:57:08"/>
        <d v="2011-01-12T07:44:38"/>
        <d v="2011-01-12T07:49:21"/>
        <d v="2011-01-14T10:18:49"/>
        <d v="2011-01-21T01:56:41"/>
        <d v="2011-01-21T15:35:13"/>
        <d v="2011-01-21T23:52:34"/>
        <d v="2011-01-22T00:46:49"/>
        <d v="2011-01-24T16:40:10"/>
        <d v="2011-01-24T19:48:47"/>
        <d v="2011-01-25T23:20:30"/>
        <d v="2011-01-27T00:37:10"/>
        <d v="2012-01-01T15:34:51"/>
        <d v="2012-01-03T19:26:13"/>
        <d v="2012-01-10T17:44:04"/>
        <d v="2012-01-12T21:43:03"/>
        <d v="2012-01-13T02:49:26"/>
        <d v="2012-01-13T22:03:51"/>
        <d v="2012-01-15T17:31:08"/>
        <d v="2012-01-16T15:37:15"/>
        <d v="2012-01-17T14:23:31"/>
        <d v="2012-01-18T01:08:55"/>
        <d v="2012-01-18T07:39:27"/>
        <d v="2012-01-19T00:53:15"/>
        <d v="2012-01-19T11:21:47"/>
        <d v="2012-01-19T17:33:46"/>
        <d v="2012-01-25T19:14:45"/>
        <d v="2012-01-25T20:33:58"/>
        <d v="2012-01-25T20:34:02"/>
        <d v="2012-01-26T09:01:39"/>
        <d v="2012-01-27T00:07:21"/>
        <d v="2012-01-28T16:17:03"/>
        <d v="2012-01-29T16:18:34"/>
        <d v="2012-01-30T01:29:58"/>
        <d v="2012-01-31T00:28:50"/>
        <d v="2012-01-31T18:16:58"/>
        <d v="2012-01-31T20:06:15"/>
        <d v="2012-01-31T22:46:14"/>
        <d v="2012-01-31T23:30:39"/>
        <d v="2013-01-02T01:08:59"/>
        <d v="2013-01-02T11:55:27"/>
        <d v="2013-01-02T20:19:25"/>
        <d v="2013-01-03T04:28:00"/>
        <d v="2013-01-08T00:25:52"/>
        <d v="2013-01-08T22:40:01"/>
        <d v="2013-01-14T16:29:28"/>
        <d v="2013-01-14T22:37:49"/>
        <d v="2013-01-15T23:59:29"/>
        <d v="2013-01-16T14:21:49"/>
        <d v="2013-01-17T15:52:38"/>
        <d v="2013-01-24T12:14:21"/>
        <d v="2013-01-25T09:09:15"/>
        <d v="2013-01-25T19:02:26"/>
        <d v="2013-01-25T21:04:32"/>
        <d v="2013-01-27T15:42:15"/>
        <d v="2013-01-29T01:03:23"/>
        <d v="2013-01-29T14:15:15"/>
        <d v="2013-01-30T18:01:51"/>
        <d v="2013-01-30T19:59:48"/>
        <d v="2013-01-30T23:05:37"/>
        <d v="2013-01-31T19:25:29"/>
        <d v="2014-01-03T00:07:25"/>
        <d v="2014-01-03T18:02:06"/>
        <d v="2014-01-04T11:41:32"/>
        <d v="2014-01-06T19:58:17"/>
        <d v="2014-01-06T20:48:53"/>
        <d v="2014-01-07T15:04:22"/>
        <d v="2014-01-07T19:00:48"/>
        <d v="2014-01-08T15:10:27"/>
        <d v="2014-01-09T09:30:31"/>
        <d v="2014-01-11T00:21:41"/>
        <d v="2014-01-13T17:49:11"/>
        <d v="2014-01-15T22:43:20"/>
        <d v="2014-01-16T17:01:24"/>
        <d v="2014-01-17T18:18:12"/>
        <d v="2014-01-18T22:10:17"/>
        <d v="2014-01-18T23:38:31"/>
        <d v="2014-01-21T17:00:17"/>
        <d v="2014-01-21T19:01:17"/>
        <d v="2014-01-22T09:08:42"/>
        <d v="2014-01-23T01:08:24"/>
        <d v="2014-01-23T20:31:11"/>
        <d v="2014-01-24T12:00:57"/>
        <d v="2014-01-24T13:39:51"/>
        <d v="2014-01-24T18:43:38"/>
        <d v="2014-01-25T16:25:07"/>
        <d v="2014-01-27T20:13:40"/>
        <d v="2014-01-27T22:11:35"/>
        <d v="2014-01-28T06:36:27"/>
        <d v="2014-01-28T19:45:32"/>
        <d v="2014-01-29T14:33:19"/>
        <d v="2015-01-01T05:59:59"/>
        <d v="2015-01-02T00:31:47"/>
        <d v="2015-01-02T21:48:31"/>
        <d v="2015-01-03T00:23:42"/>
        <d v="2015-01-03T18:55:42"/>
        <d v="2015-01-05T11:50:18"/>
        <d v="2015-01-05T15:22:29"/>
        <d v="2015-01-05T19:36:46"/>
        <d v="2015-01-05T23:22:29"/>
        <d v="2015-01-06T16:11:18"/>
        <d v="2015-01-06T19:44:01"/>
        <d v="2015-01-06T23:14:16"/>
        <d v="2015-01-07T04:51:43"/>
        <d v="2015-01-07T13:13:42"/>
        <d v="2015-01-07T15:04:31"/>
        <d v="2015-01-07T22:13:21"/>
        <d v="2015-01-08T18:26:21"/>
        <d v="2015-01-09T01:25:00"/>
        <d v="2015-01-09T03:39:39"/>
        <d v="2015-01-09T10:11:17"/>
        <d v="2015-01-09T21:58:29"/>
        <d v="2015-01-10T19:58:33"/>
        <d v="2015-01-12T01:12:39"/>
        <d v="2015-01-12T02:53:41"/>
        <d v="2015-01-12T15:23:40"/>
        <d v="2015-01-12T16:57:37"/>
        <d v="2015-01-12T19:12:18"/>
        <d v="2015-01-12T19:58:45"/>
        <d v="2015-01-12T22:31:43"/>
        <d v="2015-01-12T23:33:28"/>
        <d v="2015-01-13T14:15:42"/>
        <d v="2015-01-13T20:14:20"/>
        <d v="2015-01-13T21:07:51"/>
        <d v="2015-01-13T21:46:34"/>
        <d v="2015-01-13T22:15:29"/>
        <d v="2015-01-13T23:13:07"/>
        <d v="2015-01-14T01:43:02"/>
        <d v="2015-01-14T16:14:44"/>
        <d v="2015-01-14T22:34:19"/>
        <d v="2015-01-14T22:35:54"/>
        <d v="2015-01-14T23:58:02"/>
        <d v="2015-01-15T14:09:51"/>
        <d v="2015-01-15T16:24:37"/>
        <d v="2015-01-15T17:42:23"/>
        <d v="2015-01-15T18:28:00"/>
        <d v="2015-01-15T23:02:10"/>
        <d v="2015-01-16T14:05:47"/>
        <d v="2015-01-16T16:48:49"/>
        <d v="2015-01-16T18:26:50"/>
        <d v="2015-01-16T19:21:39"/>
        <d v="2015-01-16T20:19:12"/>
        <d v="2015-01-16T20:30:07"/>
        <d v="2015-01-17T03:21:13"/>
        <d v="2015-01-17T07:13:43"/>
        <d v="2015-01-17T18:48:03"/>
        <d v="2015-01-17T19:58:29"/>
        <d v="2015-01-18T00:08:47"/>
        <d v="2015-01-18T01:40:47"/>
        <d v="2015-01-18T15:52:36"/>
        <d v="2015-01-19T03:26:31"/>
        <d v="2015-01-19T15:14:22"/>
        <d v="2015-01-19T19:38:49"/>
        <d v="2015-01-20T16:52:10"/>
        <d v="2015-01-20T20:45:48"/>
        <d v="2015-01-20T21:19:43"/>
        <d v="2015-01-21T03:57:17"/>
        <d v="2015-01-21T08:34:13"/>
        <d v="2015-01-21T15:18:38"/>
        <d v="2015-01-22T04:13:42"/>
        <d v="2015-01-22T08:53:50"/>
        <d v="2015-01-22T14:31:17"/>
        <d v="2015-01-22T16:29:56"/>
        <d v="2015-01-22T21:08:54"/>
        <d v="2015-01-22T22:05:25"/>
        <d v="2015-01-22T22:11:58"/>
        <d v="2015-01-23T01:21:47"/>
        <d v="2015-01-23T03:18:58"/>
        <d v="2015-01-23T08:29:23"/>
        <d v="2015-01-23T19:59:14"/>
        <d v="2015-01-23T20:09:13"/>
        <d v="2015-01-23T20:34:04"/>
        <d v="2015-01-24T02:51:10"/>
        <d v="2015-01-24T11:55:03"/>
        <d v="2015-01-25T01:42:42"/>
        <d v="2015-01-25T03:15:40"/>
        <d v="2015-01-25T21:47:19"/>
        <d v="2015-01-27T00:16:12"/>
        <d v="2015-01-27T03:19:55"/>
        <d v="2015-01-27T08:41:33"/>
        <d v="2015-01-27T11:19:12"/>
        <d v="2015-01-27T15:09:41"/>
        <d v="2015-01-27T16:00:20"/>
        <d v="2015-01-27T18:28:38"/>
        <d v="2015-01-27T20:00:22"/>
        <d v="2015-01-27T20:06:04"/>
        <d v="2015-01-27T21:13:54"/>
        <d v="2015-01-27T22:17:09"/>
        <d v="2015-01-27T23:09:48"/>
        <d v="2015-01-28T04:02:41"/>
        <d v="2015-01-28T06:00:18"/>
        <d v="2015-01-28T12:14:45"/>
        <d v="2015-01-28T16:37:59"/>
        <d v="2015-01-28T17:11:15"/>
        <d v="2015-01-28T19:49:06"/>
        <d v="2015-01-29T00:01:34"/>
        <d v="2015-01-29T07:32:16"/>
        <d v="2015-01-29T12:24:20"/>
        <d v="2015-01-29T13:45:08"/>
        <d v="2015-01-29T14:00:59"/>
        <d v="2015-01-29T20:17:35"/>
        <d v="2015-01-30T08:08:41"/>
        <d v="2015-01-30T15:21:16"/>
        <d v="2015-01-30T18:07:20"/>
        <d v="2015-01-30T20:33:49"/>
        <d v="2015-01-30T22:16:41"/>
        <d v="2015-01-30T23:02:35"/>
        <d v="2015-01-31T00:42:05"/>
        <d v="2016-01-01T00:11:11"/>
        <d v="2016-01-01T13:43:28"/>
        <d v="2016-01-01T13:56:03"/>
        <d v="2016-01-01T21:40:37"/>
        <d v="2016-01-02T08:32:15"/>
        <d v="2016-01-02T10:43:33"/>
        <d v="2016-01-02T14:48:43"/>
        <d v="2016-01-02T22:27:15"/>
        <d v="2016-01-03T14:58:48"/>
        <d v="2016-01-03T16:38:00"/>
        <d v="2016-01-04T06:03:17"/>
        <d v="2016-01-04T17:05:53"/>
        <d v="2016-01-04T23:36:10"/>
        <d v="2016-01-05T15:38:10"/>
        <d v="2016-01-05T15:43:19"/>
        <d v="2016-01-05T19:44:56"/>
        <d v="2016-01-05T21:52:10"/>
        <d v="2016-01-06T02:00:53"/>
        <d v="2016-01-06T02:45:35"/>
        <d v="2016-01-06T05:31:22"/>
        <d v="2016-01-06T23:55:31"/>
        <d v="2016-01-07T19:00:34"/>
        <d v="2016-01-08T13:18:51"/>
        <d v="2016-01-08T13:51:09"/>
        <d v="2016-01-08T16:58:00"/>
        <d v="2016-01-09T11:28:49"/>
        <d v="2016-01-10T17:51:38"/>
        <d v="2016-01-11T13:56:54"/>
        <d v="2016-01-11T16:34:01"/>
        <d v="2016-01-11T16:42:44"/>
        <d v="2016-01-11T19:30:11"/>
        <d v="2016-01-11T21:14:13"/>
        <d v="2016-01-11T22:13:36"/>
        <d v="2016-01-12T11:29:44"/>
        <d v="2016-01-12T16:07:27"/>
        <d v="2016-01-12T16:29:03"/>
        <d v="2016-01-12T19:10:22"/>
        <d v="2016-01-12T20:47:27"/>
        <d v="2016-01-13T03:08:24"/>
        <d v="2016-01-13T04:33:11"/>
        <d v="2016-01-13T05:51:57"/>
        <d v="2016-01-13T10:20:45"/>
        <d v="2016-01-13T17:45:44"/>
        <d v="2016-01-13T20:14:20"/>
        <d v="2016-01-13T21:45:24"/>
        <d v="2016-01-14T19:02:06"/>
        <d v="2016-01-14T21:35:13"/>
        <d v="2016-01-14T22:24:57"/>
        <d v="2016-01-15T02:39:31"/>
        <d v="2016-01-15T07:21:51"/>
        <d v="2016-01-15T16:20:32"/>
        <d v="2016-01-18T09:33:48"/>
        <d v="2016-01-18T12:04:39"/>
        <d v="2016-01-18T17:26:38"/>
        <d v="2016-01-19T12:33:09"/>
        <d v="2016-01-19T13:48:09"/>
        <d v="2016-01-19T14:08:17"/>
        <d v="2016-01-19T17:00:27"/>
        <d v="2016-01-19T19:09:29"/>
        <d v="2016-01-21T00:03:49"/>
        <d v="2016-01-21T04:06:37"/>
        <d v="2016-01-21T20:07:47"/>
        <d v="2016-01-22T08:24:17"/>
        <d v="2016-01-22T11:24:25"/>
        <d v="2016-01-22T18:33:07"/>
        <d v="2016-01-22T22:36:37"/>
        <d v="2016-01-24T23:05:09"/>
        <d v="2016-01-25T13:56:16"/>
        <d v="2016-01-25T21:36:40"/>
        <d v="2016-01-26T07:25:01"/>
        <d v="2016-01-26T10:57:14"/>
        <d v="2016-01-26T16:57:16"/>
        <d v="2016-01-27T11:52:12"/>
        <d v="2016-01-27T20:15:27"/>
        <d v="2016-01-27T21:52:52"/>
        <d v="2016-01-27T23:22:17"/>
        <d v="2016-01-28T06:45:36"/>
        <d v="2016-01-28T16:18:30"/>
        <d v="2016-01-28T21:35:43"/>
        <d v="2016-01-29T04:42:12"/>
        <d v="2016-01-29T20:22:56"/>
        <d v="2016-01-30T16:58:40"/>
        <d v="2016-01-30T21:10:58"/>
        <d v="2016-01-31T04:13:59"/>
        <d v="2016-01-31T16:54:32"/>
        <d v="2016-01-31T17:05:14"/>
        <d v="2016-01-31T22:43:06"/>
        <d v="2017-01-01T17:35:22"/>
        <d v="2017-01-01T21:45:31"/>
        <d v="2017-01-02T13:05:19"/>
        <d v="2017-01-02T15:55:59"/>
        <d v="2017-01-02T21:50:36"/>
        <d v="2017-01-03T14:46:01"/>
        <d v="2017-01-03T16:36:49"/>
        <d v="2017-01-05T16:38:55"/>
        <d v="2017-01-05T20:05:30"/>
        <d v="2017-01-06T14:23:31"/>
        <d v="2017-01-06T16:25:39"/>
        <d v="2017-01-06T20:21:40"/>
        <d v="2017-01-07T05:54:57"/>
        <d v="2017-01-07T07:16:47"/>
        <d v="2017-01-07T16:20:30"/>
        <d v="2017-01-09T09:59:05"/>
        <d v="2017-01-09T21:40:35"/>
        <d v="2017-01-10T00:45:19"/>
        <d v="2017-01-10T08:46:17"/>
        <d v="2017-01-10T14:24:21"/>
        <d v="2017-01-10T17:52:15"/>
        <d v="2017-01-11T00:28:18"/>
        <d v="2017-01-11T01:22:14"/>
        <d v="2017-01-11T02:19:05"/>
        <d v="2017-01-11T06:16:58"/>
        <d v="2017-01-11T06:28:53"/>
        <d v="2017-01-12T04:40:05"/>
        <d v="2017-01-12T05:16:10"/>
        <d v="2017-01-12T12:09:38"/>
        <d v="2017-01-14T01:26:00"/>
        <d v="2017-01-15T12:43:39"/>
        <d v="2017-01-16T12:48:05"/>
        <d v="2017-01-17T03:28:46"/>
        <d v="2017-01-17T15:32:48"/>
        <d v="2017-01-17T19:51:10"/>
        <d v="2017-01-17T20:17:27"/>
        <d v="2017-01-18T04:56:06"/>
        <d v="2017-01-18T07:53:49"/>
        <d v="2017-01-18T16:17:25"/>
        <d v="2017-01-19T16:39:08"/>
        <d v="2017-01-20T11:49:34"/>
        <d v="2017-01-20T15:03:25"/>
        <d v="2017-01-21T00:26:39"/>
        <d v="2017-01-21T12:01:30"/>
        <d v="2017-01-21T16:33:50"/>
        <d v="2017-01-23T04:43:42"/>
        <d v="2017-01-23T08:50:02"/>
        <d v="2017-01-23T13:25:52"/>
        <d v="2017-01-23T23:25:21"/>
        <d v="2017-01-24T05:51:36"/>
        <d v="2017-01-24T14:14:22"/>
        <d v="2017-01-24T15:05:11"/>
        <d v="2017-01-24T17:23:40"/>
        <d v="2017-01-25T05:51:40"/>
        <d v="2017-01-25T11:58:28"/>
        <d v="2017-01-26T09:01:47"/>
        <d v="2017-01-26T20:18:25"/>
        <d v="2017-01-26T23:03:59"/>
        <d v="2017-01-27T00:58:54"/>
        <d v="2017-01-27T13:05:58"/>
        <d v="2017-01-27T22:37:06"/>
        <d v="2017-01-27T23:05:18"/>
        <d v="2017-01-28T18:44:10"/>
        <d v="2017-01-31T14:24:43"/>
        <d v="2017-01-31T15:02:35"/>
        <d v="2017-01-31T19:19:15"/>
        <d v="2017-01-31T19:51:40"/>
        <d v="2017-01-31T22:57:58"/>
      </sharedItems>
      <extLst>
        <ext xmlns:x15="http://schemas.microsoft.com/office/spreadsheetml/2010/11/main" uri="{4F2E5C28-24EA-4eb8-9CBF-B6C8F9C3D259}">
          <x15:cachedUniqueNames>
            <x15:cachedUniqueName index="0" name="[範圍].[Date Created Conversion].&amp;[2010-01-14T13:00:49]"/>
            <x15:cachedUniqueName index="1" name="[範圍].[Date Created Conversion].&amp;[2010-01-16T22:04:52]"/>
            <x15:cachedUniqueName index="2" name="[範圍].[Date Created Conversion].&amp;[2010-01-20T10:11:47]"/>
            <x15:cachedUniqueName index="3" name="[範圍].[Date Created Conversion].&amp;[2010-01-27T04:11:47]"/>
            <x15:cachedUniqueName index="4" name="[範圍].[Date Created Conversion].&amp;[2011-01-12T05:57:08]"/>
            <x15:cachedUniqueName index="5" name="[範圍].[Date Created Conversion].&amp;[2011-01-12T07:44:38]"/>
            <x15:cachedUniqueName index="6" name="[範圍].[Date Created Conversion].&amp;[2011-01-12T07:49:21]"/>
            <x15:cachedUniqueName index="7" name="[範圍].[Date Created Conversion].&amp;[2011-01-14T10:18:49]"/>
            <x15:cachedUniqueName index="8" name="[範圍].[Date Created Conversion].&amp;[2011-01-21T01:56:41]"/>
            <x15:cachedUniqueName index="9" name="[範圍].[Date Created Conversion].&amp;[2011-01-21T15:35:13]"/>
            <x15:cachedUniqueName index="10" name="[範圍].[Date Created Conversion].&amp;[2011-01-21T23:52:34]"/>
            <x15:cachedUniqueName index="11" name="[範圍].[Date Created Conversion].&amp;[2011-01-22T00:46:49]"/>
            <x15:cachedUniqueName index="12" name="[範圍].[Date Created Conversion].&amp;[2011-01-24T16:40:10]"/>
            <x15:cachedUniqueName index="13" name="[範圍].[Date Created Conversion].&amp;[2011-01-24T19:48:47]"/>
            <x15:cachedUniqueName index="14" name="[範圍].[Date Created Conversion].&amp;[2011-01-25T23:20:30]"/>
            <x15:cachedUniqueName index="15" name="[範圍].[Date Created Conversion].&amp;[2011-01-27T00:37:10]"/>
            <x15:cachedUniqueName index="16" name="[範圍].[Date Created Conversion].&amp;[2012-01-01T15:34:51]"/>
            <x15:cachedUniqueName index="17" name="[範圍].[Date Created Conversion].&amp;[2012-01-03T19:26:13]"/>
            <x15:cachedUniqueName index="18" name="[範圍].[Date Created Conversion].&amp;[2012-01-10T17:44:04]"/>
            <x15:cachedUniqueName index="19" name="[範圍].[Date Created Conversion].&amp;[2012-01-12T21:43:03]"/>
            <x15:cachedUniqueName index="20" name="[範圍].[Date Created Conversion].&amp;[2012-01-13T02:49:26]"/>
            <x15:cachedUniqueName index="21" name="[範圍].[Date Created Conversion].&amp;[2012-01-13T22:03:51]"/>
            <x15:cachedUniqueName index="22" name="[範圍].[Date Created Conversion].&amp;[2012-01-15T17:31:08]"/>
            <x15:cachedUniqueName index="23" name="[範圍].[Date Created Conversion].&amp;[2012-01-16T15:37:15]"/>
            <x15:cachedUniqueName index="24" name="[範圍].[Date Created Conversion].&amp;[2012-01-17T14:23:31]"/>
            <x15:cachedUniqueName index="25" name="[範圍].[Date Created Conversion].&amp;[2012-01-18T01:08:55]"/>
            <x15:cachedUniqueName index="26" name="[範圍].[Date Created Conversion].&amp;[2012-01-18T07:39:27]"/>
            <x15:cachedUniqueName index="27" name="[範圍].[Date Created Conversion].&amp;[2012-01-19T00:53:15]"/>
            <x15:cachedUniqueName index="28" name="[範圍].[Date Created Conversion].&amp;[2012-01-19T11:21:47]"/>
            <x15:cachedUniqueName index="29" name="[範圍].[Date Created Conversion].&amp;[2012-01-19T17:33:46]"/>
            <x15:cachedUniqueName index="30" name="[範圍].[Date Created Conversion].&amp;[2012-01-25T19:14:45]"/>
            <x15:cachedUniqueName index="31" name="[範圍].[Date Created Conversion].&amp;[2012-01-25T20:33:58]"/>
            <x15:cachedUniqueName index="32" name="[範圍].[Date Created Conversion].&amp;[2012-01-25T20:34:02]"/>
            <x15:cachedUniqueName index="33" name="[範圍].[Date Created Conversion].&amp;[2012-01-26T09:01:39]"/>
            <x15:cachedUniqueName index="34" name="[範圍].[Date Created Conversion].&amp;[2012-01-27T00:07:21]"/>
            <x15:cachedUniqueName index="35" name="[範圍].[Date Created Conversion].&amp;[2012-01-28T16:17:03]"/>
            <x15:cachedUniqueName index="36" name="[範圍].[Date Created Conversion].&amp;[2012-01-29T16:18:34]"/>
            <x15:cachedUniqueName index="37" name="[範圍].[Date Created Conversion].&amp;[2012-01-30T01:29:58]"/>
            <x15:cachedUniqueName index="38" name="[範圍].[Date Created Conversion].&amp;[2012-01-31T00:28:50]"/>
            <x15:cachedUniqueName index="39" name="[範圍].[Date Created Conversion].&amp;[2012-01-31T18:16:58]"/>
            <x15:cachedUniqueName index="40" name="[範圍].[Date Created Conversion].&amp;[2012-01-31T20:06:15]"/>
            <x15:cachedUniqueName index="41" name="[範圍].[Date Created Conversion].&amp;[2012-01-31T22:46:14]"/>
            <x15:cachedUniqueName index="42" name="[範圍].[Date Created Conversion].&amp;[2012-01-31T23:30:39]"/>
            <x15:cachedUniqueName index="43" name="[範圍].[Date Created Conversion].&amp;[2013-01-02T01:08:59]"/>
            <x15:cachedUniqueName index="44" name="[範圍].[Date Created Conversion].&amp;[2013-01-02T11:55:27]"/>
            <x15:cachedUniqueName index="45" name="[範圍].[Date Created Conversion].&amp;[2013-01-02T20:19:25]"/>
            <x15:cachedUniqueName index="46" name="[範圍].[Date Created Conversion].&amp;[2013-01-03T04:28:00]"/>
            <x15:cachedUniqueName index="47" name="[範圍].[Date Created Conversion].&amp;[2013-01-08T00:25:52]"/>
            <x15:cachedUniqueName index="48" name="[範圍].[Date Created Conversion].&amp;[2013-01-08T22:40:01]"/>
            <x15:cachedUniqueName index="49" name="[範圍].[Date Created Conversion].&amp;[2013-01-14T16:29:28]"/>
            <x15:cachedUniqueName index="50" name="[範圍].[Date Created Conversion].&amp;[2013-01-14T22:37:49]"/>
            <x15:cachedUniqueName index="51" name="[範圍].[Date Created Conversion].&amp;[2013-01-15T23:59:29]"/>
            <x15:cachedUniqueName index="52" name="[範圍].[Date Created Conversion].&amp;[2013-01-16T14:21:49]"/>
            <x15:cachedUniqueName index="53" name="[範圍].[Date Created Conversion].&amp;[2013-01-17T15:52:38]"/>
            <x15:cachedUniqueName index="54" name="[範圍].[Date Created Conversion].&amp;[2013-01-24T12:14:21]"/>
            <x15:cachedUniqueName index="55" name="[範圍].[Date Created Conversion].&amp;[2013-01-25T09:09:15]"/>
            <x15:cachedUniqueName index="56" name="[範圍].[Date Created Conversion].&amp;[2013-01-25T19:02:26]"/>
            <x15:cachedUniqueName index="57" name="[範圍].[Date Created Conversion].&amp;[2013-01-25T21:04:32]"/>
            <x15:cachedUniqueName index="58" name="[範圍].[Date Created Conversion].&amp;[2013-01-27T15:42:15]"/>
            <x15:cachedUniqueName index="59" name="[範圍].[Date Created Conversion].&amp;[2013-01-29T01:03:23]"/>
            <x15:cachedUniqueName index="60" name="[範圍].[Date Created Conversion].&amp;[2013-01-29T14:15:15]"/>
            <x15:cachedUniqueName index="61" name="[範圍].[Date Created Conversion].&amp;[2013-01-30T18:01:51]"/>
            <x15:cachedUniqueName index="62" name="[範圍].[Date Created Conversion].&amp;[2013-01-30T19:59:48]"/>
            <x15:cachedUniqueName index="63" name="[範圍].[Date Created Conversion].&amp;[2013-01-30T23:05:37]"/>
            <x15:cachedUniqueName index="64" name="[範圍].[Date Created Conversion].&amp;[2013-01-31T19:25:29]"/>
            <x15:cachedUniqueName index="65" name="[範圍].[Date Created Conversion].&amp;[2014-01-03T00:07:25]"/>
            <x15:cachedUniqueName index="66" name="[範圍].[Date Created Conversion].&amp;[2014-01-03T18:02:06]"/>
            <x15:cachedUniqueName index="67" name="[範圍].[Date Created Conversion].&amp;[2014-01-04T11:41:32]"/>
            <x15:cachedUniqueName index="68" name="[範圍].[Date Created Conversion].&amp;[2014-01-06T19:58:17]"/>
            <x15:cachedUniqueName index="69" name="[範圍].[Date Created Conversion].&amp;[2014-01-06T20:48:53]"/>
            <x15:cachedUniqueName index="70" name="[範圍].[Date Created Conversion].&amp;[2014-01-07T15:04:22]"/>
            <x15:cachedUniqueName index="71" name="[範圍].[Date Created Conversion].&amp;[2014-01-07T19:00:48]"/>
            <x15:cachedUniqueName index="72" name="[範圍].[Date Created Conversion].&amp;[2014-01-08T15:10:27]"/>
            <x15:cachedUniqueName index="73" name="[範圍].[Date Created Conversion].&amp;[2014-01-09T09:30:31]"/>
            <x15:cachedUniqueName index="74" name="[範圍].[Date Created Conversion].&amp;[2014-01-11T00:21:41]"/>
            <x15:cachedUniqueName index="75" name="[範圍].[Date Created Conversion].&amp;[2014-01-13T17:49:11]"/>
            <x15:cachedUniqueName index="76" name="[範圍].[Date Created Conversion].&amp;[2014-01-15T22:43:20]"/>
            <x15:cachedUniqueName index="77" name="[範圍].[Date Created Conversion].&amp;[2014-01-16T17:01:24]"/>
            <x15:cachedUniqueName index="78" name="[範圍].[Date Created Conversion].&amp;[2014-01-17T18:18:12]"/>
            <x15:cachedUniqueName index="79" name="[範圍].[Date Created Conversion].&amp;[2014-01-18T22:10:17]"/>
            <x15:cachedUniqueName index="80" name="[範圍].[Date Created Conversion].&amp;[2014-01-18T23:38:31]"/>
            <x15:cachedUniqueName index="81" name="[範圍].[Date Created Conversion].&amp;[2014-01-21T17:00:17]"/>
            <x15:cachedUniqueName index="82" name="[範圍].[Date Created Conversion].&amp;[2014-01-21T19:01:17]"/>
            <x15:cachedUniqueName index="83" name="[範圍].[Date Created Conversion].&amp;[2014-01-22T09:08:42]"/>
            <x15:cachedUniqueName index="84" name="[範圍].[Date Created Conversion].&amp;[2014-01-23T01:08:24]"/>
            <x15:cachedUniqueName index="85" name="[範圍].[Date Created Conversion].&amp;[2014-01-23T20:31:11]"/>
            <x15:cachedUniqueName index="86" name="[範圍].[Date Created Conversion].&amp;[2014-01-24T12:00:57]"/>
            <x15:cachedUniqueName index="87" name="[範圍].[Date Created Conversion].&amp;[2014-01-24T13:39:51]"/>
            <x15:cachedUniqueName index="88" name="[範圍].[Date Created Conversion].&amp;[2014-01-24T18:43:38]"/>
            <x15:cachedUniqueName index="89" name="[範圍].[Date Created Conversion].&amp;[2014-01-25T16:25:07]"/>
            <x15:cachedUniqueName index="90" name="[範圍].[Date Created Conversion].&amp;[2014-01-27T20:13:40]"/>
            <x15:cachedUniqueName index="91" name="[範圍].[Date Created Conversion].&amp;[2014-01-27T22:11:35]"/>
            <x15:cachedUniqueName index="92" name="[範圍].[Date Created Conversion].&amp;[2014-01-28T06:36:27]"/>
            <x15:cachedUniqueName index="93" name="[範圍].[Date Created Conversion].&amp;[2014-01-28T19:45:32]"/>
            <x15:cachedUniqueName index="94" name="[範圍].[Date Created Conversion].&amp;[2014-01-29T14:33:19]"/>
            <x15:cachedUniqueName index="95" name="[範圍].[Date Created Conversion].&amp;[2015-01-01T05:59:59]"/>
            <x15:cachedUniqueName index="96" name="[範圍].[Date Created Conversion].&amp;[2015-01-02T00:31:47]"/>
            <x15:cachedUniqueName index="97" name="[範圍].[Date Created Conversion].&amp;[2015-01-02T21:48:31]"/>
            <x15:cachedUniqueName index="98" name="[範圍].[Date Created Conversion].&amp;[2015-01-03T00:23:42]"/>
            <x15:cachedUniqueName index="99" name="[範圍].[Date Created Conversion].&amp;[2015-01-03T18:55:42]"/>
            <x15:cachedUniqueName index="100" name="[範圍].[Date Created Conversion].&amp;[2015-01-05T11:50:18]"/>
            <x15:cachedUniqueName index="101" name="[範圍].[Date Created Conversion].&amp;[2015-01-05T15:22:29]"/>
            <x15:cachedUniqueName index="102" name="[範圍].[Date Created Conversion].&amp;[2015-01-05T19:36:46]"/>
            <x15:cachedUniqueName index="103" name="[範圍].[Date Created Conversion].&amp;[2015-01-05T23:22:29]"/>
            <x15:cachedUniqueName index="104" name="[範圍].[Date Created Conversion].&amp;[2015-01-06T16:11:18]"/>
            <x15:cachedUniqueName index="105" name="[範圍].[Date Created Conversion].&amp;[2015-01-06T19:44:01]"/>
            <x15:cachedUniqueName index="106" name="[範圍].[Date Created Conversion].&amp;[2015-01-06T23:14:16]"/>
            <x15:cachedUniqueName index="107" name="[範圍].[Date Created Conversion].&amp;[2015-01-07T04:51:43]"/>
            <x15:cachedUniqueName index="108" name="[範圍].[Date Created Conversion].&amp;[2015-01-07T13:13:42]"/>
            <x15:cachedUniqueName index="109" name="[範圍].[Date Created Conversion].&amp;[2015-01-07T15:04:31]"/>
            <x15:cachedUniqueName index="110" name="[範圍].[Date Created Conversion].&amp;[2015-01-07T22:13:21]"/>
            <x15:cachedUniqueName index="111" name="[範圍].[Date Created Conversion].&amp;[2015-01-08T18:26:21]"/>
            <x15:cachedUniqueName index="112" name="[範圍].[Date Created Conversion].&amp;[2015-01-09T01:25:00]"/>
            <x15:cachedUniqueName index="113" name="[範圍].[Date Created Conversion].&amp;[2015-01-09T03:39:39]"/>
            <x15:cachedUniqueName index="114" name="[範圍].[Date Created Conversion].&amp;[2015-01-09T10:11:17]"/>
            <x15:cachedUniqueName index="115" name="[範圍].[Date Created Conversion].&amp;[2015-01-09T21:58:29]"/>
            <x15:cachedUniqueName index="116" name="[範圍].[Date Created Conversion].&amp;[2015-01-10T19:58:33]"/>
            <x15:cachedUniqueName index="117" name="[範圍].[Date Created Conversion].&amp;[2015-01-12T01:12:39]"/>
            <x15:cachedUniqueName index="118" name="[範圍].[Date Created Conversion].&amp;[2015-01-12T02:53:41]"/>
            <x15:cachedUniqueName index="119" name="[範圍].[Date Created Conversion].&amp;[2015-01-12T15:23:40]"/>
            <x15:cachedUniqueName index="120" name="[範圍].[Date Created Conversion].&amp;[2015-01-12T16:57:37]"/>
            <x15:cachedUniqueName index="121" name="[範圍].[Date Created Conversion].&amp;[2015-01-12T19:12:18]"/>
            <x15:cachedUniqueName index="122" name="[範圍].[Date Created Conversion].&amp;[2015-01-12T19:58:45]"/>
            <x15:cachedUniqueName index="123" name="[範圍].[Date Created Conversion].&amp;[2015-01-12T22:31:43]"/>
            <x15:cachedUniqueName index="124" name="[範圍].[Date Created Conversion].&amp;[2015-01-12T23:33:28]"/>
            <x15:cachedUniqueName index="125" name="[範圍].[Date Created Conversion].&amp;[2015-01-13T14:15:42]"/>
            <x15:cachedUniqueName index="126" name="[範圍].[Date Created Conversion].&amp;[2015-01-13T20:14:20]"/>
            <x15:cachedUniqueName index="127" name="[範圍].[Date Created Conversion].&amp;[2015-01-13T21:07:51]"/>
            <x15:cachedUniqueName index="128" name="[範圍].[Date Created Conversion].&amp;[2015-01-13T21:46:34]"/>
            <x15:cachedUniqueName index="129" name="[範圍].[Date Created Conversion].&amp;[2015-01-13T22:15:29]"/>
            <x15:cachedUniqueName index="130" name="[範圍].[Date Created Conversion].&amp;[2015-01-13T23:13:07]"/>
            <x15:cachedUniqueName index="131" name="[範圍].[Date Created Conversion].&amp;[2015-01-14T01:43:02]"/>
            <x15:cachedUniqueName index="132" name="[範圍].[Date Created Conversion].&amp;[2015-01-14T16:14:44]"/>
            <x15:cachedUniqueName index="133" name="[範圍].[Date Created Conversion].&amp;[2015-01-14T22:34:19]"/>
            <x15:cachedUniqueName index="134" name="[範圍].[Date Created Conversion].&amp;[2015-01-14T22:35:54]"/>
            <x15:cachedUniqueName index="135" name="[範圍].[Date Created Conversion].&amp;[2015-01-14T23:58:02]"/>
            <x15:cachedUniqueName index="136" name="[範圍].[Date Created Conversion].&amp;[2015-01-15T14:09:51]"/>
            <x15:cachedUniqueName index="137" name="[範圍].[Date Created Conversion].&amp;[2015-01-15T16:24:37]"/>
            <x15:cachedUniqueName index="138" name="[範圍].[Date Created Conversion].&amp;[2015-01-15T17:42:23]"/>
            <x15:cachedUniqueName index="139" name="[範圍].[Date Created Conversion].&amp;[2015-01-15T18:28:00]"/>
            <x15:cachedUniqueName index="140" name="[範圍].[Date Created Conversion].&amp;[2015-01-15T23:02:10]"/>
            <x15:cachedUniqueName index="141" name="[範圍].[Date Created Conversion].&amp;[2015-01-16T14:05:47]"/>
            <x15:cachedUniqueName index="142" name="[範圍].[Date Created Conversion].&amp;[2015-01-16T16:48:49]"/>
            <x15:cachedUniqueName index="143" name="[範圍].[Date Created Conversion].&amp;[2015-01-16T18:26:50]"/>
            <x15:cachedUniqueName index="144" name="[範圍].[Date Created Conversion].&amp;[2015-01-16T19:21:39]"/>
            <x15:cachedUniqueName index="145" name="[範圍].[Date Created Conversion].&amp;[2015-01-16T20:19:12]"/>
            <x15:cachedUniqueName index="146" name="[範圍].[Date Created Conversion].&amp;[2015-01-16T20:30:07]"/>
            <x15:cachedUniqueName index="147" name="[範圍].[Date Created Conversion].&amp;[2015-01-17T03:21:13]"/>
            <x15:cachedUniqueName index="148" name="[範圍].[Date Created Conversion].&amp;[2015-01-17T07:13:43]"/>
            <x15:cachedUniqueName index="149" name="[範圍].[Date Created Conversion].&amp;[2015-01-17T18:48:03]"/>
            <x15:cachedUniqueName index="150" name="[範圍].[Date Created Conversion].&amp;[2015-01-17T19:58:29]"/>
            <x15:cachedUniqueName index="151" name="[範圍].[Date Created Conversion].&amp;[2015-01-18T00:08:47]"/>
            <x15:cachedUniqueName index="152" name="[範圍].[Date Created Conversion].&amp;[2015-01-18T01:40:47]"/>
            <x15:cachedUniqueName index="153" name="[範圍].[Date Created Conversion].&amp;[2015-01-18T15:52:36]"/>
            <x15:cachedUniqueName index="154" name="[範圍].[Date Created Conversion].&amp;[2015-01-19T03:26:31]"/>
            <x15:cachedUniqueName index="155" name="[範圍].[Date Created Conversion].&amp;[2015-01-19T15:14:22]"/>
            <x15:cachedUniqueName index="156" name="[範圍].[Date Created Conversion].&amp;[2015-01-19T19:38:49]"/>
            <x15:cachedUniqueName index="157" name="[範圍].[Date Created Conversion].&amp;[2015-01-20T16:52:10]"/>
            <x15:cachedUniqueName index="158" name="[範圍].[Date Created Conversion].&amp;[2015-01-20T20:45:48]"/>
            <x15:cachedUniqueName index="159" name="[範圍].[Date Created Conversion].&amp;[2015-01-20T21:19:43]"/>
            <x15:cachedUniqueName index="160" name="[範圍].[Date Created Conversion].&amp;[2015-01-21T03:57:17]"/>
            <x15:cachedUniqueName index="161" name="[範圍].[Date Created Conversion].&amp;[2015-01-21T08:34:13]"/>
            <x15:cachedUniqueName index="162" name="[範圍].[Date Created Conversion].&amp;[2015-01-21T15:18:38]"/>
            <x15:cachedUniqueName index="163" name="[範圍].[Date Created Conversion].&amp;[2015-01-22T04:13:42]"/>
            <x15:cachedUniqueName index="164" name="[範圍].[Date Created Conversion].&amp;[2015-01-22T08:53:50]"/>
            <x15:cachedUniqueName index="165" name="[範圍].[Date Created Conversion].&amp;[2015-01-22T14:31:17]"/>
            <x15:cachedUniqueName index="166" name="[範圍].[Date Created Conversion].&amp;[2015-01-22T16:29:56]"/>
            <x15:cachedUniqueName index="167" name="[範圍].[Date Created Conversion].&amp;[2015-01-22T21:08:54]"/>
            <x15:cachedUniqueName index="168" name="[範圍].[Date Created Conversion].&amp;[2015-01-22T22:05:25]"/>
            <x15:cachedUniqueName index="169" name="[範圍].[Date Created Conversion].&amp;[2015-01-22T22:11:58]"/>
            <x15:cachedUniqueName index="170" name="[範圍].[Date Created Conversion].&amp;[2015-01-23T01:21:47]"/>
            <x15:cachedUniqueName index="171" name="[範圍].[Date Created Conversion].&amp;[2015-01-23T03:18:58]"/>
            <x15:cachedUniqueName index="172" name="[範圍].[Date Created Conversion].&amp;[2015-01-23T08:29:23]"/>
            <x15:cachedUniqueName index="173" name="[範圍].[Date Created Conversion].&amp;[2015-01-23T19:59:14]"/>
            <x15:cachedUniqueName index="174" name="[範圍].[Date Created Conversion].&amp;[2015-01-23T20:09:13]"/>
            <x15:cachedUniqueName index="175" name="[範圍].[Date Created Conversion].&amp;[2015-01-23T20:34:04]"/>
            <x15:cachedUniqueName index="176" name="[範圍].[Date Created Conversion].&amp;[2015-01-24T02:51:10]"/>
            <x15:cachedUniqueName index="177" name="[範圍].[Date Created Conversion].&amp;[2015-01-24T11:55:03]"/>
            <x15:cachedUniqueName index="178" name="[範圍].[Date Created Conversion].&amp;[2015-01-25T01:42:42]"/>
            <x15:cachedUniqueName index="179" name="[範圍].[Date Created Conversion].&amp;[2015-01-25T03:15:40]"/>
            <x15:cachedUniqueName index="180" name="[範圍].[Date Created Conversion].&amp;[2015-01-25T21:47:19]"/>
            <x15:cachedUniqueName index="181" name="[範圍].[Date Created Conversion].&amp;[2015-01-27T00:16:12]"/>
            <x15:cachedUniqueName index="182" name="[範圍].[Date Created Conversion].&amp;[2015-01-27T03:19:55]"/>
            <x15:cachedUniqueName index="183" name="[範圍].[Date Created Conversion].&amp;[2015-01-27T08:41:33]"/>
            <x15:cachedUniqueName index="184" name="[範圍].[Date Created Conversion].&amp;[2015-01-27T11:19:12]"/>
            <x15:cachedUniqueName index="185" name="[範圍].[Date Created Conversion].&amp;[2015-01-27T15:09:41]"/>
            <x15:cachedUniqueName index="186" name="[範圍].[Date Created Conversion].&amp;[2015-01-27T16:00:20]"/>
            <x15:cachedUniqueName index="187" name="[範圍].[Date Created Conversion].&amp;[2015-01-27T18:28:38]"/>
            <x15:cachedUniqueName index="188" name="[範圍].[Date Created Conversion].&amp;[2015-01-27T20:00:22]"/>
            <x15:cachedUniqueName index="189" name="[範圍].[Date Created Conversion].&amp;[2015-01-27T20:06:04]"/>
            <x15:cachedUniqueName index="190" name="[範圍].[Date Created Conversion].&amp;[2015-01-27T21:13:54]"/>
            <x15:cachedUniqueName index="191" name="[範圍].[Date Created Conversion].&amp;[2015-01-27T22:17:09]"/>
            <x15:cachedUniqueName index="192" name="[範圍].[Date Created Conversion].&amp;[2015-01-27T23:09:48]"/>
            <x15:cachedUniqueName index="193" name="[範圍].[Date Created Conversion].&amp;[2015-01-28T04:02:41]"/>
            <x15:cachedUniqueName index="194" name="[範圍].[Date Created Conversion].&amp;[2015-01-28T06:00:18]"/>
            <x15:cachedUniqueName index="195" name="[範圍].[Date Created Conversion].&amp;[2015-01-28T12:14:45]"/>
            <x15:cachedUniqueName index="196" name="[範圍].[Date Created Conversion].&amp;[2015-01-28T16:37:59]"/>
            <x15:cachedUniqueName index="197" name="[範圍].[Date Created Conversion].&amp;[2015-01-28T17:11:15]"/>
            <x15:cachedUniqueName index="198" name="[範圍].[Date Created Conversion].&amp;[2015-01-28T19:49:06]"/>
            <x15:cachedUniqueName index="199" name="[範圍].[Date Created Conversion].&amp;[2015-01-29T00:01:34]"/>
            <x15:cachedUniqueName index="200" name="[範圍].[Date Created Conversion].&amp;[2015-01-29T07:32:16]"/>
            <x15:cachedUniqueName index="201" name="[範圍].[Date Created Conversion].&amp;[2015-01-29T12:24:20]"/>
            <x15:cachedUniqueName index="202" name="[範圍].[Date Created Conversion].&amp;[2015-01-29T13:45:08]"/>
            <x15:cachedUniqueName index="203" name="[範圍].[Date Created Conversion].&amp;[2015-01-29T14:00:59]"/>
            <x15:cachedUniqueName index="204" name="[範圍].[Date Created Conversion].&amp;[2015-01-29T20:17:35]"/>
            <x15:cachedUniqueName index="205" name="[範圍].[Date Created Conversion].&amp;[2015-01-30T08:08:41]"/>
            <x15:cachedUniqueName index="206" name="[範圍].[Date Created Conversion].&amp;[2015-01-30T15:21:16]"/>
            <x15:cachedUniqueName index="207" name="[範圍].[Date Created Conversion].&amp;[2015-01-30T18:07:20]"/>
            <x15:cachedUniqueName index="208" name="[範圍].[Date Created Conversion].&amp;[2015-01-30T20:33:49]"/>
            <x15:cachedUniqueName index="209" name="[範圍].[Date Created Conversion].&amp;[2015-01-30T22:16:41]"/>
            <x15:cachedUniqueName index="210" name="[範圍].[Date Created Conversion].&amp;[2015-01-30T23:02:35]"/>
            <x15:cachedUniqueName index="211" name="[範圍].[Date Created Conversion].&amp;[2015-01-31T00:42:05]"/>
            <x15:cachedUniqueName index="212" name="[範圍].[Date Created Conversion].&amp;[2016-01-01T00:11:11]"/>
            <x15:cachedUniqueName index="213" name="[範圍].[Date Created Conversion].&amp;[2016-01-01T13:43:28]"/>
            <x15:cachedUniqueName index="214" name="[範圍].[Date Created Conversion].&amp;[2016-01-01T13:56:03]"/>
            <x15:cachedUniqueName index="215" name="[範圍].[Date Created Conversion].&amp;[2016-01-01T21:40:37]"/>
            <x15:cachedUniqueName index="216" name="[範圍].[Date Created Conversion].&amp;[2016-01-02T08:32:15]"/>
            <x15:cachedUniqueName index="217" name="[範圍].[Date Created Conversion].&amp;[2016-01-02T10:43:33]"/>
            <x15:cachedUniqueName index="218" name="[範圍].[Date Created Conversion].&amp;[2016-01-02T14:48:43]"/>
            <x15:cachedUniqueName index="219" name="[範圍].[Date Created Conversion].&amp;[2016-01-02T22:27:15]"/>
            <x15:cachedUniqueName index="220" name="[範圍].[Date Created Conversion].&amp;[2016-01-03T14:58:48]"/>
            <x15:cachedUniqueName index="221" name="[範圍].[Date Created Conversion].&amp;[2016-01-03T16:38:00]"/>
            <x15:cachedUniqueName index="222" name="[範圍].[Date Created Conversion].&amp;[2016-01-04T06:03:17]"/>
            <x15:cachedUniqueName index="223" name="[範圍].[Date Created Conversion].&amp;[2016-01-04T17:05:53]"/>
            <x15:cachedUniqueName index="224" name="[範圍].[Date Created Conversion].&amp;[2016-01-04T23:36:10]"/>
            <x15:cachedUniqueName index="225" name="[範圍].[Date Created Conversion].&amp;[2016-01-05T15:38:10]"/>
            <x15:cachedUniqueName index="226" name="[範圍].[Date Created Conversion].&amp;[2016-01-05T15:43:19]"/>
            <x15:cachedUniqueName index="227" name="[範圍].[Date Created Conversion].&amp;[2016-01-05T19:44:56]"/>
            <x15:cachedUniqueName index="228" name="[範圍].[Date Created Conversion].&amp;[2016-01-05T21:52:10]"/>
            <x15:cachedUniqueName index="229" name="[範圍].[Date Created Conversion].&amp;[2016-01-06T02:00:53]"/>
            <x15:cachedUniqueName index="230" name="[範圍].[Date Created Conversion].&amp;[2016-01-06T02:45:35]"/>
            <x15:cachedUniqueName index="231" name="[範圍].[Date Created Conversion].&amp;[2016-01-06T05:31:22]"/>
            <x15:cachedUniqueName index="232" name="[範圍].[Date Created Conversion].&amp;[2016-01-06T23:55:31]"/>
            <x15:cachedUniqueName index="233" name="[範圍].[Date Created Conversion].&amp;[2016-01-07T19:00:34]"/>
            <x15:cachedUniqueName index="234" name="[範圍].[Date Created Conversion].&amp;[2016-01-08T13:18:51]"/>
            <x15:cachedUniqueName index="235" name="[範圍].[Date Created Conversion].&amp;[2016-01-08T13:51:09]"/>
            <x15:cachedUniqueName index="236" name="[範圍].[Date Created Conversion].&amp;[2016-01-08T16:58:00]"/>
            <x15:cachedUniqueName index="237" name="[範圍].[Date Created Conversion].&amp;[2016-01-09T11:28:49]"/>
            <x15:cachedUniqueName index="238" name="[範圍].[Date Created Conversion].&amp;[2016-01-10T17:51:38]"/>
            <x15:cachedUniqueName index="239" name="[範圍].[Date Created Conversion].&amp;[2016-01-11T13:56:54]"/>
            <x15:cachedUniqueName index="240" name="[範圍].[Date Created Conversion].&amp;[2016-01-11T16:34:01]"/>
            <x15:cachedUniqueName index="241" name="[範圍].[Date Created Conversion].&amp;[2016-01-11T16:42:44]"/>
            <x15:cachedUniqueName index="242" name="[範圍].[Date Created Conversion].&amp;[2016-01-11T19:30:11]"/>
            <x15:cachedUniqueName index="243" name="[範圍].[Date Created Conversion].&amp;[2016-01-11T21:14:13]"/>
            <x15:cachedUniqueName index="244" name="[範圍].[Date Created Conversion].&amp;[2016-01-11T22:13:36]"/>
            <x15:cachedUniqueName index="245" name="[範圍].[Date Created Conversion].&amp;[2016-01-12T11:29:44]"/>
            <x15:cachedUniqueName index="246" name="[範圍].[Date Created Conversion].&amp;[2016-01-12T16:07:27]"/>
            <x15:cachedUniqueName index="247" name="[範圍].[Date Created Conversion].&amp;[2016-01-12T16:29:03]"/>
            <x15:cachedUniqueName index="248" name="[範圍].[Date Created Conversion].&amp;[2016-01-12T19:10:22]"/>
            <x15:cachedUniqueName index="249" name="[範圍].[Date Created Conversion].&amp;[2016-01-12T20:47:27]"/>
            <x15:cachedUniqueName index="250" name="[範圍].[Date Created Conversion].&amp;[2016-01-13T03:08:24]"/>
            <x15:cachedUniqueName index="251" name="[範圍].[Date Created Conversion].&amp;[2016-01-13T04:33:11]"/>
            <x15:cachedUniqueName index="252" name="[範圍].[Date Created Conversion].&amp;[2016-01-13T05:51:57]"/>
            <x15:cachedUniqueName index="253" name="[範圍].[Date Created Conversion].&amp;[2016-01-13T10:20:45]"/>
            <x15:cachedUniqueName index="254" name="[範圍].[Date Created Conversion].&amp;[2016-01-13T17:45:44]"/>
            <x15:cachedUniqueName index="255" name="[範圍].[Date Created Conversion].&amp;[2016-01-13T20:14:20]"/>
            <x15:cachedUniqueName index="256" name="[範圍].[Date Created Conversion].&amp;[2016-01-13T21:45:24]"/>
            <x15:cachedUniqueName index="257" name="[範圍].[Date Created Conversion].&amp;[2016-01-14T19:02:06]"/>
            <x15:cachedUniqueName index="258" name="[範圍].[Date Created Conversion].&amp;[2016-01-14T21:35:13]"/>
            <x15:cachedUniqueName index="259" name="[範圍].[Date Created Conversion].&amp;[2016-01-14T22:24:57]"/>
            <x15:cachedUniqueName index="260" name="[範圍].[Date Created Conversion].&amp;[2016-01-15T02:39:31]"/>
            <x15:cachedUniqueName index="261" name="[範圍].[Date Created Conversion].&amp;[2016-01-15T07:21:51]"/>
            <x15:cachedUniqueName index="262" name="[範圍].[Date Created Conversion].&amp;[2016-01-15T16:20:32]"/>
            <x15:cachedUniqueName index="263" name="[範圍].[Date Created Conversion].&amp;[2016-01-18T09:33:48]"/>
            <x15:cachedUniqueName index="264" name="[範圍].[Date Created Conversion].&amp;[2016-01-18T12:04:39]"/>
            <x15:cachedUniqueName index="265" name="[範圍].[Date Created Conversion].&amp;[2016-01-18T17:26:38]"/>
            <x15:cachedUniqueName index="266" name="[範圍].[Date Created Conversion].&amp;[2016-01-19T12:33:09]"/>
            <x15:cachedUniqueName index="267" name="[範圍].[Date Created Conversion].&amp;[2016-01-19T13:48:09]"/>
            <x15:cachedUniqueName index="268" name="[範圍].[Date Created Conversion].&amp;[2016-01-19T14:08:17]"/>
            <x15:cachedUniqueName index="269" name="[範圍].[Date Created Conversion].&amp;[2016-01-19T17:00:27]"/>
            <x15:cachedUniqueName index="270" name="[範圍].[Date Created Conversion].&amp;[2016-01-19T19:09:29]"/>
            <x15:cachedUniqueName index="271" name="[範圍].[Date Created Conversion].&amp;[2016-01-21T00:03:49]"/>
            <x15:cachedUniqueName index="272" name="[範圍].[Date Created Conversion].&amp;[2016-01-21T04:06:37]"/>
            <x15:cachedUniqueName index="273" name="[範圍].[Date Created Conversion].&amp;[2016-01-21T20:07:47]"/>
            <x15:cachedUniqueName index="274" name="[範圍].[Date Created Conversion].&amp;[2016-01-22T08:24:17]"/>
            <x15:cachedUniqueName index="275" name="[範圍].[Date Created Conversion].&amp;[2016-01-22T11:24:25]"/>
            <x15:cachedUniqueName index="276" name="[範圍].[Date Created Conversion].&amp;[2016-01-22T18:33:07]"/>
            <x15:cachedUniqueName index="277" name="[範圍].[Date Created Conversion].&amp;[2016-01-22T22:36:37]"/>
            <x15:cachedUniqueName index="278" name="[範圍].[Date Created Conversion].&amp;[2016-01-24T23:05:09]"/>
            <x15:cachedUniqueName index="279" name="[範圍].[Date Created Conversion].&amp;[2016-01-25T13:56:16]"/>
            <x15:cachedUniqueName index="280" name="[範圍].[Date Created Conversion].&amp;[2016-01-25T21:36:40]"/>
            <x15:cachedUniqueName index="281" name="[範圍].[Date Created Conversion].&amp;[2016-01-26T07:25:01]"/>
            <x15:cachedUniqueName index="282" name="[範圍].[Date Created Conversion].&amp;[2016-01-26T10:57:14]"/>
            <x15:cachedUniqueName index="283" name="[範圍].[Date Created Conversion].&amp;[2016-01-26T16:57:16]"/>
            <x15:cachedUniqueName index="284" name="[範圍].[Date Created Conversion].&amp;[2016-01-27T11:52:12]"/>
            <x15:cachedUniqueName index="285" name="[範圍].[Date Created Conversion].&amp;[2016-01-27T20:15:27]"/>
            <x15:cachedUniqueName index="286" name="[範圍].[Date Created Conversion].&amp;[2016-01-27T21:52:52]"/>
            <x15:cachedUniqueName index="287" name="[範圍].[Date Created Conversion].&amp;[2016-01-27T23:22:17]"/>
            <x15:cachedUniqueName index="288" name="[範圍].[Date Created Conversion].&amp;[2016-01-28T06:45:36]"/>
            <x15:cachedUniqueName index="289" name="[範圍].[Date Created Conversion].&amp;[2016-01-28T16:18:30]"/>
            <x15:cachedUniqueName index="290" name="[範圍].[Date Created Conversion].&amp;[2016-01-28T21:35:43]"/>
            <x15:cachedUniqueName index="291" name="[範圍].[Date Created Conversion].&amp;[2016-01-29T04:42:12]"/>
            <x15:cachedUniqueName index="292" name="[範圍].[Date Created Conversion].&amp;[2016-01-29T20:22:56]"/>
            <x15:cachedUniqueName index="293" name="[範圍].[Date Created Conversion].&amp;[2016-01-30T16:58:40]"/>
            <x15:cachedUniqueName index="294" name="[範圍].[Date Created Conversion].&amp;[2016-01-30T21:10:58]"/>
            <x15:cachedUniqueName index="295" name="[範圍].[Date Created Conversion].&amp;[2016-01-31T04:13:59]"/>
            <x15:cachedUniqueName index="296" name="[範圍].[Date Created Conversion].&amp;[2016-01-31T16:54:32]"/>
            <x15:cachedUniqueName index="297" name="[範圍].[Date Created Conversion].&amp;[2016-01-31T17:05:14]"/>
            <x15:cachedUniqueName index="298" name="[範圍].[Date Created Conversion].&amp;[2016-01-31T22:43:06]"/>
            <x15:cachedUniqueName index="299" name="[範圍].[Date Created Conversion].&amp;[2017-01-01T17:35:22]"/>
            <x15:cachedUniqueName index="300" name="[範圍].[Date Created Conversion].&amp;[2017-01-01T21:45:31]"/>
            <x15:cachedUniqueName index="301" name="[範圍].[Date Created Conversion].&amp;[2017-01-02T13:05:19]"/>
            <x15:cachedUniqueName index="302" name="[範圍].[Date Created Conversion].&amp;[2017-01-02T15:55:59]"/>
            <x15:cachedUniqueName index="303" name="[範圍].[Date Created Conversion].&amp;[2017-01-02T21:50:36]"/>
            <x15:cachedUniqueName index="304" name="[範圍].[Date Created Conversion].&amp;[2017-01-03T14:46:01]"/>
            <x15:cachedUniqueName index="305" name="[範圍].[Date Created Conversion].&amp;[2017-01-03T16:36:49]"/>
            <x15:cachedUniqueName index="306" name="[範圍].[Date Created Conversion].&amp;[2017-01-05T16:38:55]"/>
            <x15:cachedUniqueName index="307" name="[範圍].[Date Created Conversion].&amp;[2017-01-05T20:05:30]"/>
            <x15:cachedUniqueName index="308" name="[範圍].[Date Created Conversion].&amp;[2017-01-06T14:23:31]"/>
            <x15:cachedUniqueName index="309" name="[範圍].[Date Created Conversion].&amp;[2017-01-06T16:25:39]"/>
            <x15:cachedUniqueName index="310" name="[範圍].[Date Created Conversion].&amp;[2017-01-06T20:21:40]"/>
            <x15:cachedUniqueName index="311" name="[範圍].[Date Created Conversion].&amp;[2017-01-07T05:54:57]"/>
            <x15:cachedUniqueName index="312" name="[範圍].[Date Created Conversion].&amp;[2017-01-07T07:16:47]"/>
            <x15:cachedUniqueName index="313" name="[範圍].[Date Created Conversion].&amp;[2017-01-07T16:20:30]"/>
            <x15:cachedUniqueName index="314" name="[範圍].[Date Created Conversion].&amp;[2017-01-09T09:59:05]"/>
            <x15:cachedUniqueName index="315" name="[範圍].[Date Created Conversion].&amp;[2017-01-09T21:40:35]"/>
            <x15:cachedUniqueName index="316" name="[範圍].[Date Created Conversion].&amp;[2017-01-10T00:45:19]"/>
            <x15:cachedUniqueName index="317" name="[範圍].[Date Created Conversion].&amp;[2017-01-10T08:46:17]"/>
            <x15:cachedUniqueName index="318" name="[範圍].[Date Created Conversion].&amp;[2017-01-10T14:24:21]"/>
            <x15:cachedUniqueName index="319" name="[範圍].[Date Created Conversion].&amp;[2017-01-10T17:52:15]"/>
            <x15:cachedUniqueName index="320" name="[範圍].[Date Created Conversion].&amp;[2017-01-11T00:28:18]"/>
            <x15:cachedUniqueName index="321" name="[範圍].[Date Created Conversion].&amp;[2017-01-11T01:22:14]"/>
            <x15:cachedUniqueName index="322" name="[範圍].[Date Created Conversion].&amp;[2017-01-11T02:19:05]"/>
            <x15:cachedUniqueName index="323" name="[範圍].[Date Created Conversion].&amp;[2017-01-11T06:16:58]"/>
            <x15:cachedUniqueName index="324" name="[範圍].[Date Created Conversion].&amp;[2017-01-11T06:28:53]"/>
            <x15:cachedUniqueName index="325" name="[範圍].[Date Created Conversion].&amp;[2017-01-12T04:40:05]"/>
            <x15:cachedUniqueName index="326" name="[範圍].[Date Created Conversion].&amp;[2017-01-12T05:16:10]"/>
            <x15:cachedUniqueName index="327" name="[範圍].[Date Created Conversion].&amp;[2017-01-12T12:09:38]"/>
            <x15:cachedUniqueName index="328" name="[範圍].[Date Created Conversion].&amp;[2017-01-14T01:26:00]"/>
            <x15:cachedUniqueName index="329" name="[範圍].[Date Created Conversion].&amp;[2017-01-15T12:43:39]"/>
            <x15:cachedUniqueName index="330" name="[範圍].[Date Created Conversion].&amp;[2017-01-16T12:48:05]"/>
            <x15:cachedUniqueName index="331" name="[範圍].[Date Created Conversion].&amp;[2017-01-17T03:28:46]"/>
            <x15:cachedUniqueName index="332" name="[範圍].[Date Created Conversion].&amp;[2017-01-17T15:32:48]"/>
            <x15:cachedUniqueName index="333" name="[範圍].[Date Created Conversion].&amp;[2017-01-17T19:51:10]"/>
            <x15:cachedUniqueName index="334" name="[範圍].[Date Created Conversion].&amp;[2017-01-17T20:17:27]"/>
            <x15:cachedUniqueName index="335" name="[範圍].[Date Created Conversion].&amp;[2017-01-18T04:56:06]"/>
            <x15:cachedUniqueName index="336" name="[範圍].[Date Created Conversion].&amp;[2017-01-18T07:53:49]"/>
            <x15:cachedUniqueName index="337" name="[範圍].[Date Created Conversion].&amp;[2017-01-18T16:17:25]"/>
            <x15:cachedUniqueName index="338" name="[範圍].[Date Created Conversion].&amp;[2017-01-19T16:39:08]"/>
            <x15:cachedUniqueName index="339" name="[範圍].[Date Created Conversion].&amp;[2017-01-20T11:49:34]"/>
            <x15:cachedUniqueName index="340" name="[範圍].[Date Created Conversion].&amp;[2017-01-20T15:03:25]"/>
            <x15:cachedUniqueName index="341" name="[範圍].[Date Created Conversion].&amp;[2017-01-21T00:26:39]"/>
            <x15:cachedUniqueName index="342" name="[範圍].[Date Created Conversion].&amp;[2017-01-21T12:01:30]"/>
            <x15:cachedUniqueName index="343" name="[範圍].[Date Created Conversion].&amp;[2017-01-21T16:33:50]"/>
            <x15:cachedUniqueName index="344" name="[範圍].[Date Created Conversion].&amp;[2017-01-23T04:43:42]"/>
            <x15:cachedUniqueName index="345" name="[範圍].[Date Created Conversion].&amp;[2017-01-23T08:50:02]"/>
            <x15:cachedUniqueName index="346" name="[範圍].[Date Created Conversion].&amp;[2017-01-23T13:25:52]"/>
            <x15:cachedUniqueName index="347" name="[範圍].[Date Created Conversion].&amp;[2017-01-23T23:25:21]"/>
            <x15:cachedUniqueName index="348" name="[範圍].[Date Created Conversion].&amp;[2017-01-24T05:51:36]"/>
            <x15:cachedUniqueName index="349" name="[範圍].[Date Created Conversion].&amp;[2017-01-24T14:14:22]"/>
            <x15:cachedUniqueName index="350" name="[範圍].[Date Created Conversion].&amp;[2017-01-24T15:05:11]"/>
            <x15:cachedUniqueName index="351" name="[範圍].[Date Created Conversion].&amp;[2017-01-24T17:23:40]"/>
            <x15:cachedUniqueName index="352" name="[範圍].[Date Created Conversion].&amp;[2017-01-25T05:51:40]"/>
            <x15:cachedUniqueName index="353" name="[範圍].[Date Created Conversion].&amp;[2017-01-25T11:58:28]"/>
            <x15:cachedUniqueName index="354" name="[範圍].[Date Created Conversion].&amp;[2017-01-26T09:01:47]"/>
            <x15:cachedUniqueName index="355" name="[範圍].[Date Created Conversion].&amp;[2017-01-26T20:18:25]"/>
            <x15:cachedUniqueName index="356" name="[範圍].[Date Created Conversion].&amp;[2017-01-26T23:03:59]"/>
            <x15:cachedUniqueName index="357" name="[範圍].[Date Created Conversion].&amp;[2017-01-27T00:58:54]"/>
            <x15:cachedUniqueName index="358" name="[範圍].[Date Created Conversion].&amp;[2017-01-27T13:05:58]"/>
            <x15:cachedUniqueName index="359" name="[範圍].[Date Created Conversion].&amp;[2017-01-27T22:37:06]"/>
            <x15:cachedUniqueName index="360" name="[範圍].[Date Created Conversion].&amp;[2017-01-27T23:05:18]"/>
            <x15:cachedUniqueName index="361" name="[範圍].[Date Created Conversion].&amp;[2017-01-28T18:44:10]"/>
            <x15:cachedUniqueName index="362" name="[範圍].[Date Created Conversion].&amp;[2017-01-31T14:24:43]"/>
            <x15:cachedUniqueName index="363" name="[範圍].[Date Created Conversion].&amp;[2017-01-31T15:02:35]"/>
            <x15:cachedUniqueName index="364" name="[範圍].[Date Created Conversion].&amp;[2017-01-31T19:19:15]"/>
            <x15:cachedUniqueName index="365" name="[範圍].[Date Created Conversion].&amp;[2017-01-31T19:51:40]"/>
            <x15:cachedUniqueName index="366" name="[範圍].[Date Created Conversion].&amp;[2017-01-31T22:57:58]"/>
          </x15:cachedUniqueNames>
        </ext>
      </extLst>
    </cacheField>
    <cacheField name="[範圍].[outcomes].[outcomes]" caption="outcomes" numFmtId="0" hierarchy="7" level="1">
      <sharedItems count="3">
        <s v="canceled"/>
        <s v="failed"/>
        <s v="successful"/>
      </sharedItems>
    </cacheField>
    <cacheField name="[Measures].[以下資料的項目個數: outcomes]" caption="以下資料的項目個數: outcomes" numFmtId="0" hierarchy="26" level="32767"/>
    <cacheField name="[範圍].[Date Created Conversion (Month)].[Date Created Conversion (Month)]" caption="Date Created Conversion (Month)" numFmtId="0" hierarchy="2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27">
    <cacheHierarchy uniqueName="[範圍].[id]" caption="id" attribute="1" defaultMemberUniqueName="[範圍].[id].[All]" allUniqueName="[範圍].[id].[All]" dimensionUniqueName="[範圍]" displayFolder="" count="0" memberValueDatatype="20" unbalanced="0"/>
    <cacheHierarchy uniqueName="[範圍].[name]" caption="name" attribute="1" defaultMemberUniqueName="[範圍].[name].[All]" allUniqueName="[範圍].[name].[All]" dimensionUniqueName="[範圍]" displayFolder="" count="0" memberValueDatatype="130" unbalanced="0"/>
    <cacheHierarchy uniqueName="[範圍].[blurb]" caption="blurb" attribute="1" defaultMemberUniqueName="[範圍].[blurb].[All]" allUniqueName="[範圍].[blurb].[All]" dimensionUniqueName="[範圍]" displayFolder="" count="0" memberValueDatatype="130" unbalanced="0"/>
    <cacheHierarchy uniqueName="[範圍].[goal]" caption="goal" attribute="1" defaultMemberUniqueName="[範圍].[goal].[All]" allUniqueName="[範圍].[goal].[All]" dimensionUniqueName="[範圍]" displayFolder="" count="0" memberValueDatatype="5" unbalanced="0"/>
    <cacheHierarchy uniqueName="[範圍].[pledged]" caption="pledged" attribute="1" defaultMemberUniqueName="[範圍].[pledged].[All]" allUniqueName="[範圍].[pledged].[All]" dimensionUniqueName="[範圍]" displayFolder="" count="0" memberValueDatatype="5" unbalanced="0"/>
    <cacheHierarchy uniqueName="[範圍].[Percentage Funded]" caption="Percentage Funded" attribute="1" defaultMemberUniqueName="[範圍].[Percentage Funded].[All]" allUniqueName="[範圍].[Percentage Funded].[All]" dimensionUniqueName="[範圍]" displayFolder="" count="0" memberValueDatatype="20" unbalanced="0"/>
    <cacheHierarchy uniqueName="[範圍].[Average Donation]" caption="Average Donation" attribute="1" defaultMemberUniqueName="[範圍].[Average Donation].[All]" allUniqueName="[範圍].[Average Donation].[All]" dimensionUniqueName="[範圍]" displayFolder="" count="0" memberValueDatatype="5" unbalanced="0"/>
    <cacheHierarchy uniqueName="[範圍].[outcomes]" caption="outcomes" attribute="1" defaultMemberUniqueName="[範圍].[outcomes].[All]" allUniqueName="[範圍].[outcomes].[All]" dimensionUniqueName="[範圍]" displayFolder="" count="2" memberValueDatatype="130" unbalanced="0">
      <fieldsUsage count="2">
        <fieldUsage x="-1"/>
        <fieldUsage x="3"/>
      </fieldsUsage>
    </cacheHierarchy>
    <cacheHierarchy uniqueName="[範圍].[country]" caption="country" attribute="1" defaultMemberUniqueName="[範圍].[country].[All]" allUniqueName="[範圍].[country].[All]" dimensionUniqueName="[範圍]" displayFolder="" count="0" memberValueDatatype="130" unbalanced="0"/>
    <cacheHierarchy uniqueName="[範圍].[currency]" caption="currency" attribute="1" defaultMemberUniqueName="[範圍].[currency].[All]" allUniqueName="[範圍].[currency].[All]" dimensionUniqueName="[範圍]" displayFolder="" count="0" memberValueDatatype="130" unbalanced="0"/>
    <cacheHierarchy uniqueName="[範圍].[deadline]" caption="deadline" attribute="1" defaultMemberUniqueName="[範圍].[deadline].[All]" allUniqueName="[範圍].[deadline].[All]" dimensionUniqueName="[範圍]" displayFolder="" count="0" memberValueDatatype="20" unbalanced="0"/>
    <cacheHierarchy uniqueName="[範圍].[launched_at]" caption="launched_at" attribute="1" defaultMemberUniqueName="[範圍].[launched_at].[All]" allUniqueName="[範圍].[launched_at].[All]" dimensionUniqueName="[範圍]" displayFolder="" count="0" memberValueDatatype="20" unbalanced="0"/>
    <cacheHierarchy uniqueName="[範圍].[Date Created Conversion]" caption="Date Created Conversion" attribute="1" time="1" defaultMemberUniqueName="[範圍].[Date Created Conversion].[All]" allUniqueName="[範圍].[Date Created Conversion].[All]" dimensionUniqueName="[範圍]" displayFolder="" count="2" memberValueDatatype="7" unbalanced="0">
      <fieldsUsage count="2">
        <fieldUsage x="-1"/>
        <fieldUsage x="2"/>
      </fieldsUsage>
    </cacheHierarchy>
    <cacheHierarchy uniqueName="[範圍].[Year]" caption="Year" attribute="1" defaultMemberUniqueName="[範圍].[Year].[All]" allUniqueName="[範圍].[Year].[All]" dimensionUniqueName="[範圍]" displayFolder="" count="2" memberValueDatatype="130" unbalanced="0">
      <fieldsUsage count="2">
        <fieldUsage x="-1"/>
        <fieldUsage x="1"/>
      </fieldsUsage>
    </cacheHierarchy>
    <cacheHierarchy uniqueName="[範圍].[Month]" caption="Month" attribute="1" defaultMemberUniqueName="[範圍].[Month].[All]" allUniqueName="[範圍].[Month].[All]" dimensionUniqueName="[範圍]" displayFolder="" count="0" memberValueDatatype="130" unbalanced="0"/>
    <cacheHierarchy uniqueName="[範圍].[Date Ended Conversion]" caption="Date Ended Conversion" attribute="1" time="1" defaultMemberUniqueName="[範圍].[Date Ended Conversion].[All]" allUniqueName="[範圍].[Date Ended Conversion].[All]" dimensionUniqueName="[範圍]" displayFolder="" count="0" memberValueDatatype="7" unbalanced="0"/>
    <cacheHierarchy uniqueName="[範圍].[staff_pick]" caption="staff_pick" attribute="1" defaultMemberUniqueName="[範圍].[staff_pick].[All]" allUniqueName="[範圍].[staff_pick].[All]" dimensionUniqueName="[範圍]" displayFolder="" count="0" memberValueDatatype="11" unbalanced="0"/>
    <cacheHierarchy uniqueName="[範圍].[backers_count]" caption="backers_count" attribute="1" defaultMemberUniqueName="[範圍].[backers_count].[All]" allUniqueName="[範圍].[backers_count].[All]" dimensionUniqueName="[範圍]" displayFolder="" count="0" memberValueDatatype="20" unbalanced="0"/>
    <cacheHierarchy uniqueName="[範圍].[spotlight]" caption="spotlight" attribute="1" defaultMemberUniqueName="[範圍].[spotlight].[All]" allUniqueName="[範圍].[spotlight].[All]" dimensionUniqueName="[範圍]" displayFolder="" count="0" memberValueDatatype="11" unbalanced="0"/>
    <cacheHierarchy uniqueName="[範圍].[Category and Subcategory]" caption="Category and Subcategory" attribute="1" defaultMemberUniqueName="[範圍].[Category and Subcategory].[All]" allUniqueName="[範圍].[Category and Subcategory].[All]" dimensionUniqueName="[範圍]" displayFolder="" count="0" memberValueDatatype="130" unbalanced="0"/>
    <cacheHierarchy uniqueName="[範圍].[Parent Category]" caption="Parent Category" attribute="1" defaultMemberUniqueName="[範圍].[Parent Category].[All]" allUniqueName="[範圍].[Parent Category].[All]" dimensionUniqueName="[範圍]" displayFolder="" count="2" memberValueDatatype="130" unbalanced="0">
      <fieldsUsage count="2">
        <fieldUsage x="-1"/>
        <fieldUsage x="0"/>
      </fieldsUsage>
    </cacheHierarchy>
    <cacheHierarchy uniqueName="[範圍].[Subcategory]" caption="Subcategory" attribute="1" defaultMemberUniqueName="[範圍].[Subcategory].[All]" allUniqueName="[範圍].[Subcategory].[All]" dimensionUniqueName="[範圍]" displayFolder="" count="0" memberValueDatatype="130" unbalanced="0"/>
    <cacheHierarchy uniqueName="[範圍].[Date Created Conversion (Month)]" caption="Date Created Conversion (Month)" attribute="1" defaultMemberUniqueName="[範圍].[Date Created Conversion (Month)].[All]" allUniqueName="[範圍].[Date Created Conversion (Month)].[All]" dimensionUniqueName="[範圍]" displayFolder="" count="2" memberValueDatatype="130" unbalanced="0">
      <fieldsUsage count="2">
        <fieldUsage x="-1"/>
        <fieldUsage x="5"/>
      </fieldsUsage>
    </cacheHierarchy>
    <cacheHierarchy uniqueName="[範圍].[Date Created Conversion (Month Index)]" caption="Date Created Conversion (Month Index)" attribute="1" defaultMemberUniqueName="[範圍].[Date Created Conversion (Month Index)].[All]" allUniqueName="[範圍].[Date Created Conversion (Month Index)].[All]" dimensionUniqueName="[範圍]" displayFolder="" count="0" memberValueDatatype="20" unbalanced="0" hidden="1"/>
    <cacheHierarchy uniqueName="[Measures].[__XL_Count 範圍]" caption="__XL_Count 範圍" measure="1" displayFolder="" measureGroup="範圍" count="0" hidden="1"/>
    <cacheHierarchy uniqueName="[Measures].[__No measures defined]" caption="__No measures defined" measure="1" displayFolder="" count="0" hidden="1"/>
    <cacheHierarchy uniqueName="[Measures].[以下資料的項目個數: outcomes]" caption="以下資料的項目個數: outcomes" measure="1" displayFolder="" measureGroup="範圍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範圍" uniqueName="[範圍]" caption="範圍"/>
  </dimensions>
  <measureGroups count="1">
    <measureGroup name="範圍" caption="範圍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n v="63.92"/>
    <x v="0"/>
    <x v="0"/>
    <s v="USD"/>
    <n v="1437620400"/>
    <n v="1434931811"/>
    <b v="0"/>
    <x v="0"/>
    <b v="1"/>
    <s v="film &amp; video/television"/>
    <x v="0"/>
    <x v="0"/>
  </r>
  <r>
    <n v="1"/>
    <s v="FannibalFest Fan Convention"/>
    <s v="A Hannibal TV Show Fan Convention and Art Collective"/>
    <n v="10275"/>
    <n v="14653"/>
    <n v="143"/>
    <n v="185.48"/>
    <x v="0"/>
    <x v="0"/>
    <s v="USD"/>
    <n v="1488464683"/>
    <n v="1485872683"/>
    <b v="0"/>
    <x v="1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n v="15"/>
    <x v="0"/>
    <x v="1"/>
    <s v="GBP"/>
    <n v="1455555083"/>
    <n v="1454691083"/>
    <b v="0"/>
    <x v="2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n v="69.27"/>
    <x v="0"/>
    <x v="0"/>
    <s v="USD"/>
    <n v="1407414107"/>
    <n v="1404822107"/>
    <b v="0"/>
    <x v="3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n v="190.55"/>
    <x v="0"/>
    <x v="0"/>
    <s v="USD"/>
    <n v="1450555279"/>
    <n v="1447963279"/>
    <b v="0"/>
    <x v="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n v="93.4"/>
    <x v="0"/>
    <x v="0"/>
    <s v="USD"/>
    <n v="1469770500"/>
    <n v="1468362207"/>
    <b v="0"/>
    <x v="5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n v="146.88"/>
    <x v="0"/>
    <x v="0"/>
    <s v="USD"/>
    <n v="1402710250"/>
    <n v="1401846250"/>
    <b v="0"/>
    <x v="6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n v="159.82"/>
    <x v="0"/>
    <x v="0"/>
    <s v="USD"/>
    <n v="1467680867"/>
    <n v="1464224867"/>
    <b v="0"/>
    <x v="7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00"/>
    <n v="291.79000000000002"/>
    <x v="0"/>
    <x v="0"/>
    <s v="USD"/>
    <n v="1460754000"/>
    <n v="1460155212"/>
    <b v="0"/>
    <x v="8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n v="31.5"/>
    <x v="0"/>
    <x v="0"/>
    <s v="USD"/>
    <n v="1460860144"/>
    <n v="1458268144"/>
    <b v="0"/>
    <x v="9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n v="158.68"/>
    <x v="0"/>
    <x v="0"/>
    <s v="USD"/>
    <n v="1403660279"/>
    <n v="1400636279"/>
    <b v="0"/>
    <x v="10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n v="80.33"/>
    <x v="0"/>
    <x v="0"/>
    <s v="USD"/>
    <n v="1471834800"/>
    <n v="1469126462"/>
    <b v="0"/>
    <x v="11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n v="59.96"/>
    <x v="0"/>
    <x v="0"/>
    <s v="USD"/>
    <n v="1405479600"/>
    <n v="1401642425"/>
    <b v="0"/>
    <x v="12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60"/>
    <n v="109.78"/>
    <x v="0"/>
    <x v="0"/>
    <s v="USD"/>
    <n v="1466713620"/>
    <n v="1463588109"/>
    <b v="0"/>
    <x v="13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01"/>
    <n v="147.71"/>
    <x v="0"/>
    <x v="2"/>
    <s v="AUD"/>
    <n v="1405259940"/>
    <n v="1403051888"/>
    <b v="0"/>
    <x v="14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n v="21.76"/>
    <x v="0"/>
    <x v="3"/>
    <s v="EUR"/>
    <n v="1443384840"/>
    <n v="1441790658"/>
    <b v="0"/>
    <x v="15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n v="171.84"/>
    <x v="0"/>
    <x v="0"/>
    <s v="USD"/>
    <n v="1402896600"/>
    <n v="1398971211"/>
    <b v="0"/>
    <x v="16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n v="41.94"/>
    <x v="0"/>
    <x v="1"/>
    <s v="GBP"/>
    <n v="1415126022"/>
    <n v="1412530422"/>
    <b v="0"/>
    <x v="17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n v="93.26"/>
    <x v="0"/>
    <x v="0"/>
    <s v="USD"/>
    <n v="1410958856"/>
    <n v="1408366856"/>
    <b v="0"/>
    <x v="18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n v="56.14"/>
    <x v="0"/>
    <x v="0"/>
    <s v="USD"/>
    <n v="1437420934"/>
    <n v="1434828934"/>
    <b v="0"/>
    <x v="19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n v="80.16"/>
    <x v="0"/>
    <x v="0"/>
    <s v="USD"/>
    <n v="1442167912"/>
    <n v="1436983912"/>
    <b v="0"/>
    <x v="20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n v="199.9"/>
    <x v="0"/>
    <x v="0"/>
    <s v="USD"/>
    <n v="1411743789"/>
    <n v="1409151789"/>
    <b v="0"/>
    <x v="2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17"/>
    <n v="51.25"/>
    <x v="0"/>
    <x v="0"/>
    <s v="USD"/>
    <n v="1420099140"/>
    <n v="1418766740"/>
    <b v="0"/>
    <x v="22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n v="103.04"/>
    <x v="0"/>
    <x v="0"/>
    <s v="USD"/>
    <n v="1430407200"/>
    <n v="1428086501"/>
    <b v="0"/>
    <x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09"/>
    <n v="66.349999999999994"/>
    <x v="0"/>
    <x v="0"/>
    <s v="USD"/>
    <n v="1442345940"/>
    <n v="1439494863"/>
    <b v="0"/>
    <x v="2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n v="57.14"/>
    <x v="0"/>
    <x v="0"/>
    <s v="USD"/>
    <n v="1452299761"/>
    <n v="1447115761"/>
    <b v="0"/>
    <x v="25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n v="102.11"/>
    <x v="0"/>
    <x v="0"/>
    <s v="USD"/>
    <n v="1408278144"/>
    <n v="1404822144"/>
    <b v="0"/>
    <x v="10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n v="148.97"/>
    <x v="0"/>
    <x v="4"/>
    <s v="NZD"/>
    <n v="1416113833"/>
    <n v="1413518233"/>
    <b v="0"/>
    <x v="3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00"/>
    <n v="169.61"/>
    <x v="0"/>
    <x v="0"/>
    <s v="USD"/>
    <n v="1450307284"/>
    <n v="1447715284"/>
    <b v="0"/>
    <x v="26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n v="31.62"/>
    <x v="0"/>
    <x v="1"/>
    <s v="GBP"/>
    <n v="1406045368"/>
    <n v="1403453368"/>
    <b v="0"/>
    <x v="2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n v="76.45"/>
    <x v="0"/>
    <x v="0"/>
    <s v="USD"/>
    <n v="1408604515"/>
    <n v="1406012515"/>
    <b v="0"/>
    <x v="28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n v="13"/>
    <x v="0"/>
    <x v="0"/>
    <s v="USD"/>
    <n v="1453748434"/>
    <n v="1452193234"/>
    <b v="0"/>
    <x v="29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n v="320.45"/>
    <x v="0"/>
    <x v="0"/>
    <s v="USD"/>
    <n v="1463111940"/>
    <n v="1459523017"/>
    <b v="0"/>
    <x v="30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n v="83.75"/>
    <x v="0"/>
    <x v="0"/>
    <s v="USD"/>
    <n v="1447001501"/>
    <n v="1444405901"/>
    <b v="0"/>
    <x v="31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n v="49.88"/>
    <x v="0"/>
    <x v="0"/>
    <s v="USD"/>
    <n v="1407224601"/>
    <n v="1405928601"/>
    <b v="0"/>
    <x v="32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n v="59.46"/>
    <x v="0"/>
    <x v="0"/>
    <s v="USD"/>
    <n v="1430179200"/>
    <n v="1428130814"/>
    <b v="0"/>
    <x v="33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42"/>
    <n v="193.84"/>
    <x v="0"/>
    <x v="0"/>
    <s v="USD"/>
    <n v="1428128525"/>
    <n v="1425540125"/>
    <b v="0"/>
    <x v="3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n v="159.51"/>
    <x v="0"/>
    <x v="0"/>
    <s v="USD"/>
    <n v="1425055079"/>
    <n v="1422463079"/>
    <b v="0"/>
    <x v="35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n v="41.68"/>
    <x v="0"/>
    <x v="0"/>
    <s v="USD"/>
    <n v="1368235344"/>
    <n v="1365643344"/>
    <b v="0"/>
    <x v="3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n v="150.9"/>
    <x v="0"/>
    <x v="1"/>
    <s v="GBP"/>
    <n v="1401058740"/>
    <n v="1398388068"/>
    <b v="0"/>
    <x v="3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n v="126.69"/>
    <x v="0"/>
    <x v="0"/>
    <s v="USD"/>
    <n v="1403150400"/>
    <n v="1401426488"/>
    <b v="0"/>
    <x v="38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n v="105.26"/>
    <x v="0"/>
    <x v="0"/>
    <s v="USD"/>
    <n v="1412516354"/>
    <n v="1409924354"/>
    <b v="0"/>
    <x v="10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n v="117.51"/>
    <x v="0"/>
    <x v="0"/>
    <s v="USD"/>
    <n v="1419780026"/>
    <n v="1417188026"/>
    <b v="0"/>
    <x v="3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n v="117.36"/>
    <x v="0"/>
    <x v="0"/>
    <s v="USD"/>
    <n v="1405209600"/>
    <n v="1402599486"/>
    <b v="0"/>
    <x v="40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n v="133.33000000000001"/>
    <x v="0"/>
    <x v="0"/>
    <s v="USD"/>
    <n v="1412648537"/>
    <n v="1408760537"/>
    <b v="0"/>
    <x v="41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n v="98.36"/>
    <x v="0"/>
    <x v="0"/>
    <s v="USD"/>
    <n v="1461769107"/>
    <n v="1459177107"/>
    <b v="0"/>
    <x v="42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n v="194.44"/>
    <x v="0"/>
    <x v="2"/>
    <s v="AUD"/>
    <n v="1450220974"/>
    <n v="1447628974"/>
    <b v="0"/>
    <x v="43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n v="76.87"/>
    <x v="0"/>
    <x v="0"/>
    <s v="USD"/>
    <n v="1419021607"/>
    <n v="1413834007"/>
    <b v="0"/>
    <x v="16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n v="56.82"/>
    <x v="0"/>
    <x v="1"/>
    <s v="GBP"/>
    <n v="1425211200"/>
    <n v="1422534260"/>
    <b v="0"/>
    <x v="44"/>
    <b v="1"/>
    <s v="film &amp; video/television"/>
    <x v="0"/>
    <x v="0"/>
  </r>
  <r>
    <n v="49"/>
    <s v="Driving Jersey - Season Five"/>
    <s v="Driving Jersey is real people telling real stories."/>
    <n v="12000"/>
    <n v="12000"/>
    <n v="100"/>
    <n v="137.93"/>
    <x v="0"/>
    <x v="0"/>
    <s v="USD"/>
    <n v="1445660045"/>
    <n v="1443068045"/>
    <b v="0"/>
    <x v="45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00"/>
    <n v="27.27"/>
    <x v="0"/>
    <x v="1"/>
    <s v="GBP"/>
    <n v="1422637200"/>
    <n v="1419271458"/>
    <b v="0"/>
    <x v="19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n v="118.34"/>
    <x v="0"/>
    <x v="0"/>
    <s v="USD"/>
    <n v="1439245037"/>
    <n v="1436653037"/>
    <b v="0"/>
    <x v="46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n v="223.48"/>
    <x v="0"/>
    <x v="0"/>
    <s v="USD"/>
    <n v="1405615846"/>
    <n v="1403023846"/>
    <b v="0"/>
    <x v="47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10"/>
    <n v="28.11"/>
    <x v="0"/>
    <x v="0"/>
    <s v="USD"/>
    <n v="1396648800"/>
    <n v="1395407445"/>
    <b v="0"/>
    <x v="2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n v="194.23"/>
    <x v="0"/>
    <x v="0"/>
    <s v="USD"/>
    <n v="1451063221"/>
    <n v="1448471221"/>
    <b v="0"/>
    <x v="47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n v="128.94999999999999"/>
    <x v="0"/>
    <x v="0"/>
    <s v="USD"/>
    <n v="1464390916"/>
    <n v="1462576516"/>
    <b v="0"/>
    <x v="48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07"/>
    <n v="49.32"/>
    <x v="0"/>
    <x v="1"/>
    <s v="GBP"/>
    <n v="1433779200"/>
    <n v="1432559424"/>
    <b v="0"/>
    <x v="49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n v="221.52"/>
    <x v="0"/>
    <x v="0"/>
    <s v="USD"/>
    <n v="1429991962"/>
    <n v="1427399962"/>
    <b v="0"/>
    <x v="50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03"/>
    <n v="137.21"/>
    <x v="0"/>
    <x v="0"/>
    <s v="USD"/>
    <n v="1416423172"/>
    <n v="1413827572"/>
    <b v="0"/>
    <x v="11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n v="606.82000000000005"/>
    <x v="0"/>
    <x v="0"/>
    <s v="USD"/>
    <n v="1442264400"/>
    <n v="1439530776"/>
    <b v="0"/>
    <x v="51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n v="43.04"/>
    <x v="0"/>
    <x v="1"/>
    <s v="GBP"/>
    <n v="1395532800"/>
    <n v="1393882717"/>
    <b v="0"/>
    <x v="52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n v="322.39"/>
    <x v="0"/>
    <x v="0"/>
    <s v="USD"/>
    <n v="1370547157"/>
    <n v="1368646357"/>
    <b v="0"/>
    <x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n v="96.71"/>
    <x v="0"/>
    <x v="0"/>
    <s v="USD"/>
    <n v="1362337878"/>
    <n v="1360177878"/>
    <b v="0"/>
    <x v="53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n v="35.47"/>
    <x v="0"/>
    <x v="0"/>
    <s v="USD"/>
    <n v="1388206740"/>
    <n v="1386194013"/>
    <b v="0"/>
    <x v="31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n v="86.67"/>
    <x v="0"/>
    <x v="0"/>
    <s v="USD"/>
    <n v="1373243181"/>
    <n v="1370651181"/>
    <b v="0"/>
    <x v="5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n v="132.05000000000001"/>
    <x v="0"/>
    <x v="5"/>
    <s v="CAD"/>
    <n v="1407736740"/>
    <n v="1405453354"/>
    <b v="0"/>
    <x v="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19"/>
    <n v="91.23"/>
    <x v="0"/>
    <x v="0"/>
    <s v="USD"/>
    <n v="1468873420"/>
    <n v="1466281420"/>
    <b v="0"/>
    <x v="55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n v="116.25"/>
    <x v="0"/>
    <x v="0"/>
    <s v="USD"/>
    <n v="1342360804"/>
    <n v="1339768804"/>
    <b v="0"/>
    <x v="9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n v="21.19"/>
    <x v="0"/>
    <x v="1"/>
    <s v="GBP"/>
    <n v="1393162791"/>
    <n v="1390570791"/>
    <b v="0"/>
    <x v="17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n v="62.33"/>
    <x v="0"/>
    <x v="0"/>
    <s v="USD"/>
    <n v="1317538740"/>
    <n v="1314765025"/>
    <b v="0"/>
    <x v="56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n v="37.409999999999997"/>
    <x v="0"/>
    <x v="0"/>
    <s v="USD"/>
    <n v="1315171845"/>
    <n v="1309987845"/>
    <b v="0"/>
    <x v="5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n v="69.72"/>
    <x v="0"/>
    <x v="0"/>
    <s v="USD"/>
    <n v="1338186657"/>
    <n v="1333002657"/>
    <b v="0"/>
    <x v="58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n v="58.17"/>
    <x v="0"/>
    <x v="0"/>
    <s v="USD"/>
    <n v="1352937600"/>
    <n v="1351210481"/>
    <b v="0"/>
    <x v="14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n v="50"/>
    <x v="0"/>
    <x v="0"/>
    <s v="USD"/>
    <n v="1304395140"/>
    <n v="1297620584"/>
    <b v="0"/>
    <x v="59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n v="19.47"/>
    <x v="0"/>
    <x v="6"/>
    <s v="EUR"/>
    <n v="1453376495"/>
    <n v="1450784495"/>
    <b v="0"/>
    <x v="60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n v="85.96"/>
    <x v="0"/>
    <x v="0"/>
    <s v="USD"/>
    <n v="1366693272"/>
    <n v="1364101272"/>
    <b v="0"/>
    <x v="5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n v="30.67"/>
    <x v="0"/>
    <x v="0"/>
    <s v="USD"/>
    <n v="1325007358"/>
    <n v="1319819758"/>
    <b v="0"/>
    <x v="41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93"/>
    <n v="60.38"/>
    <x v="0"/>
    <x v="0"/>
    <s v="USD"/>
    <n v="1337569140"/>
    <n v="1332991717"/>
    <b v="0"/>
    <x v="55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n v="38.6"/>
    <x v="0"/>
    <x v="6"/>
    <s v="EUR"/>
    <n v="1472751121"/>
    <n v="1471887121"/>
    <b v="0"/>
    <x v="2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n v="40.270000000000003"/>
    <x v="0"/>
    <x v="1"/>
    <s v="GBP"/>
    <n v="1398451093"/>
    <n v="1395859093"/>
    <b v="0"/>
    <x v="14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07"/>
    <n v="273.83"/>
    <x v="0"/>
    <x v="0"/>
    <s v="USD"/>
    <n v="1386640856"/>
    <n v="1383616856"/>
    <b v="0"/>
    <x v="5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n v="53.04"/>
    <x v="0"/>
    <x v="0"/>
    <s v="USD"/>
    <n v="1342234920"/>
    <n v="1341892127"/>
    <b v="0"/>
    <x v="33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n v="40.01"/>
    <x v="0"/>
    <x v="0"/>
    <s v="USD"/>
    <n v="1318189261"/>
    <n v="1315597261"/>
    <b v="0"/>
    <x v="61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n v="15.77"/>
    <x v="0"/>
    <x v="1"/>
    <s v="GBP"/>
    <n v="1424604600"/>
    <n v="1423320389"/>
    <b v="0"/>
    <x v="62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n v="71.430000000000007"/>
    <x v="0"/>
    <x v="0"/>
    <s v="USD"/>
    <n v="1305483086"/>
    <n v="1302891086"/>
    <b v="0"/>
    <x v="63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n v="71.709999999999994"/>
    <x v="0"/>
    <x v="0"/>
    <s v="USD"/>
    <n v="1316746837"/>
    <n v="1314154837"/>
    <b v="0"/>
    <x v="64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n v="375.76"/>
    <x v="0"/>
    <x v="6"/>
    <s v="EUR"/>
    <n v="1451226045"/>
    <n v="1444828845"/>
    <b v="0"/>
    <x v="5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n v="104.6"/>
    <x v="0"/>
    <x v="0"/>
    <s v="USD"/>
    <n v="1275529260"/>
    <n v="1274705803"/>
    <b v="0"/>
    <x v="20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n v="60"/>
    <x v="0"/>
    <x v="0"/>
    <s v="USD"/>
    <n v="1403452131"/>
    <n v="1401205731"/>
    <b v="0"/>
    <x v="65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n v="123.29"/>
    <x v="0"/>
    <x v="0"/>
    <s v="USD"/>
    <n v="1370196192"/>
    <n v="1368036192"/>
    <b v="0"/>
    <x v="6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00"/>
    <n v="31.38"/>
    <x v="0"/>
    <x v="0"/>
    <s v="USD"/>
    <n v="1310454499"/>
    <n v="1307862499"/>
    <b v="0"/>
    <x v="38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n v="78.260000000000005"/>
    <x v="0"/>
    <x v="0"/>
    <s v="USD"/>
    <n v="1305625164"/>
    <n v="1300354764"/>
    <b v="0"/>
    <x v="67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n v="122.33"/>
    <x v="0"/>
    <x v="5"/>
    <s v="CAD"/>
    <n v="1485936000"/>
    <n v="1481949983"/>
    <b v="0"/>
    <x v="68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n v="73.73"/>
    <x v="0"/>
    <x v="0"/>
    <s v="USD"/>
    <n v="1341349200"/>
    <n v="1338928537"/>
    <b v="0"/>
    <x v="41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n v="21.67"/>
    <x v="0"/>
    <x v="1"/>
    <s v="GBP"/>
    <n v="1396890822"/>
    <n v="1395162822"/>
    <b v="0"/>
    <x v="8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n v="21.9"/>
    <x v="0"/>
    <x v="0"/>
    <s v="USD"/>
    <n v="1330214841"/>
    <n v="1327622841"/>
    <b v="0"/>
    <x v="64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n v="50.59"/>
    <x v="0"/>
    <x v="0"/>
    <s v="USD"/>
    <n v="1280631600"/>
    <n v="1274889241"/>
    <b v="0"/>
    <x v="69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n v="53.13"/>
    <x v="0"/>
    <x v="0"/>
    <s v="USD"/>
    <n v="1310440482"/>
    <n v="1307848482"/>
    <b v="0"/>
    <x v="22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n v="56.67"/>
    <x v="0"/>
    <x v="0"/>
    <s v="USD"/>
    <n v="1354923000"/>
    <n v="1351796674"/>
    <b v="0"/>
    <x v="65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n v="40.78"/>
    <x v="0"/>
    <x v="0"/>
    <s v="USD"/>
    <n v="1390426799"/>
    <n v="1387834799"/>
    <b v="0"/>
    <x v="70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n v="192.31"/>
    <x v="0"/>
    <x v="0"/>
    <s v="USD"/>
    <n v="1352055886"/>
    <n v="1350324286"/>
    <b v="0"/>
    <x v="55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n v="100"/>
    <x v="0"/>
    <x v="0"/>
    <s v="USD"/>
    <n v="1359052710"/>
    <n v="1356979110"/>
    <b v="0"/>
    <x v="2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n v="117.92"/>
    <x v="0"/>
    <x v="0"/>
    <s v="USD"/>
    <n v="1293073733"/>
    <n v="1290481733"/>
    <b v="0"/>
    <x v="71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05"/>
    <n v="27.9"/>
    <x v="0"/>
    <x v="1"/>
    <s v="GBP"/>
    <n v="1394220030"/>
    <n v="1392232830"/>
    <b v="0"/>
    <x v="72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20"/>
    <n v="60"/>
    <x v="0"/>
    <x v="0"/>
    <s v="USD"/>
    <n v="1301792400"/>
    <n v="1299775266"/>
    <b v="0"/>
    <x v="73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n v="39.380000000000003"/>
    <x v="0"/>
    <x v="0"/>
    <s v="USD"/>
    <n v="1463184000"/>
    <n v="1461605020"/>
    <b v="0"/>
    <x v="65"/>
    <b v="1"/>
    <s v="film &amp; video/shorts"/>
    <x v="0"/>
    <x v="1"/>
  </r>
  <r>
    <n v="106"/>
    <s v="LOST WEEKEND"/>
    <s v="A Boy. A Girl. A Car. A Serial Killer."/>
    <n v="5000"/>
    <n v="5025"/>
    <n v="101"/>
    <n v="186.11"/>
    <x v="0"/>
    <x v="0"/>
    <s v="USD"/>
    <n v="1333391901"/>
    <n v="1332182301"/>
    <b v="0"/>
    <x v="74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n v="111.38"/>
    <x v="0"/>
    <x v="0"/>
    <s v="USD"/>
    <n v="1303688087"/>
    <n v="1301787287"/>
    <b v="0"/>
    <x v="50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47"/>
    <n v="78.72"/>
    <x v="0"/>
    <x v="0"/>
    <s v="USD"/>
    <n v="1370011370"/>
    <n v="1364827370"/>
    <b v="0"/>
    <x v="5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n v="46.7"/>
    <x v="0"/>
    <x v="0"/>
    <s v="USD"/>
    <n v="1298680630"/>
    <n v="1296088630"/>
    <b v="0"/>
    <x v="5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31"/>
    <n v="65.38"/>
    <x v="0"/>
    <x v="0"/>
    <s v="USD"/>
    <n v="1384408740"/>
    <n v="1381445253"/>
    <b v="0"/>
    <x v="55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n v="102.08"/>
    <x v="0"/>
    <x v="2"/>
    <s v="AUD"/>
    <n v="1433059187"/>
    <n v="1430467187"/>
    <b v="0"/>
    <x v="28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n v="64.2"/>
    <x v="0"/>
    <x v="0"/>
    <s v="USD"/>
    <n v="1397354400"/>
    <n v="1395277318"/>
    <b v="0"/>
    <x v="75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41"/>
    <n v="90.38"/>
    <x v="0"/>
    <x v="0"/>
    <s v="USD"/>
    <n v="1312642800"/>
    <n v="1311963128"/>
    <b v="0"/>
    <x v="76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n v="88.57"/>
    <x v="0"/>
    <x v="0"/>
    <s v="USD"/>
    <n v="1326436488"/>
    <n v="1321252488"/>
    <b v="0"/>
    <x v="2"/>
    <b v="1"/>
    <s v="film &amp; video/shorts"/>
    <x v="0"/>
    <x v="1"/>
  </r>
  <r>
    <n v="115"/>
    <s v="The World's Greatest Lover"/>
    <s v="Never judge a book (or a lover) by their cover."/>
    <n v="450"/>
    <n v="632"/>
    <n v="140"/>
    <n v="28.73"/>
    <x v="0"/>
    <x v="0"/>
    <s v="USD"/>
    <n v="1328377444"/>
    <n v="1326217444"/>
    <b v="0"/>
    <x v="19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n v="69.790000000000006"/>
    <x v="0"/>
    <x v="0"/>
    <s v="USD"/>
    <n v="1302260155"/>
    <n v="1298289355"/>
    <b v="0"/>
    <x v="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n v="167.49"/>
    <x v="0"/>
    <x v="0"/>
    <s v="USD"/>
    <n v="1276110000"/>
    <n v="1268337744"/>
    <b v="0"/>
    <x v="74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13"/>
    <n v="144.91"/>
    <x v="0"/>
    <x v="0"/>
    <s v="USD"/>
    <n v="1311902236"/>
    <n v="1309310236"/>
    <b v="0"/>
    <x v="70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n v="91.84"/>
    <x v="0"/>
    <x v="0"/>
    <s v="USD"/>
    <n v="1313276400"/>
    <n v="1310693986"/>
    <b v="0"/>
    <x v="7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n v="10"/>
    <x v="1"/>
    <x v="7"/>
    <s v="HKD"/>
    <n v="1475457107"/>
    <n v="1472865107"/>
    <b v="0"/>
    <x v="29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n v="1"/>
    <x v="1"/>
    <x v="0"/>
    <s v="USD"/>
    <n v="1429352160"/>
    <n v="1427993710"/>
    <b v="0"/>
    <x v="29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n v="0"/>
    <x v="1"/>
    <x v="0"/>
    <s v="USD"/>
    <n v="1476094907"/>
    <n v="1470910907"/>
    <b v="0"/>
    <x v="78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n v="25.17"/>
    <x v="1"/>
    <x v="0"/>
    <s v="USD"/>
    <n v="1414533600"/>
    <n v="1411411564"/>
    <b v="0"/>
    <x v="79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n v="0"/>
    <x v="1"/>
    <x v="0"/>
    <s v="USD"/>
    <n v="1431728242"/>
    <n v="1429568242"/>
    <b v="0"/>
    <x v="78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n v="11.67"/>
    <x v="1"/>
    <x v="5"/>
    <s v="CAD"/>
    <n v="1486165880"/>
    <n v="1480981880"/>
    <b v="0"/>
    <x v="79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n v="106.69"/>
    <x v="1"/>
    <x v="0"/>
    <s v="USD"/>
    <n v="1433988000"/>
    <n v="1431353337"/>
    <b v="0"/>
    <x v="62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n v="47.5"/>
    <x v="1"/>
    <x v="0"/>
    <s v="USD"/>
    <n v="1428069541"/>
    <n v="1425481141"/>
    <b v="0"/>
    <x v="80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2"/>
    <n v="311.17"/>
    <x v="1"/>
    <x v="0"/>
    <s v="USD"/>
    <n v="1476941293"/>
    <n v="1473917293"/>
    <b v="0"/>
    <x v="79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n v="0"/>
    <x v="1"/>
    <x v="0"/>
    <s v="USD"/>
    <n v="1414708183"/>
    <n v="1409524183"/>
    <b v="0"/>
    <x v="78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n v="0"/>
    <x v="1"/>
    <x v="1"/>
    <s v="GBP"/>
    <n v="1402949760"/>
    <n v="1400536692"/>
    <b v="0"/>
    <x v="78"/>
    <b v="0"/>
    <s v="film &amp; video/science fiction"/>
    <x v="0"/>
    <x v="2"/>
  </r>
  <r>
    <n v="131"/>
    <s v="I (Canceled)"/>
    <s v="I"/>
    <n v="1200"/>
    <n v="0"/>
    <n v="0"/>
    <n v="0"/>
    <x v="1"/>
    <x v="0"/>
    <s v="USD"/>
    <n v="1467763200"/>
    <n v="1466453161"/>
    <b v="0"/>
    <x v="78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n v="94.51"/>
    <x v="1"/>
    <x v="0"/>
    <s v="USD"/>
    <n v="1415392207"/>
    <n v="1411500607"/>
    <b v="0"/>
    <x v="75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n v="0"/>
    <x v="1"/>
    <x v="0"/>
    <s v="USD"/>
    <n v="1464715860"/>
    <n v="1462130584"/>
    <b v="0"/>
    <x v="78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n v="0"/>
    <x v="1"/>
    <x v="0"/>
    <s v="USD"/>
    <n v="1441386000"/>
    <n v="1438811418"/>
    <b v="0"/>
    <x v="78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n v="80.599999999999994"/>
    <x v="1"/>
    <x v="0"/>
    <s v="USD"/>
    <n v="1404241200"/>
    <n v="1401354597"/>
    <b v="0"/>
    <x v="81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n v="0"/>
    <x v="1"/>
    <x v="0"/>
    <s v="USD"/>
    <n v="1431771360"/>
    <n v="1427968234"/>
    <b v="0"/>
    <x v="78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n v="0"/>
    <x v="1"/>
    <x v="8"/>
    <s v="DKK"/>
    <n v="1444657593"/>
    <n v="1440337593"/>
    <b v="0"/>
    <x v="78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n v="81.239999999999995"/>
    <x v="1"/>
    <x v="0"/>
    <s v="USD"/>
    <n v="1438405140"/>
    <n v="1435731041"/>
    <b v="0"/>
    <x v="6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00"/>
    <n v="500"/>
    <x v="1"/>
    <x v="0"/>
    <s v="USD"/>
    <n v="1436738772"/>
    <n v="1435874772"/>
    <b v="0"/>
    <x v="29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n v="0"/>
    <x v="1"/>
    <x v="0"/>
    <s v="USD"/>
    <n v="1426823132"/>
    <n v="1424234732"/>
    <b v="0"/>
    <x v="78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n v="46.18"/>
    <x v="1"/>
    <x v="0"/>
    <s v="USD"/>
    <n v="1433043623"/>
    <n v="1429155623"/>
    <b v="0"/>
    <x v="33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n v="10"/>
    <x v="1"/>
    <x v="0"/>
    <s v="USD"/>
    <n v="1416176778"/>
    <n v="1414358778"/>
    <b v="0"/>
    <x v="29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n v="0"/>
    <x v="1"/>
    <x v="2"/>
    <s v="AUD"/>
    <n v="1472882100"/>
    <n v="1467941542"/>
    <b v="0"/>
    <x v="78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n v="55.95"/>
    <x v="1"/>
    <x v="5"/>
    <s v="CAD"/>
    <n v="1428945472"/>
    <n v="1423765072"/>
    <b v="0"/>
    <x v="7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n v="37.56"/>
    <x v="1"/>
    <x v="0"/>
    <s v="USD"/>
    <n v="1439298052"/>
    <n v="1436965252"/>
    <b v="0"/>
    <x v="82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n v="38.33"/>
    <x v="1"/>
    <x v="0"/>
    <s v="USD"/>
    <n v="1484698998"/>
    <n v="1479514998"/>
    <b v="0"/>
    <x v="8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n v="0"/>
    <x v="1"/>
    <x v="1"/>
    <s v="GBP"/>
    <n v="1420741080"/>
    <n v="1417026340"/>
    <b v="0"/>
    <x v="78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n v="20"/>
    <x v="1"/>
    <x v="0"/>
    <s v="USD"/>
    <n v="1456555536"/>
    <n v="1453963536"/>
    <b v="0"/>
    <x v="84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n v="15.33"/>
    <x v="1"/>
    <x v="0"/>
    <s v="USD"/>
    <n v="1419494400"/>
    <n v="1416888470"/>
    <b v="0"/>
    <x v="79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n v="449.43"/>
    <x v="1"/>
    <x v="0"/>
    <s v="USD"/>
    <n v="1432612382"/>
    <n v="1427428382"/>
    <b v="0"/>
    <x v="85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n v="28"/>
    <x v="1"/>
    <x v="2"/>
    <s v="AUD"/>
    <n v="1434633191"/>
    <n v="1429449191"/>
    <b v="0"/>
    <x v="81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0"/>
    <n v="15"/>
    <x v="1"/>
    <x v="0"/>
    <s v="USD"/>
    <n v="1411437100"/>
    <n v="1408845100"/>
    <b v="0"/>
    <x v="84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n v="35.9"/>
    <x v="1"/>
    <x v="0"/>
    <s v="USD"/>
    <n v="1417532644"/>
    <n v="1413900244"/>
    <b v="0"/>
    <x v="73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n v="13.33"/>
    <x v="1"/>
    <x v="0"/>
    <s v="USD"/>
    <n v="1433336895"/>
    <n v="1429621695"/>
    <b v="0"/>
    <x v="8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n v="20.25"/>
    <x v="1"/>
    <x v="0"/>
    <s v="USD"/>
    <n v="1437657935"/>
    <n v="1434201935"/>
    <b v="0"/>
    <x v="80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n v="119"/>
    <x v="1"/>
    <x v="5"/>
    <s v="CAD"/>
    <n v="1407034796"/>
    <n v="1401850796"/>
    <b v="0"/>
    <x v="41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n v="4"/>
    <x v="1"/>
    <x v="0"/>
    <s v="USD"/>
    <n v="1456523572"/>
    <n v="1453931572"/>
    <b v="0"/>
    <x v="84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n v="0"/>
    <x v="1"/>
    <x v="0"/>
    <s v="USD"/>
    <n v="1413942628"/>
    <n v="1411350628"/>
    <b v="0"/>
    <x v="78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n v="10"/>
    <x v="1"/>
    <x v="0"/>
    <s v="USD"/>
    <n v="1467541545"/>
    <n v="1464085545"/>
    <b v="0"/>
    <x v="29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n v="0"/>
    <x v="2"/>
    <x v="0"/>
    <s v="USD"/>
    <n v="1439675691"/>
    <n v="1434491691"/>
    <b v="0"/>
    <x v="78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n v="5"/>
    <x v="2"/>
    <x v="0"/>
    <s v="USD"/>
    <n v="1404318595"/>
    <n v="1401726595"/>
    <b v="0"/>
    <x v="29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n v="43.5"/>
    <x v="2"/>
    <x v="0"/>
    <s v="USD"/>
    <n v="1408232520"/>
    <n v="1405393356"/>
    <b v="0"/>
    <x v="73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n v="0"/>
    <x v="2"/>
    <x v="0"/>
    <s v="USD"/>
    <n v="1443657600"/>
    <n v="1440716654"/>
    <b v="0"/>
    <x v="78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n v="91.43"/>
    <x v="2"/>
    <x v="0"/>
    <s v="USD"/>
    <n v="1411150701"/>
    <n v="1405966701"/>
    <b v="0"/>
    <x v="63"/>
    <b v="0"/>
    <s v="film &amp; video/drama"/>
    <x v="0"/>
    <x v="3"/>
  </r>
  <r>
    <n v="165"/>
    <s v="NET"/>
    <s v="A teacher. A boy. The beach and a heatwave that drove them all insane."/>
    <n v="17000"/>
    <n v="0"/>
    <n v="0"/>
    <n v="0"/>
    <x v="2"/>
    <x v="1"/>
    <s v="GBP"/>
    <n v="1452613724"/>
    <n v="1450021724"/>
    <b v="0"/>
    <x v="78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60"/>
    <n v="3000"/>
    <x v="2"/>
    <x v="0"/>
    <s v="USD"/>
    <n v="1484531362"/>
    <n v="1481939362"/>
    <b v="0"/>
    <x v="29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0"/>
    <n v="5.5"/>
    <x v="2"/>
    <x v="0"/>
    <s v="USD"/>
    <n v="1438726535"/>
    <n v="1433542535"/>
    <b v="0"/>
    <x v="84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n v="108.33"/>
    <x v="2"/>
    <x v="0"/>
    <s v="USD"/>
    <n v="1426791770"/>
    <n v="1424203370"/>
    <b v="0"/>
    <x v="8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n v="56"/>
    <x v="2"/>
    <x v="1"/>
    <s v="GBP"/>
    <n v="1413634059"/>
    <n v="1411042059"/>
    <b v="0"/>
    <x v="73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n v="32.5"/>
    <x v="2"/>
    <x v="0"/>
    <s v="USD"/>
    <n v="1440912480"/>
    <n v="1438385283"/>
    <b v="0"/>
    <x v="73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n v="1"/>
    <x v="2"/>
    <x v="0"/>
    <s v="USD"/>
    <n v="1470975614"/>
    <n v="1465791614"/>
    <b v="0"/>
    <x v="29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n v="0"/>
    <x v="2"/>
    <x v="0"/>
    <s v="USD"/>
    <n v="1426753723"/>
    <n v="1423733323"/>
    <b v="0"/>
    <x v="78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n v="0"/>
    <x v="2"/>
    <x v="1"/>
    <s v="GBP"/>
    <n v="1425131108"/>
    <n v="1422539108"/>
    <b v="0"/>
    <x v="78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n v="0"/>
    <x v="2"/>
    <x v="9"/>
    <s v="EUR"/>
    <n v="1431108776"/>
    <n v="1425924776"/>
    <b v="0"/>
    <x v="78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n v="49.88"/>
    <x v="2"/>
    <x v="1"/>
    <s v="GBP"/>
    <n v="1409337611"/>
    <n v="1407177611"/>
    <b v="0"/>
    <x v="55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n v="0"/>
    <x v="2"/>
    <x v="0"/>
    <s v="USD"/>
    <n v="1438803999"/>
    <n v="1436211999"/>
    <b v="0"/>
    <x v="78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40"/>
    <n v="25.71"/>
    <x v="2"/>
    <x v="0"/>
    <s v="USD"/>
    <n v="1427155726"/>
    <n v="1425690526"/>
    <b v="0"/>
    <x v="63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n v="0"/>
    <x v="2"/>
    <x v="3"/>
    <s v="EUR"/>
    <n v="1448582145"/>
    <n v="1445986545"/>
    <b v="0"/>
    <x v="78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20"/>
    <n v="100"/>
    <x v="2"/>
    <x v="0"/>
    <s v="USD"/>
    <n v="1457056555"/>
    <n v="1454464555"/>
    <b v="0"/>
    <x v="84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n v="30.85"/>
    <x v="2"/>
    <x v="1"/>
    <s v="GBP"/>
    <n v="1428951600"/>
    <n v="1425512843"/>
    <b v="0"/>
    <x v="62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n v="180.5"/>
    <x v="2"/>
    <x v="1"/>
    <s v="GBP"/>
    <n v="1434995295"/>
    <n v="1432403295"/>
    <b v="0"/>
    <x v="80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n v="0"/>
    <x v="2"/>
    <x v="0"/>
    <s v="USD"/>
    <n v="1483748232"/>
    <n v="1481156232"/>
    <b v="0"/>
    <x v="78"/>
    <b v="0"/>
    <s v="film &amp; video/drama"/>
    <x v="0"/>
    <x v="3"/>
  </r>
  <r>
    <n v="183"/>
    <s v="Three Little Words"/>
    <s v="Don't kill me until I meet my Dad"/>
    <n v="12500"/>
    <n v="4482"/>
    <n v="36"/>
    <n v="373.5"/>
    <x v="2"/>
    <x v="1"/>
    <s v="GBP"/>
    <n v="1417033610"/>
    <n v="1414438010"/>
    <b v="0"/>
    <x v="8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n v="25.5"/>
    <x v="2"/>
    <x v="5"/>
    <s v="CAD"/>
    <n v="1409543940"/>
    <n v="1404586762"/>
    <b v="0"/>
    <x v="84"/>
    <b v="0"/>
    <s v="film &amp; video/drama"/>
    <x v="0"/>
    <x v="3"/>
  </r>
  <r>
    <n v="185"/>
    <s v="BLANK Short Movie"/>
    <s v="Love has no boundaries!"/>
    <n v="40000"/>
    <n v="2200"/>
    <n v="6"/>
    <n v="220"/>
    <x v="2"/>
    <x v="10"/>
    <s v="NOK"/>
    <n v="1471557139"/>
    <n v="1468965139"/>
    <b v="0"/>
    <x v="73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n v="0"/>
    <x v="2"/>
    <x v="0"/>
    <s v="USD"/>
    <n v="1488571200"/>
    <n v="1485977434"/>
    <b v="0"/>
    <x v="78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n v="160"/>
    <x v="2"/>
    <x v="0"/>
    <s v="USD"/>
    <n v="1437461940"/>
    <n v="1435383457"/>
    <b v="0"/>
    <x v="81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n v="0"/>
    <x v="2"/>
    <x v="0"/>
    <s v="USD"/>
    <n v="1409891015"/>
    <n v="1407299015"/>
    <b v="0"/>
    <x v="78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n v="69"/>
    <x v="2"/>
    <x v="0"/>
    <s v="USD"/>
    <n v="1472920477"/>
    <n v="1467736477"/>
    <b v="0"/>
    <x v="81"/>
    <b v="0"/>
    <s v="film &amp; video/drama"/>
    <x v="0"/>
    <x v="3"/>
  </r>
  <r>
    <n v="190"/>
    <s v="REGIONRAT, the movie"/>
    <s v="Because hope can be a 4 letter word"/>
    <n v="12000"/>
    <n v="50"/>
    <n v="0"/>
    <n v="50"/>
    <x v="2"/>
    <x v="0"/>
    <s v="USD"/>
    <n v="1466091446"/>
    <n v="1465227446"/>
    <b v="0"/>
    <x v="29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n v="83.33"/>
    <x v="2"/>
    <x v="2"/>
    <s v="AUD"/>
    <n v="1443782138"/>
    <n v="1440326138"/>
    <b v="0"/>
    <x v="8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n v="5.67"/>
    <x v="2"/>
    <x v="0"/>
    <s v="USD"/>
    <n v="1413572432"/>
    <n v="1410980432"/>
    <b v="0"/>
    <x v="8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n v="0"/>
    <x v="2"/>
    <x v="1"/>
    <s v="GBP"/>
    <n v="1417217166"/>
    <n v="1412029566"/>
    <b v="0"/>
    <x v="78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n v="1"/>
    <x v="2"/>
    <x v="1"/>
    <s v="GBP"/>
    <n v="1457308531"/>
    <n v="1452124531"/>
    <b v="0"/>
    <x v="8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n v="0"/>
    <x v="2"/>
    <x v="0"/>
    <s v="USD"/>
    <n v="1436544332"/>
    <n v="1431360332"/>
    <b v="0"/>
    <x v="78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n v="77.11"/>
    <x v="2"/>
    <x v="1"/>
    <s v="GBP"/>
    <n v="1444510800"/>
    <n v="1442062898"/>
    <b v="0"/>
    <x v="10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n v="32.75"/>
    <x v="2"/>
    <x v="1"/>
    <s v="GBP"/>
    <n v="1487365200"/>
    <n v="1483734100"/>
    <b v="0"/>
    <x v="22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n v="46.5"/>
    <x v="2"/>
    <x v="0"/>
    <s v="USD"/>
    <n v="1412500322"/>
    <n v="1409908322"/>
    <b v="0"/>
    <x v="79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n v="0"/>
    <x v="2"/>
    <x v="0"/>
    <s v="USD"/>
    <n v="1472698702"/>
    <n v="1470106702"/>
    <b v="0"/>
    <x v="78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26"/>
    <n v="87.31"/>
    <x v="2"/>
    <x v="0"/>
    <s v="USD"/>
    <n v="1410746403"/>
    <n v="1408154403"/>
    <b v="0"/>
    <x v="59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n v="54.29"/>
    <x v="2"/>
    <x v="0"/>
    <s v="USD"/>
    <n v="1423424329"/>
    <n v="1421696329"/>
    <b v="0"/>
    <x v="63"/>
    <b v="0"/>
    <s v="film &amp; video/drama"/>
    <x v="0"/>
    <x v="3"/>
  </r>
  <r>
    <n v="202"/>
    <s v="Modern Gangsters"/>
    <s v="new web series created by jonney terry"/>
    <n v="6000"/>
    <n v="0"/>
    <n v="0"/>
    <n v="0"/>
    <x v="2"/>
    <x v="0"/>
    <s v="USD"/>
    <n v="1444337940"/>
    <n v="1441750564"/>
    <b v="0"/>
    <x v="78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30"/>
    <n v="93.25"/>
    <x v="2"/>
    <x v="1"/>
    <s v="GBP"/>
    <n v="1422562864"/>
    <n v="1417378864"/>
    <b v="0"/>
    <x v="22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n v="117.68"/>
    <x v="2"/>
    <x v="2"/>
    <s v="AUD"/>
    <n v="1470319203"/>
    <n v="1467727203"/>
    <b v="0"/>
    <x v="86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n v="76.47"/>
    <x v="2"/>
    <x v="0"/>
    <s v="USD"/>
    <n v="1444144222"/>
    <n v="1441120222"/>
    <b v="0"/>
    <x v="5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n v="0"/>
    <x v="2"/>
    <x v="0"/>
    <s v="USD"/>
    <n v="1470441983"/>
    <n v="1468627583"/>
    <b v="0"/>
    <x v="78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n v="163.85"/>
    <x v="2"/>
    <x v="5"/>
    <s v="CAD"/>
    <n v="1420346638"/>
    <n v="1417754638"/>
    <b v="0"/>
    <x v="62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n v="0"/>
    <x v="2"/>
    <x v="2"/>
    <s v="AUD"/>
    <n v="1418719967"/>
    <n v="1416127967"/>
    <b v="0"/>
    <x v="78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n v="0"/>
    <x v="2"/>
    <x v="0"/>
    <s v="USD"/>
    <n v="1436566135"/>
    <n v="1433974135"/>
    <b v="0"/>
    <x v="78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n v="91.82"/>
    <x v="2"/>
    <x v="0"/>
    <s v="USD"/>
    <n v="1443675600"/>
    <n v="1441157592"/>
    <b v="0"/>
    <x v="51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n v="185.83"/>
    <x v="2"/>
    <x v="0"/>
    <s v="USD"/>
    <n v="1442634617"/>
    <n v="1440042617"/>
    <b v="0"/>
    <x v="8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n v="1"/>
    <x v="2"/>
    <x v="0"/>
    <s v="USD"/>
    <n v="1460837320"/>
    <n v="1455656920"/>
    <b v="0"/>
    <x v="29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n v="20"/>
    <x v="2"/>
    <x v="0"/>
    <s v="USD"/>
    <n v="1439734001"/>
    <n v="1437142547"/>
    <b v="0"/>
    <x v="29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n v="1"/>
    <x v="2"/>
    <x v="0"/>
    <s v="USD"/>
    <n v="1425655349"/>
    <n v="1420471349"/>
    <b v="0"/>
    <x v="29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n v="10"/>
    <x v="2"/>
    <x v="1"/>
    <s v="GBP"/>
    <n v="1455753540"/>
    <n v="1452058282"/>
    <b v="0"/>
    <x v="29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n v="331.54"/>
    <x v="2"/>
    <x v="0"/>
    <s v="USD"/>
    <n v="1429740037"/>
    <n v="1425423637"/>
    <b v="0"/>
    <x v="87"/>
    <b v="0"/>
    <s v="film &amp; video/drama"/>
    <x v="0"/>
    <x v="3"/>
  </r>
  <r>
    <n v="217"/>
    <s v="Bitch"/>
    <s v="A roadmovie by paw"/>
    <n v="100000"/>
    <n v="11943"/>
    <n v="12"/>
    <n v="314.29000000000002"/>
    <x v="2"/>
    <x v="11"/>
    <s v="SEK"/>
    <n v="1419780149"/>
    <n v="1417101749"/>
    <b v="0"/>
    <x v="44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n v="100"/>
    <x v="2"/>
    <x v="0"/>
    <s v="USD"/>
    <n v="1431702289"/>
    <n v="1426518289"/>
    <b v="0"/>
    <x v="29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18"/>
    <n v="115.99"/>
    <x v="2"/>
    <x v="0"/>
    <s v="USD"/>
    <n v="1459493940"/>
    <n v="1456732225"/>
    <b v="0"/>
    <x v="88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n v="120"/>
    <x v="2"/>
    <x v="0"/>
    <s v="USD"/>
    <n v="1440101160"/>
    <n v="1436542030"/>
    <b v="0"/>
    <x v="83"/>
    <b v="0"/>
    <s v="film &amp; video/drama"/>
    <x v="0"/>
    <x v="3"/>
  </r>
  <r>
    <n v="221"/>
    <s v="Archetypes"/>
    <s v="Film about Schizophrenia with Surreal Twists!"/>
    <n v="50000"/>
    <n v="0"/>
    <n v="0"/>
    <n v="0"/>
    <x v="2"/>
    <x v="0"/>
    <s v="USD"/>
    <n v="1427569564"/>
    <n v="1422389164"/>
    <b v="0"/>
    <x v="78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n v="65"/>
    <x v="2"/>
    <x v="0"/>
    <s v="USD"/>
    <n v="1427423940"/>
    <n v="1422383318"/>
    <b v="0"/>
    <x v="84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n v="0"/>
    <x v="2"/>
    <x v="0"/>
    <s v="USD"/>
    <n v="1463879100"/>
    <n v="1461287350"/>
    <b v="0"/>
    <x v="78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n v="0"/>
    <x v="2"/>
    <x v="2"/>
    <s v="AUD"/>
    <n v="1436506726"/>
    <n v="1431322726"/>
    <b v="0"/>
    <x v="78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n v="0"/>
    <x v="2"/>
    <x v="0"/>
    <s v="USD"/>
    <n v="1460153054"/>
    <n v="1457564654"/>
    <b v="0"/>
    <x v="78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1"/>
    <n v="125"/>
    <x v="2"/>
    <x v="1"/>
    <s v="GBP"/>
    <n v="1433064540"/>
    <n v="1428854344"/>
    <b v="0"/>
    <x v="84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n v="0"/>
    <x v="2"/>
    <x v="0"/>
    <s v="USD"/>
    <n v="1436477241"/>
    <n v="1433885241"/>
    <b v="0"/>
    <x v="78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n v="0"/>
    <x v="2"/>
    <x v="1"/>
    <s v="GBP"/>
    <n v="1433176105"/>
    <n v="1427992105"/>
    <b v="0"/>
    <x v="78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n v="0"/>
    <x v="2"/>
    <x v="12"/>
    <s v="EUR"/>
    <n v="1455402297"/>
    <n v="1452810297"/>
    <b v="0"/>
    <x v="78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n v="30"/>
    <x v="2"/>
    <x v="0"/>
    <s v="USD"/>
    <n v="1433443151"/>
    <n v="1430851151"/>
    <b v="0"/>
    <x v="84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n v="0"/>
    <x v="2"/>
    <x v="0"/>
    <s v="USD"/>
    <n v="1451775651"/>
    <n v="1449183651"/>
    <b v="0"/>
    <x v="78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n v="15.71"/>
    <x v="2"/>
    <x v="1"/>
    <s v="GBP"/>
    <n v="1425066546"/>
    <n v="1422474546"/>
    <b v="0"/>
    <x v="63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n v="0"/>
    <x v="2"/>
    <x v="0"/>
    <s v="USD"/>
    <n v="1475185972"/>
    <n v="1472593972"/>
    <b v="0"/>
    <x v="78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n v="80.2"/>
    <x v="2"/>
    <x v="0"/>
    <s v="USD"/>
    <n v="1434847859"/>
    <n v="1431391859"/>
    <b v="0"/>
    <x v="81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n v="0"/>
    <x v="2"/>
    <x v="0"/>
    <s v="USD"/>
    <n v="1436478497"/>
    <n v="1433886497"/>
    <b v="0"/>
    <x v="78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n v="0"/>
    <x v="2"/>
    <x v="0"/>
    <s v="USD"/>
    <n v="1451952000"/>
    <n v="1447380099"/>
    <b v="0"/>
    <x v="78"/>
    <b v="0"/>
    <s v="film &amp; video/drama"/>
    <x v="0"/>
    <x v="3"/>
  </r>
  <r>
    <n v="237"/>
    <s v="Making The Choice"/>
    <s v="Making The Choice is a christian short film series."/>
    <n v="15000"/>
    <n v="50"/>
    <n v="0"/>
    <n v="50"/>
    <x v="2"/>
    <x v="0"/>
    <s v="USD"/>
    <n v="1457445069"/>
    <n v="1452261069"/>
    <b v="0"/>
    <x v="29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n v="0"/>
    <x v="2"/>
    <x v="0"/>
    <s v="USD"/>
    <n v="1483088400"/>
    <n v="1481324760"/>
    <b v="0"/>
    <x v="78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n v="50"/>
    <x v="2"/>
    <x v="2"/>
    <s v="AUD"/>
    <n v="1446984000"/>
    <n v="1445308730"/>
    <b v="0"/>
    <x v="81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n v="117.85"/>
    <x v="0"/>
    <x v="0"/>
    <s v="USD"/>
    <n v="1367773211"/>
    <n v="1363885211"/>
    <b v="1"/>
    <x v="89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n v="109.04"/>
    <x v="0"/>
    <x v="0"/>
    <s v="USD"/>
    <n v="1419180304"/>
    <n v="1415292304"/>
    <b v="1"/>
    <x v="90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13"/>
    <n v="73.02"/>
    <x v="0"/>
    <x v="0"/>
    <s v="USD"/>
    <n v="1324381790"/>
    <n v="1321357790"/>
    <b v="1"/>
    <x v="91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n v="78.2"/>
    <x v="0"/>
    <x v="0"/>
    <s v="USD"/>
    <n v="1393031304"/>
    <n v="1390439304"/>
    <b v="1"/>
    <x v="92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n v="47.4"/>
    <x v="0"/>
    <x v="0"/>
    <s v="USD"/>
    <n v="1268723160"/>
    <n v="1265269559"/>
    <b v="1"/>
    <x v="87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n v="54.02"/>
    <x v="0"/>
    <x v="0"/>
    <s v="USD"/>
    <n v="1345079785"/>
    <n v="1342487785"/>
    <b v="1"/>
    <x v="93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n v="68.489999999999995"/>
    <x v="0"/>
    <x v="0"/>
    <s v="USD"/>
    <n v="1292665405"/>
    <n v="1288341805"/>
    <b v="1"/>
    <x v="94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n v="108.15"/>
    <x v="0"/>
    <x v="0"/>
    <s v="USD"/>
    <n v="1287200340"/>
    <n v="1284042614"/>
    <b v="1"/>
    <x v="95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n v="589.95000000000005"/>
    <x v="0"/>
    <x v="0"/>
    <s v="USD"/>
    <n v="1325961309"/>
    <n v="1322073309"/>
    <b v="1"/>
    <x v="9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n v="48.05"/>
    <x v="0"/>
    <x v="0"/>
    <s v="USD"/>
    <n v="1282498800"/>
    <n v="1275603020"/>
    <b v="1"/>
    <x v="97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n v="72.48"/>
    <x v="0"/>
    <x v="0"/>
    <s v="USD"/>
    <n v="1370525691"/>
    <n v="1367933691"/>
    <b v="1"/>
    <x v="98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n v="57.08"/>
    <x v="0"/>
    <x v="0"/>
    <s v="USD"/>
    <n v="1337194800"/>
    <n v="1334429646"/>
    <b v="1"/>
    <x v="99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n v="85.44"/>
    <x v="0"/>
    <x v="0"/>
    <s v="USD"/>
    <n v="1275364740"/>
    <n v="1269878058"/>
    <b v="1"/>
    <x v="52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n v="215.86"/>
    <x v="0"/>
    <x v="0"/>
    <s v="USD"/>
    <n v="1329320235"/>
    <n v="1326728235"/>
    <b v="1"/>
    <x v="63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n v="89.39"/>
    <x v="0"/>
    <x v="0"/>
    <s v="USD"/>
    <n v="1445047200"/>
    <n v="1442443910"/>
    <b v="1"/>
    <x v="100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07"/>
    <n v="45.42"/>
    <x v="0"/>
    <x v="0"/>
    <s v="USD"/>
    <n v="1300275482"/>
    <n v="1297687082"/>
    <b v="1"/>
    <x v="101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n v="65.760000000000005"/>
    <x v="0"/>
    <x v="0"/>
    <s v="USD"/>
    <n v="1363458467"/>
    <n v="1360866467"/>
    <b v="1"/>
    <x v="102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n v="66.7"/>
    <x v="0"/>
    <x v="0"/>
    <s v="USD"/>
    <n v="1463670162"/>
    <n v="1461078162"/>
    <b v="1"/>
    <x v="103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n v="83.35"/>
    <x v="0"/>
    <x v="0"/>
    <s v="USD"/>
    <n v="1308359666"/>
    <n v="1305767666"/>
    <b v="1"/>
    <x v="104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n v="105.05"/>
    <x v="0"/>
    <x v="0"/>
    <s v="USD"/>
    <n v="1428514969"/>
    <n v="1425922969"/>
    <b v="1"/>
    <x v="105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n v="120.91"/>
    <x v="0"/>
    <x v="0"/>
    <s v="USD"/>
    <n v="1279360740"/>
    <n v="1275415679"/>
    <b v="1"/>
    <x v="106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07"/>
    <n v="97.64"/>
    <x v="0"/>
    <x v="0"/>
    <s v="USD"/>
    <n v="1339080900"/>
    <n v="1334783704"/>
    <b v="1"/>
    <x v="107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40"/>
    <n v="41.38"/>
    <x v="0"/>
    <x v="0"/>
    <s v="USD"/>
    <n v="1298699828"/>
    <n v="1294811828"/>
    <b v="1"/>
    <x v="108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n v="30.65"/>
    <x v="0"/>
    <x v="0"/>
    <s v="USD"/>
    <n v="1348786494"/>
    <n v="1346194494"/>
    <b v="1"/>
    <x v="109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n v="64.95"/>
    <x v="0"/>
    <x v="0"/>
    <s v="USD"/>
    <n v="1336747995"/>
    <n v="1334155995"/>
    <b v="1"/>
    <x v="110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n v="95.78"/>
    <x v="0"/>
    <x v="0"/>
    <s v="USD"/>
    <n v="1273522560"/>
    <n v="1269928430"/>
    <b v="1"/>
    <x v="6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n v="40.42"/>
    <x v="0"/>
    <x v="0"/>
    <s v="USD"/>
    <n v="1271994660"/>
    <n v="1264565507"/>
    <b v="1"/>
    <x v="17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n v="78.58"/>
    <x v="0"/>
    <x v="1"/>
    <s v="GBP"/>
    <n v="1403693499"/>
    <n v="1401101499"/>
    <b v="1"/>
    <x v="111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n v="50.18"/>
    <x v="0"/>
    <x v="0"/>
    <s v="USD"/>
    <n v="1320640778"/>
    <n v="1316749178"/>
    <b v="1"/>
    <x v="112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n v="92.25"/>
    <x v="0"/>
    <x v="2"/>
    <s v="AUD"/>
    <n v="1487738622"/>
    <n v="1485146622"/>
    <b v="1"/>
    <x v="113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n v="57.54"/>
    <x v="0"/>
    <x v="0"/>
    <s v="USD"/>
    <n v="1306296000"/>
    <n v="1301950070"/>
    <b v="1"/>
    <x v="42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n v="109.42"/>
    <x v="0"/>
    <x v="0"/>
    <s v="USD"/>
    <n v="1388649600"/>
    <n v="1386123861"/>
    <b v="1"/>
    <x v="114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n v="81.89"/>
    <x v="0"/>
    <x v="0"/>
    <s v="USD"/>
    <n v="1272480540"/>
    <n v="1267220191"/>
    <b v="1"/>
    <x v="71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n v="45.67"/>
    <x v="0"/>
    <x v="0"/>
    <s v="USD"/>
    <n v="1309694266"/>
    <n v="1307102266"/>
    <b v="1"/>
    <x v="115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n v="55.22"/>
    <x v="0"/>
    <x v="0"/>
    <s v="USD"/>
    <n v="1333609140"/>
    <n v="1330638829"/>
    <b v="1"/>
    <x v="116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08"/>
    <n v="65.3"/>
    <x v="0"/>
    <x v="0"/>
    <s v="USD"/>
    <n v="1352511966"/>
    <n v="1349916366"/>
    <b v="1"/>
    <x v="117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n v="95.23"/>
    <x v="0"/>
    <x v="0"/>
    <s v="USD"/>
    <n v="1335574674"/>
    <n v="1330394274"/>
    <b v="1"/>
    <x v="95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n v="75.44"/>
    <x v="0"/>
    <x v="0"/>
    <s v="USD"/>
    <n v="1432416219"/>
    <n v="1429824219"/>
    <b v="1"/>
    <x v="118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50"/>
    <n v="97.82"/>
    <x v="0"/>
    <x v="0"/>
    <s v="USD"/>
    <n v="1350003539"/>
    <n v="1347411539"/>
    <b v="1"/>
    <x v="119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n v="87.69"/>
    <x v="0"/>
    <x v="0"/>
    <s v="USD"/>
    <n v="1488160860"/>
    <n v="1485237096"/>
    <b v="1"/>
    <x v="120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n v="54.75"/>
    <x v="0"/>
    <x v="0"/>
    <s v="USD"/>
    <n v="1401459035"/>
    <n v="1397571035"/>
    <b v="1"/>
    <x v="121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n v="83.95"/>
    <x v="0"/>
    <x v="0"/>
    <s v="USD"/>
    <n v="1249932360"/>
    <n v="1242532513"/>
    <b v="1"/>
    <x v="1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n v="254.39"/>
    <x v="0"/>
    <x v="0"/>
    <s v="USD"/>
    <n v="1266876000"/>
    <n v="1263679492"/>
    <b v="1"/>
    <x v="122"/>
    <b v="1"/>
    <s v="film &amp; video/documentary"/>
    <x v="0"/>
    <x v="4"/>
  </r>
  <r>
    <n v="283"/>
    <s v="SOLE SURVIVOR"/>
    <s v="What is the impact of survivorship on the human condition?"/>
    <n v="18000"/>
    <n v="20569.05"/>
    <n v="114"/>
    <n v="101.83"/>
    <x v="0"/>
    <x v="0"/>
    <s v="USD"/>
    <n v="1306904340"/>
    <n v="1305219744"/>
    <b v="1"/>
    <x v="91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n v="55.07"/>
    <x v="0"/>
    <x v="0"/>
    <s v="USD"/>
    <n v="1327167780"/>
    <n v="1325007780"/>
    <b v="1"/>
    <x v="123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n v="56.9"/>
    <x v="0"/>
    <x v="0"/>
    <s v="USD"/>
    <n v="1379614128"/>
    <n v="1377022128"/>
    <b v="1"/>
    <x v="124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n v="121.28"/>
    <x v="0"/>
    <x v="0"/>
    <s v="USD"/>
    <n v="1364236524"/>
    <n v="1360352124"/>
    <b v="1"/>
    <x v="12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76"/>
    <n v="91.19"/>
    <x v="0"/>
    <x v="0"/>
    <s v="USD"/>
    <n v="1351828800"/>
    <n v="1349160018"/>
    <b v="1"/>
    <x v="126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n v="115.45"/>
    <x v="0"/>
    <x v="0"/>
    <s v="USD"/>
    <n v="1340683393"/>
    <n v="1337659393"/>
    <b v="1"/>
    <x v="12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n v="67.77"/>
    <x v="0"/>
    <x v="1"/>
    <s v="GBP"/>
    <n v="1383389834"/>
    <n v="1380797834"/>
    <b v="1"/>
    <x v="128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n v="28.58"/>
    <x v="0"/>
    <x v="0"/>
    <s v="USD"/>
    <n v="1296633540"/>
    <n v="1292316697"/>
    <b v="1"/>
    <x v="129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n v="46.88"/>
    <x v="0"/>
    <x v="0"/>
    <s v="USD"/>
    <n v="1367366460"/>
    <n v="1365791246"/>
    <b v="1"/>
    <x v="130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n v="154.41999999999999"/>
    <x v="0"/>
    <x v="0"/>
    <s v="USD"/>
    <n v="1319860740"/>
    <n v="1317064599"/>
    <b v="1"/>
    <x v="131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n v="201.22"/>
    <x v="0"/>
    <x v="0"/>
    <s v="USD"/>
    <n v="1398009714"/>
    <n v="1395417714"/>
    <b v="1"/>
    <x v="132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n v="100"/>
    <x v="0"/>
    <x v="0"/>
    <s v="USD"/>
    <n v="1279555200"/>
    <n v="1276480894"/>
    <b v="1"/>
    <x v="133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n v="100.08"/>
    <x v="0"/>
    <x v="0"/>
    <s v="USD"/>
    <n v="1383264000"/>
    <n v="1378080409"/>
    <b v="1"/>
    <x v="134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n v="230.09"/>
    <x v="0"/>
    <x v="0"/>
    <s v="USD"/>
    <n v="1347017083"/>
    <n v="1344857083"/>
    <b v="1"/>
    <x v="135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n v="141.75"/>
    <x v="0"/>
    <x v="0"/>
    <s v="USD"/>
    <n v="1430452740"/>
    <n v="1427390901"/>
    <b v="1"/>
    <x v="136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09"/>
    <n v="56.34"/>
    <x v="0"/>
    <x v="0"/>
    <s v="USD"/>
    <n v="1399669200"/>
    <n v="1394536048"/>
    <b v="1"/>
    <x v="137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n v="73.34"/>
    <x v="0"/>
    <x v="0"/>
    <s v="USD"/>
    <n v="1289975060"/>
    <n v="1287379460"/>
    <b v="1"/>
    <x v="138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n v="85.34"/>
    <x v="0"/>
    <x v="0"/>
    <s v="USD"/>
    <n v="1303686138"/>
    <n v="1301007738"/>
    <b v="1"/>
    <x v="139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19"/>
    <n v="61.5"/>
    <x v="0"/>
    <x v="0"/>
    <s v="USD"/>
    <n v="1363711335"/>
    <n v="1360258935"/>
    <b v="1"/>
    <x v="140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n v="93.02"/>
    <x v="0"/>
    <x v="0"/>
    <s v="USD"/>
    <n v="1330115638"/>
    <n v="1327523638"/>
    <b v="1"/>
    <x v="52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n v="50.29"/>
    <x v="0"/>
    <x v="0"/>
    <s v="USD"/>
    <n v="1338601346"/>
    <n v="1336009346"/>
    <b v="1"/>
    <x v="141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n v="106.43"/>
    <x v="0"/>
    <x v="0"/>
    <s v="USD"/>
    <n v="1346464800"/>
    <n v="1343096197"/>
    <b v="1"/>
    <x v="142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30"/>
    <n v="51.72"/>
    <x v="0"/>
    <x v="0"/>
    <s v="USD"/>
    <n v="1331392049"/>
    <n v="1328800049"/>
    <b v="1"/>
    <x v="143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93"/>
    <n v="36.61"/>
    <x v="0"/>
    <x v="0"/>
    <s v="USD"/>
    <n v="1363806333"/>
    <n v="1362081933"/>
    <b v="1"/>
    <x v="144"/>
    <b v="1"/>
    <s v="film &amp; video/documentary"/>
    <x v="0"/>
    <x v="4"/>
  </r>
  <r>
    <n v="307"/>
    <s v="Grammar Revolution"/>
    <s v="Why is grammar important?"/>
    <n v="22000"/>
    <n v="24490"/>
    <n v="111"/>
    <n v="42.52"/>
    <x v="0"/>
    <x v="0"/>
    <s v="USD"/>
    <n v="1360276801"/>
    <n v="1357684801"/>
    <b v="1"/>
    <x v="145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n v="62.71"/>
    <x v="0"/>
    <x v="0"/>
    <s v="USD"/>
    <n v="1299775210"/>
    <n v="1295887210"/>
    <b v="1"/>
    <x v="91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n v="89.96"/>
    <x v="0"/>
    <x v="0"/>
    <s v="USD"/>
    <n v="1346695334"/>
    <n v="1344880934"/>
    <b v="1"/>
    <x v="146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n v="28.92"/>
    <x v="0"/>
    <x v="0"/>
    <s v="USD"/>
    <n v="1319076000"/>
    <n v="1317788623"/>
    <b v="1"/>
    <x v="17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n v="138.80000000000001"/>
    <x v="0"/>
    <x v="0"/>
    <s v="USD"/>
    <n v="1325404740"/>
    <n v="1321852592"/>
    <b v="1"/>
    <x v="3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n v="61.3"/>
    <x v="0"/>
    <x v="0"/>
    <s v="USD"/>
    <n v="1365973432"/>
    <n v="1363381432"/>
    <b v="1"/>
    <x v="9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n v="80.2"/>
    <x v="0"/>
    <x v="0"/>
    <s v="USD"/>
    <n v="1281542340"/>
    <n v="1277702894"/>
    <b v="1"/>
    <x v="147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n v="32.1"/>
    <x v="0"/>
    <x v="0"/>
    <s v="USD"/>
    <n v="1362167988"/>
    <n v="1359575988"/>
    <b v="1"/>
    <x v="148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n v="200.89"/>
    <x v="0"/>
    <x v="0"/>
    <s v="USD"/>
    <n v="1345660334"/>
    <n v="1343068334"/>
    <b v="1"/>
    <x v="149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n v="108.01"/>
    <x v="0"/>
    <x v="5"/>
    <s v="CAD"/>
    <n v="1418273940"/>
    <n v="1415398197"/>
    <b v="1"/>
    <x v="150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n v="95.7"/>
    <x v="0"/>
    <x v="0"/>
    <s v="USD"/>
    <n v="1386778483"/>
    <n v="1384186483"/>
    <b v="1"/>
    <x v="151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n v="49.88"/>
    <x v="0"/>
    <x v="0"/>
    <s v="USD"/>
    <n v="1364342151"/>
    <n v="1361753751"/>
    <b v="1"/>
    <x v="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n v="110.47"/>
    <x v="0"/>
    <x v="0"/>
    <s v="USD"/>
    <n v="1265097540"/>
    <n v="1257538029"/>
    <b v="1"/>
    <x v="13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n v="134.91"/>
    <x v="0"/>
    <x v="1"/>
    <s v="GBP"/>
    <n v="1450825200"/>
    <n v="1448284433"/>
    <b v="1"/>
    <x v="150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03"/>
    <n v="106.62"/>
    <x v="0"/>
    <x v="12"/>
    <s v="EUR"/>
    <n v="1478605386"/>
    <n v="1475577786"/>
    <b v="1"/>
    <x v="152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08"/>
    <n v="145.04"/>
    <x v="0"/>
    <x v="0"/>
    <s v="USD"/>
    <n v="1463146848"/>
    <n v="1460554848"/>
    <b v="1"/>
    <x v="153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n v="114.59"/>
    <x v="0"/>
    <x v="0"/>
    <s v="USD"/>
    <n v="1482307140"/>
    <n v="1479886966"/>
    <b v="1"/>
    <x v="6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n v="105.32"/>
    <x v="0"/>
    <x v="0"/>
    <s v="USD"/>
    <n v="1438441308"/>
    <n v="1435590108"/>
    <b v="1"/>
    <x v="141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n v="70.92"/>
    <x v="0"/>
    <x v="0"/>
    <s v="USD"/>
    <n v="1482208233"/>
    <n v="1479184233"/>
    <b v="1"/>
    <x v="154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n v="147.16999999999999"/>
    <x v="0"/>
    <x v="0"/>
    <s v="USD"/>
    <n v="1489532220"/>
    <n v="1486625606"/>
    <b v="1"/>
    <x v="155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n v="160.47"/>
    <x v="0"/>
    <x v="0"/>
    <s v="USD"/>
    <n v="1427011200"/>
    <n v="1424669929"/>
    <b v="1"/>
    <x v="69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n v="156.05000000000001"/>
    <x v="0"/>
    <x v="0"/>
    <s v="USD"/>
    <n v="1446350400"/>
    <n v="1443739388"/>
    <b v="1"/>
    <x v="156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n v="63.17"/>
    <x v="0"/>
    <x v="0"/>
    <s v="USD"/>
    <n v="1446868800"/>
    <n v="1444821127"/>
    <b v="1"/>
    <x v="15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n v="104.82"/>
    <x v="0"/>
    <x v="0"/>
    <s v="USD"/>
    <n v="1368763140"/>
    <n v="1366028563"/>
    <b v="1"/>
    <x v="158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n v="97.36"/>
    <x v="0"/>
    <x v="0"/>
    <s v="USD"/>
    <n v="1466171834"/>
    <n v="1463493434"/>
    <b v="1"/>
    <x v="159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n v="203.63"/>
    <x v="0"/>
    <x v="0"/>
    <s v="USD"/>
    <n v="1446019200"/>
    <n v="1442420377"/>
    <b v="1"/>
    <x v="160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n v="188.31"/>
    <x v="0"/>
    <x v="0"/>
    <s v="USD"/>
    <n v="1460038591"/>
    <n v="1457450191"/>
    <b v="1"/>
    <x v="161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n v="146.65"/>
    <x v="0"/>
    <x v="0"/>
    <s v="USD"/>
    <n v="1431716400"/>
    <n v="1428423757"/>
    <b v="1"/>
    <x v="50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n v="109.19"/>
    <x v="0"/>
    <x v="0"/>
    <s v="USD"/>
    <n v="1431122400"/>
    <n v="1428428515"/>
    <b v="1"/>
    <x v="144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n v="59.25"/>
    <x v="0"/>
    <x v="0"/>
    <s v="USD"/>
    <n v="1447427918"/>
    <n v="1444832318"/>
    <b v="1"/>
    <x v="131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n v="97.9"/>
    <x v="0"/>
    <x v="0"/>
    <s v="USD"/>
    <n v="1426298708"/>
    <n v="1423710308"/>
    <b v="1"/>
    <x v="162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n v="70"/>
    <x v="0"/>
    <x v="0"/>
    <s v="USD"/>
    <n v="1472864400"/>
    <n v="1468001290"/>
    <b v="1"/>
    <x v="163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n v="72.87"/>
    <x v="0"/>
    <x v="0"/>
    <s v="USD"/>
    <n v="1430331268"/>
    <n v="1427739268"/>
    <b v="1"/>
    <x v="30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n v="146.35"/>
    <x v="0"/>
    <x v="0"/>
    <s v="USD"/>
    <n v="1489006800"/>
    <n v="1486397007"/>
    <b v="1"/>
    <x v="164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n v="67.91"/>
    <x v="0"/>
    <x v="0"/>
    <s v="USD"/>
    <n v="1412135940"/>
    <n v="1410555998"/>
    <b v="1"/>
    <x v="16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00"/>
    <n v="169.85"/>
    <x v="0"/>
    <x v="0"/>
    <s v="USD"/>
    <n v="1461955465"/>
    <n v="1459363465"/>
    <b v="1"/>
    <x v="166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n v="58.41"/>
    <x v="0"/>
    <x v="0"/>
    <s v="USD"/>
    <n v="1415934000"/>
    <n v="1413308545"/>
    <b v="1"/>
    <x v="167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n v="119.99"/>
    <x v="0"/>
    <x v="0"/>
    <s v="USD"/>
    <n v="1433125200"/>
    <n v="1429312694"/>
    <b v="1"/>
    <x v="168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n v="99.86"/>
    <x v="0"/>
    <x v="0"/>
    <s v="USD"/>
    <n v="1432161590"/>
    <n v="1429569590"/>
    <b v="1"/>
    <x v="122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n v="90.58"/>
    <x v="0"/>
    <x v="0"/>
    <s v="USD"/>
    <n v="1444824021"/>
    <n v="1442232021"/>
    <b v="1"/>
    <x v="101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n v="117.77"/>
    <x v="0"/>
    <x v="0"/>
    <s v="USD"/>
    <n v="1447505609"/>
    <n v="1444910009"/>
    <b v="1"/>
    <x v="16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n v="86.55"/>
    <x v="0"/>
    <x v="0"/>
    <s v="USD"/>
    <n v="1440165916"/>
    <n v="1437573916"/>
    <b v="1"/>
    <x v="46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n v="71.900000000000006"/>
    <x v="0"/>
    <x v="0"/>
    <s v="USD"/>
    <n v="1487937508"/>
    <n v="1485345508"/>
    <b v="1"/>
    <x v="15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n v="129.82"/>
    <x v="0"/>
    <x v="0"/>
    <s v="USD"/>
    <n v="1473566340"/>
    <n v="1470274509"/>
    <b v="1"/>
    <x v="170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n v="44.91"/>
    <x v="0"/>
    <x v="3"/>
    <s v="EUR"/>
    <n v="1460066954"/>
    <n v="1456614554"/>
    <b v="1"/>
    <x v="171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n v="40.76"/>
    <x v="0"/>
    <x v="0"/>
    <s v="USD"/>
    <n v="1412740868"/>
    <n v="1410148868"/>
    <b v="1"/>
    <x v="172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n v="103.52"/>
    <x v="0"/>
    <x v="0"/>
    <s v="USD"/>
    <n v="1447963219"/>
    <n v="1445367619"/>
    <b v="1"/>
    <x v="17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n v="125.45"/>
    <x v="0"/>
    <x v="0"/>
    <s v="USD"/>
    <n v="1460141521"/>
    <n v="1457553121"/>
    <b v="1"/>
    <x v="60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16"/>
    <n v="246.61"/>
    <x v="0"/>
    <x v="0"/>
    <s v="USD"/>
    <n v="1417420994"/>
    <n v="1414738994"/>
    <b v="1"/>
    <x v="111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03"/>
    <n v="79.400000000000006"/>
    <x v="0"/>
    <x v="0"/>
    <s v="USD"/>
    <n v="1458152193"/>
    <n v="1455563793"/>
    <b v="1"/>
    <x v="174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n v="86.14"/>
    <x v="0"/>
    <x v="0"/>
    <s v="USD"/>
    <n v="1429852797"/>
    <n v="1426396797"/>
    <b v="1"/>
    <x v="175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n v="193.05"/>
    <x v="0"/>
    <x v="0"/>
    <s v="USD"/>
    <n v="1466002800"/>
    <n v="1463517521"/>
    <b v="1"/>
    <x v="176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n v="84.02"/>
    <x v="0"/>
    <x v="0"/>
    <s v="USD"/>
    <n v="1415941920"/>
    <n v="1414028490"/>
    <b v="1"/>
    <x v="177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n v="139.83000000000001"/>
    <x v="0"/>
    <x v="0"/>
    <s v="USD"/>
    <n v="1437621060"/>
    <n v="1433799180"/>
    <b v="0"/>
    <x v="45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n v="109.82"/>
    <x v="0"/>
    <x v="0"/>
    <s v="USD"/>
    <n v="1416704506"/>
    <n v="1414108906"/>
    <b v="0"/>
    <x v="178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n v="139.53"/>
    <x v="0"/>
    <x v="0"/>
    <s v="USD"/>
    <n v="1407456000"/>
    <n v="1405573391"/>
    <b v="0"/>
    <x v="48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n v="347.85"/>
    <x v="0"/>
    <x v="0"/>
    <s v="USD"/>
    <n v="1272828120"/>
    <n v="1268934736"/>
    <b v="0"/>
    <x v="55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n v="68.239999999999995"/>
    <x v="0"/>
    <x v="0"/>
    <s v="USD"/>
    <n v="1403323140"/>
    <n v="1400704672"/>
    <b v="0"/>
    <x v="116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n v="239.94"/>
    <x v="0"/>
    <x v="1"/>
    <s v="GBP"/>
    <n v="1393597999"/>
    <n v="1391005999"/>
    <b v="0"/>
    <x v="71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n v="287.31"/>
    <x v="0"/>
    <x v="0"/>
    <s v="USD"/>
    <n v="1337540518"/>
    <n v="1334948518"/>
    <b v="0"/>
    <x v="179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n v="86.85"/>
    <x v="0"/>
    <x v="0"/>
    <s v="USD"/>
    <n v="1367384340"/>
    <n v="1363960278"/>
    <b v="0"/>
    <x v="46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n v="81.849999999999994"/>
    <x v="0"/>
    <x v="0"/>
    <s v="USD"/>
    <n v="1426426322"/>
    <n v="1423405922"/>
    <b v="0"/>
    <x v="180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n v="42.87"/>
    <x v="0"/>
    <x v="0"/>
    <s v="USD"/>
    <n v="1326633269"/>
    <n v="1324041269"/>
    <b v="0"/>
    <x v="15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n v="709.42"/>
    <x v="0"/>
    <x v="0"/>
    <s v="USD"/>
    <n v="1483729500"/>
    <n v="1481137500"/>
    <b v="0"/>
    <x v="68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n v="161.26"/>
    <x v="0"/>
    <x v="0"/>
    <s v="USD"/>
    <n v="1359743139"/>
    <n v="1355855139"/>
    <b v="0"/>
    <x v="181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25"/>
    <n v="41.78"/>
    <x v="0"/>
    <x v="1"/>
    <s v="GBP"/>
    <n v="1459872000"/>
    <n v="1456408244"/>
    <b v="0"/>
    <x v="82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n v="89.89"/>
    <x v="0"/>
    <x v="0"/>
    <s v="USD"/>
    <n v="1342648398"/>
    <n v="1340056398"/>
    <b v="0"/>
    <x v="30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n v="45.05"/>
    <x v="0"/>
    <x v="0"/>
    <s v="USD"/>
    <n v="1316208031"/>
    <n v="1312320031"/>
    <b v="0"/>
    <x v="49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n v="42.86"/>
    <x v="0"/>
    <x v="0"/>
    <s v="USD"/>
    <n v="1393694280"/>
    <n v="1390088311"/>
    <b v="0"/>
    <x v="25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n v="54.08"/>
    <x v="0"/>
    <x v="1"/>
    <s v="GBP"/>
    <n v="1472122316"/>
    <n v="1469443916"/>
    <b v="0"/>
    <x v="53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n v="103.22"/>
    <x v="0"/>
    <x v="0"/>
    <s v="USD"/>
    <n v="1447484460"/>
    <n v="1444888868"/>
    <b v="0"/>
    <x v="182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n v="40.4"/>
    <x v="0"/>
    <x v="5"/>
    <s v="CAD"/>
    <n v="1453765920"/>
    <n v="1451655808"/>
    <b v="0"/>
    <x v="1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n v="116.86"/>
    <x v="0"/>
    <x v="0"/>
    <s v="USD"/>
    <n v="1336062672"/>
    <n v="1332174672"/>
    <b v="0"/>
    <x v="184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n v="115.51"/>
    <x v="0"/>
    <x v="0"/>
    <s v="USD"/>
    <n v="1453569392"/>
    <n v="1451409392"/>
    <b v="0"/>
    <x v="72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05"/>
    <n v="104.31"/>
    <x v="0"/>
    <x v="0"/>
    <s v="USD"/>
    <n v="1343624400"/>
    <n v="1340642717"/>
    <b v="0"/>
    <x v="140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n v="69.77"/>
    <x v="0"/>
    <x v="0"/>
    <s v="USD"/>
    <n v="1346950900"/>
    <n v="1345741300"/>
    <b v="0"/>
    <x v="19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n v="43.02"/>
    <x v="0"/>
    <x v="0"/>
    <s v="USD"/>
    <n v="1400467759"/>
    <n v="1398480559"/>
    <b v="0"/>
    <x v="53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n v="58.54"/>
    <x v="0"/>
    <x v="0"/>
    <s v="USD"/>
    <n v="1420569947"/>
    <n v="1417977947"/>
    <b v="0"/>
    <x v="185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n v="111.8"/>
    <x v="0"/>
    <x v="0"/>
    <s v="USD"/>
    <n v="1416582101"/>
    <n v="1413986501"/>
    <b v="0"/>
    <x v="186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n v="46.23"/>
    <x v="0"/>
    <x v="0"/>
    <s v="USD"/>
    <n v="1439246991"/>
    <n v="1437950991"/>
    <b v="0"/>
    <x v="62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n v="144.69"/>
    <x v="0"/>
    <x v="0"/>
    <s v="USD"/>
    <n v="1439618400"/>
    <n v="1436976858"/>
    <b v="0"/>
    <x v="187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n v="88.85"/>
    <x v="0"/>
    <x v="0"/>
    <s v="USD"/>
    <n v="1469670580"/>
    <n v="1467078580"/>
    <b v="0"/>
    <x v="26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n v="81.75"/>
    <x v="0"/>
    <x v="0"/>
    <s v="USD"/>
    <n v="1394233140"/>
    <n v="1391477450"/>
    <b v="0"/>
    <x v="188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n v="71.430000000000007"/>
    <x v="0"/>
    <x v="0"/>
    <s v="USD"/>
    <n v="1431046372"/>
    <n v="1429318372"/>
    <b v="0"/>
    <x v="25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n v="104.26"/>
    <x v="0"/>
    <x v="0"/>
    <s v="USD"/>
    <n v="1324169940"/>
    <n v="1321578051"/>
    <b v="0"/>
    <x v="189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n v="90.62"/>
    <x v="0"/>
    <x v="0"/>
    <s v="USD"/>
    <n v="1315450800"/>
    <n v="1312823571"/>
    <b v="0"/>
    <x v="190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n v="157.33000000000001"/>
    <x v="0"/>
    <x v="0"/>
    <s v="USD"/>
    <n v="1381424452"/>
    <n v="1378746052"/>
    <b v="0"/>
    <x v="19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n v="105.18"/>
    <x v="0"/>
    <x v="3"/>
    <s v="EUR"/>
    <n v="1460918282"/>
    <n v="1455737882"/>
    <b v="0"/>
    <x v="133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n v="58.72"/>
    <x v="0"/>
    <x v="0"/>
    <s v="USD"/>
    <n v="1335562320"/>
    <n v="1332452960"/>
    <b v="0"/>
    <x v="192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n v="81.63"/>
    <x v="0"/>
    <x v="0"/>
    <s v="USD"/>
    <n v="1341668006"/>
    <n v="1340372006"/>
    <b v="0"/>
    <x v="193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n v="56.46"/>
    <x v="0"/>
    <x v="0"/>
    <s v="USD"/>
    <n v="1283312640"/>
    <n v="1279651084"/>
    <b v="0"/>
    <x v="194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n v="140.1"/>
    <x v="0"/>
    <x v="0"/>
    <s v="USD"/>
    <n v="1430334126"/>
    <n v="1426446126"/>
    <b v="0"/>
    <x v="85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n v="224.85"/>
    <x v="0"/>
    <x v="1"/>
    <s v="GBP"/>
    <n v="1481716800"/>
    <n v="1479070867"/>
    <b v="0"/>
    <x v="1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n v="181.13"/>
    <x v="0"/>
    <x v="0"/>
    <s v="USD"/>
    <n v="1400297400"/>
    <n v="1397661347"/>
    <b v="0"/>
    <x v="95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n v="711.04"/>
    <x v="0"/>
    <x v="0"/>
    <s v="USD"/>
    <n v="1312747970"/>
    <n v="1310155970"/>
    <b v="0"/>
    <x v="196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n v="65.88"/>
    <x v="0"/>
    <x v="0"/>
    <s v="USD"/>
    <n v="1446731817"/>
    <n v="1444913817"/>
    <b v="0"/>
    <x v="68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05"/>
    <n v="75.19"/>
    <x v="0"/>
    <x v="0"/>
    <s v="USD"/>
    <n v="1312960080"/>
    <n v="1308900441"/>
    <b v="0"/>
    <x v="16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n v="133.13999999999999"/>
    <x v="0"/>
    <x v="0"/>
    <s v="USD"/>
    <n v="1391641440"/>
    <n v="1389107062"/>
    <b v="0"/>
    <x v="197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08"/>
    <n v="55.2"/>
    <x v="0"/>
    <x v="0"/>
    <s v="USD"/>
    <n v="1394071339"/>
    <n v="1391479339"/>
    <b v="0"/>
    <x v="16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n v="86.16"/>
    <x v="0"/>
    <x v="0"/>
    <s v="USD"/>
    <n v="1304920740"/>
    <n v="1301975637"/>
    <b v="0"/>
    <x v="2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02"/>
    <n v="92.32"/>
    <x v="0"/>
    <x v="0"/>
    <s v="USD"/>
    <n v="1321739650"/>
    <n v="1316552050"/>
    <b v="0"/>
    <x v="19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n v="160.16"/>
    <x v="0"/>
    <x v="0"/>
    <s v="USD"/>
    <n v="1383676790"/>
    <n v="1380217190"/>
    <b v="0"/>
    <x v="44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n v="45.6"/>
    <x v="0"/>
    <x v="1"/>
    <s v="GBP"/>
    <n v="1469220144"/>
    <n v="1466628144"/>
    <b v="0"/>
    <x v="41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n v="183.29"/>
    <x v="0"/>
    <x v="5"/>
    <s v="CAD"/>
    <n v="1434670397"/>
    <n v="1429486397"/>
    <b v="0"/>
    <x v="63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n v="125.79"/>
    <x v="0"/>
    <x v="0"/>
    <s v="USD"/>
    <n v="1387688400"/>
    <n v="1384920804"/>
    <b v="0"/>
    <x v="198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n v="57.65"/>
    <x v="0"/>
    <x v="0"/>
    <s v="USD"/>
    <n v="1343238578"/>
    <n v="1341856178"/>
    <b v="0"/>
    <x v="16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n v="78.66"/>
    <x v="0"/>
    <x v="0"/>
    <s v="USD"/>
    <n v="1342731811"/>
    <n v="1340139811"/>
    <b v="0"/>
    <x v="199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n v="91.48"/>
    <x v="0"/>
    <x v="0"/>
    <s v="USD"/>
    <n v="1381541465"/>
    <n v="1378949465"/>
    <b v="0"/>
    <x v="200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n v="68.099999999999994"/>
    <x v="0"/>
    <x v="5"/>
    <s v="CAD"/>
    <n v="1413547200"/>
    <n v="1411417602"/>
    <b v="0"/>
    <x v="64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n v="48.09"/>
    <x v="0"/>
    <x v="0"/>
    <s v="USD"/>
    <n v="1391851831"/>
    <n v="1389259831"/>
    <b v="0"/>
    <x v="20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n v="202.42"/>
    <x v="0"/>
    <x v="0"/>
    <s v="USD"/>
    <n v="1365395580"/>
    <n v="1364426260"/>
    <b v="0"/>
    <x v="47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n v="216.75"/>
    <x v="0"/>
    <x v="0"/>
    <s v="USD"/>
    <n v="1437633997"/>
    <n v="1435041997"/>
    <b v="0"/>
    <x v="201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00"/>
    <n v="110.07"/>
    <x v="0"/>
    <x v="0"/>
    <s v="USD"/>
    <n v="1372536787"/>
    <n v="1367352787"/>
    <b v="0"/>
    <x v="196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n v="4.83"/>
    <x v="2"/>
    <x v="0"/>
    <s v="USD"/>
    <n v="1394772031"/>
    <n v="1392183631"/>
    <b v="0"/>
    <x v="8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n v="50.17"/>
    <x v="2"/>
    <x v="0"/>
    <s v="USD"/>
    <n v="1440157656"/>
    <n v="1434973656"/>
    <b v="0"/>
    <x v="79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n v="35.83"/>
    <x v="2"/>
    <x v="0"/>
    <s v="USD"/>
    <n v="1410416097"/>
    <n v="1407824097"/>
    <b v="0"/>
    <x v="8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n v="11.77"/>
    <x v="2"/>
    <x v="0"/>
    <s v="USD"/>
    <n v="1370470430"/>
    <n v="1367878430"/>
    <b v="0"/>
    <x v="62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n v="40.78"/>
    <x v="2"/>
    <x v="0"/>
    <s v="USD"/>
    <n v="1332748899"/>
    <n v="1327568499"/>
    <b v="0"/>
    <x v="81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n v="3"/>
    <x v="2"/>
    <x v="0"/>
    <s v="USD"/>
    <n v="1448660404"/>
    <n v="1443472804"/>
    <b v="0"/>
    <x v="84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n v="16.63"/>
    <x v="2"/>
    <x v="0"/>
    <s v="USD"/>
    <n v="1456851914"/>
    <n v="1454259914"/>
    <b v="0"/>
    <x v="22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n v="0"/>
    <x v="2"/>
    <x v="0"/>
    <s v="USD"/>
    <n v="1445540340"/>
    <n v="1444340940"/>
    <b v="0"/>
    <x v="78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6"/>
    <n v="52"/>
    <x v="2"/>
    <x v="0"/>
    <s v="USD"/>
    <n v="1402956000"/>
    <n v="1400523845"/>
    <b v="0"/>
    <x v="62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n v="0"/>
    <x v="2"/>
    <x v="0"/>
    <s v="USD"/>
    <n v="1259297940"/>
    <n v="1252964282"/>
    <b v="0"/>
    <x v="78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n v="4.8"/>
    <x v="2"/>
    <x v="0"/>
    <s v="USD"/>
    <n v="1378866867"/>
    <n v="1377570867"/>
    <b v="0"/>
    <x v="81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n v="51.88"/>
    <x v="2"/>
    <x v="1"/>
    <s v="GBP"/>
    <n v="1467752083"/>
    <n v="1465160083"/>
    <b v="0"/>
    <x v="22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n v="71.25"/>
    <x v="2"/>
    <x v="0"/>
    <s v="USD"/>
    <n v="1445448381"/>
    <n v="1440264381"/>
    <b v="0"/>
    <x v="22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n v="0"/>
    <x v="2"/>
    <x v="0"/>
    <s v="USD"/>
    <n v="1444576022"/>
    <n v="1439392022"/>
    <b v="0"/>
    <x v="78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n v="62.5"/>
    <x v="2"/>
    <x v="0"/>
    <s v="USD"/>
    <n v="1385931702"/>
    <n v="1383076902"/>
    <b v="0"/>
    <x v="84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n v="1"/>
    <x v="2"/>
    <x v="0"/>
    <s v="USD"/>
    <n v="1379094980"/>
    <n v="1376502980"/>
    <b v="0"/>
    <x v="8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n v="0"/>
    <x v="2"/>
    <x v="0"/>
    <s v="USD"/>
    <n v="1375260113"/>
    <n v="1372668113"/>
    <b v="0"/>
    <x v="78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n v="0"/>
    <x v="2"/>
    <x v="5"/>
    <s v="CAD"/>
    <n v="1475912326"/>
    <n v="1470728326"/>
    <b v="0"/>
    <x v="78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n v="170.55"/>
    <x v="2"/>
    <x v="0"/>
    <s v="USD"/>
    <n v="1447830958"/>
    <n v="1445235358"/>
    <b v="0"/>
    <x v="202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n v="0"/>
    <x v="2"/>
    <x v="0"/>
    <s v="USD"/>
    <n v="1413569818"/>
    <n v="1412705818"/>
    <b v="0"/>
    <x v="78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0"/>
    <n v="5"/>
    <x v="2"/>
    <x v="0"/>
    <s v="USD"/>
    <n v="1458859153"/>
    <n v="1456270753"/>
    <b v="0"/>
    <x v="29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n v="0"/>
    <x v="2"/>
    <x v="1"/>
    <s v="GBP"/>
    <n v="1383418996"/>
    <n v="1380826996"/>
    <b v="0"/>
    <x v="78"/>
    <b v="0"/>
    <s v="film &amp; video/animation"/>
    <x v="0"/>
    <x v="5"/>
  </r>
  <r>
    <n v="442"/>
    <s v="The Paranormal Idiot"/>
    <s v="Doomsday is here"/>
    <n v="17000"/>
    <n v="6691"/>
    <n v="39"/>
    <n v="393.59"/>
    <x v="2"/>
    <x v="0"/>
    <s v="USD"/>
    <n v="1424380783"/>
    <n v="1421788783"/>
    <b v="0"/>
    <x v="5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n v="5"/>
    <x v="2"/>
    <x v="5"/>
    <s v="CAD"/>
    <n v="1391991701"/>
    <n v="1389399701"/>
    <b v="0"/>
    <x v="84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5"/>
    <n v="50"/>
    <x v="2"/>
    <x v="0"/>
    <s v="USD"/>
    <n v="1329342361"/>
    <n v="1324158361"/>
    <b v="0"/>
    <x v="29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n v="1"/>
    <x v="2"/>
    <x v="0"/>
    <s v="USD"/>
    <n v="1432195375"/>
    <n v="1430899375"/>
    <b v="0"/>
    <x v="84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n v="47.88"/>
    <x v="2"/>
    <x v="0"/>
    <s v="USD"/>
    <n v="1425434420"/>
    <n v="1422842420"/>
    <b v="0"/>
    <x v="38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n v="5"/>
    <x v="2"/>
    <x v="1"/>
    <s v="GBP"/>
    <n v="1364041163"/>
    <n v="1361884763"/>
    <b v="0"/>
    <x v="29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n v="20.5"/>
    <x v="2"/>
    <x v="0"/>
    <s v="USD"/>
    <n v="1400091095"/>
    <n v="1398363095"/>
    <b v="0"/>
    <x v="80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n v="9"/>
    <x v="2"/>
    <x v="1"/>
    <s v="GBP"/>
    <n v="1382017085"/>
    <n v="1379425085"/>
    <b v="0"/>
    <x v="81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n v="56.57"/>
    <x v="2"/>
    <x v="0"/>
    <s v="USD"/>
    <n v="1392417800"/>
    <n v="1389825800"/>
    <b v="0"/>
    <x v="63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n v="0"/>
    <x v="2"/>
    <x v="0"/>
    <s v="USD"/>
    <n v="1390669791"/>
    <n v="1388077791"/>
    <b v="0"/>
    <x v="78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64"/>
    <n v="40"/>
    <x v="2"/>
    <x v="0"/>
    <s v="USD"/>
    <n v="1431536015"/>
    <n v="1428944015"/>
    <b v="0"/>
    <x v="8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n v="13"/>
    <x v="2"/>
    <x v="0"/>
    <s v="USD"/>
    <n v="1424375279"/>
    <n v="1422992879"/>
    <b v="0"/>
    <x v="84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n v="16.399999999999999"/>
    <x v="2"/>
    <x v="0"/>
    <s v="USD"/>
    <n v="1417007640"/>
    <n v="1414343571"/>
    <b v="0"/>
    <x v="81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n v="22.5"/>
    <x v="2"/>
    <x v="0"/>
    <s v="USD"/>
    <n v="1334622660"/>
    <n v="1330733022"/>
    <b v="0"/>
    <x v="84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n v="20.329999999999998"/>
    <x v="2"/>
    <x v="0"/>
    <s v="USD"/>
    <n v="1382414340"/>
    <n v="1380559201"/>
    <b v="0"/>
    <x v="8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n v="0"/>
    <x v="2"/>
    <x v="5"/>
    <s v="CAD"/>
    <n v="1408213512"/>
    <n v="1405621512"/>
    <b v="0"/>
    <x v="78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n v="16.760000000000002"/>
    <x v="2"/>
    <x v="1"/>
    <s v="GBP"/>
    <n v="1368550060"/>
    <n v="1365958060"/>
    <b v="0"/>
    <x v="72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n v="25"/>
    <x v="2"/>
    <x v="0"/>
    <s v="USD"/>
    <n v="1321201327"/>
    <n v="1316013727"/>
    <b v="0"/>
    <x v="29"/>
    <b v="0"/>
    <s v="film &amp; video/animation"/>
    <x v="0"/>
    <x v="5"/>
  </r>
  <r>
    <n v="460"/>
    <s v="Darwin's Kiss"/>
    <s v="An animated web series about biological evolution gone haywire."/>
    <n v="8500"/>
    <n v="25"/>
    <n v="0"/>
    <n v="12.5"/>
    <x v="2"/>
    <x v="0"/>
    <s v="USD"/>
    <n v="1401595200"/>
    <n v="1398862875"/>
    <b v="0"/>
    <x v="84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n v="0"/>
    <x v="2"/>
    <x v="1"/>
    <s v="GBP"/>
    <n v="1370204367"/>
    <n v="1368476367"/>
    <b v="0"/>
    <x v="78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n v="0"/>
    <x v="2"/>
    <x v="0"/>
    <s v="USD"/>
    <n v="1312945341"/>
    <n v="1307761341"/>
    <b v="0"/>
    <x v="78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n v="113.64"/>
    <x v="2"/>
    <x v="0"/>
    <s v="USD"/>
    <n v="1316883753"/>
    <n v="1311699753"/>
    <b v="0"/>
    <x v="202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0"/>
    <n v="1"/>
    <x v="2"/>
    <x v="12"/>
    <s v="EUR"/>
    <n v="1463602935"/>
    <n v="1461874935"/>
    <b v="0"/>
    <x v="29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27"/>
    <n v="17.25"/>
    <x v="2"/>
    <x v="0"/>
    <s v="USD"/>
    <n v="1403837574"/>
    <n v="1402455174"/>
    <b v="0"/>
    <x v="22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n v="15.2"/>
    <x v="2"/>
    <x v="0"/>
    <s v="USD"/>
    <n v="1347057464"/>
    <n v="1344465464"/>
    <b v="0"/>
    <x v="81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n v="110.64"/>
    <x v="2"/>
    <x v="0"/>
    <s v="USD"/>
    <n v="1348849134"/>
    <n v="1344961134"/>
    <b v="0"/>
    <x v="70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n v="0"/>
    <x v="2"/>
    <x v="0"/>
    <s v="USD"/>
    <n v="1341978665"/>
    <n v="1336795283"/>
    <b v="0"/>
    <x v="78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n v="0"/>
    <x v="2"/>
    <x v="1"/>
    <s v="GBP"/>
    <n v="1409960724"/>
    <n v="1404776724"/>
    <b v="0"/>
    <x v="78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n v="25.5"/>
    <x v="2"/>
    <x v="0"/>
    <s v="USD"/>
    <n v="1389844800"/>
    <n v="1385524889"/>
    <b v="0"/>
    <x v="84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n v="38.479999999999997"/>
    <x v="2"/>
    <x v="0"/>
    <s v="USD"/>
    <n v="1397924379"/>
    <n v="1394039979"/>
    <b v="0"/>
    <x v="203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n v="28.2"/>
    <x v="2"/>
    <x v="0"/>
    <s v="USD"/>
    <n v="1408831718"/>
    <n v="1406239718"/>
    <b v="0"/>
    <x v="81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n v="61.5"/>
    <x v="2"/>
    <x v="0"/>
    <s v="USD"/>
    <n v="1410972319"/>
    <n v="1408380319"/>
    <b v="0"/>
    <x v="25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n v="1"/>
    <x v="2"/>
    <x v="0"/>
    <s v="USD"/>
    <n v="1487318029"/>
    <n v="1484726029"/>
    <b v="0"/>
    <x v="29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n v="0"/>
    <x v="2"/>
    <x v="0"/>
    <s v="USD"/>
    <n v="1430877843"/>
    <n v="1428285843"/>
    <b v="0"/>
    <x v="78"/>
    <b v="0"/>
    <s v="film &amp; video/animation"/>
    <x v="0"/>
    <x v="5"/>
  </r>
  <r>
    <n v="476"/>
    <s v="Sight Word Music Videos"/>
    <s v="Animated Music Videos that teach kids how to read."/>
    <n v="220000"/>
    <n v="4906.59"/>
    <n v="2"/>
    <n v="39.57"/>
    <x v="2"/>
    <x v="0"/>
    <s v="USD"/>
    <n v="1401767940"/>
    <n v="1398727441"/>
    <b v="0"/>
    <x v="20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n v="0"/>
    <x v="2"/>
    <x v="0"/>
    <s v="USD"/>
    <n v="1337371334"/>
    <n v="1332187334"/>
    <b v="0"/>
    <x v="78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n v="0"/>
    <x v="2"/>
    <x v="0"/>
    <s v="USD"/>
    <n v="1427921509"/>
    <n v="1425333109"/>
    <b v="0"/>
    <x v="78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n v="88.8"/>
    <x v="2"/>
    <x v="0"/>
    <s v="USD"/>
    <n v="1416566835"/>
    <n v="1411379235"/>
    <b v="0"/>
    <x v="16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n v="55.46"/>
    <x v="2"/>
    <x v="0"/>
    <s v="USD"/>
    <n v="1376049615"/>
    <n v="1373457615"/>
    <b v="0"/>
    <x v="205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n v="87.14"/>
    <x v="2"/>
    <x v="0"/>
    <s v="USD"/>
    <n v="1349885289"/>
    <n v="1347293289"/>
    <b v="0"/>
    <x v="64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n v="10"/>
    <x v="2"/>
    <x v="0"/>
    <s v="USD"/>
    <n v="1460644440"/>
    <n v="1458336690"/>
    <b v="0"/>
    <x v="29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n v="51.22"/>
    <x v="2"/>
    <x v="1"/>
    <s v="GBP"/>
    <n v="1359434672"/>
    <n v="1354250672"/>
    <b v="0"/>
    <x v="206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n v="13.55"/>
    <x v="2"/>
    <x v="1"/>
    <s v="GBP"/>
    <n v="1446766372"/>
    <n v="1443220372"/>
    <b v="0"/>
    <x v="202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n v="66.52"/>
    <x v="2"/>
    <x v="1"/>
    <s v="GBP"/>
    <n v="1368792499"/>
    <n v="1366200499"/>
    <b v="0"/>
    <x v="207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n v="50"/>
    <x v="2"/>
    <x v="2"/>
    <s v="AUD"/>
    <n v="1401662239"/>
    <n v="1399070239"/>
    <b v="0"/>
    <x v="29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n v="0"/>
    <x v="2"/>
    <x v="5"/>
    <s v="CAD"/>
    <n v="1482678994"/>
    <n v="1477491394"/>
    <b v="0"/>
    <x v="78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n v="0"/>
    <x v="2"/>
    <x v="0"/>
    <s v="USD"/>
    <n v="1483924700"/>
    <n v="1481332700"/>
    <b v="0"/>
    <x v="78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n v="71.67"/>
    <x v="2"/>
    <x v="0"/>
    <s v="USD"/>
    <n v="1325763180"/>
    <n v="1323084816"/>
    <b v="0"/>
    <x v="83"/>
    <b v="0"/>
    <s v="film &amp; video/animation"/>
    <x v="0"/>
    <x v="5"/>
  </r>
  <r>
    <n v="490"/>
    <s v="PROJECT IS CANCELLED"/>
    <s v="Cancelled"/>
    <n v="1000"/>
    <n v="0"/>
    <n v="0"/>
    <n v="0"/>
    <x v="2"/>
    <x v="0"/>
    <s v="USD"/>
    <n v="1345677285"/>
    <n v="1343085285"/>
    <b v="0"/>
    <x v="78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n v="0"/>
    <x v="2"/>
    <x v="0"/>
    <s v="USD"/>
    <n v="1453937699"/>
    <n v="1451345699"/>
    <b v="0"/>
    <x v="78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n v="0"/>
    <x v="2"/>
    <x v="11"/>
    <s v="SEK"/>
    <n v="1476319830"/>
    <n v="1471135830"/>
    <b v="0"/>
    <x v="78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n v="0"/>
    <x v="2"/>
    <x v="1"/>
    <s v="GBP"/>
    <n v="1432142738"/>
    <n v="1429550738"/>
    <b v="0"/>
    <x v="78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n v="10.33"/>
    <x v="2"/>
    <x v="0"/>
    <s v="USD"/>
    <n v="1404356400"/>
    <n v="1402343765"/>
    <b v="0"/>
    <x v="8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n v="0"/>
    <x v="2"/>
    <x v="0"/>
    <s v="USD"/>
    <n v="1437076305"/>
    <n v="1434484305"/>
    <b v="0"/>
    <x v="78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0"/>
    <n v="1"/>
    <x v="2"/>
    <x v="0"/>
    <s v="USD"/>
    <n v="1392070874"/>
    <n v="1386886874"/>
    <b v="0"/>
    <x v="29"/>
    <b v="0"/>
    <s v="film &amp; video/animation"/>
    <x v="0"/>
    <x v="5"/>
  </r>
  <r>
    <n v="497"/>
    <s v="Galaxy Probe Kids"/>
    <s v="live-action/animated series pilot."/>
    <n v="4480"/>
    <n v="30"/>
    <n v="1"/>
    <n v="10"/>
    <x v="2"/>
    <x v="0"/>
    <s v="USD"/>
    <n v="1419483600"/>
    <n v="1414889665"/>
    <b v="0"/>
    <x v="8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n v="136.09"/>
    <x v="2"/>
    <x v="0"/>
    <s v="USD"/>
    <n v="1324664249"/>
    <n v="1321035449"/>
    <b v="0"/>
    <x v="19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n v="73.459999999999994"/>
    <x v="2"/>
    <x v="0"/>
    <s v="USD"/>
    <n v="1255381140"/>
    <n v="1250630968"/>
    <b v="0"/>
    <x v="55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n v="53.75"/>
    <x v="2"/>
    <x v="0"/>
    <s v="USD"/>
    <n v="1273356960"/>
    <n v="1268255751"/>
    <b v="0"/>
    <x v="80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n v="0"/>
    <x v="2"/>
    <x v="0"/>
    <s v="USD"/>
    <n v="1310189851"/>
    <n v="1307597851"/>
    <b v="0"/>
    <x v="78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n v="57.5"/>
    <x v="2"/>
    <x v="0"/>
    <s v="USD"/>
    <n v="1332073025"/>
    <n v="1329484625"/>
    <b v="0"/>
    <x v="80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n v="12.67"/>
    <x v="2"/>
    <x v="1"/>
    <s v="GBP"/>
    <n v="1421498303"/>
    <n v="1418906303"/>
    <b v="0"/>
    <x v="82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n v="67"/>
    <x v="2"/>
    <x v="0"/>
    <s v="USD"/>
    <n v="1334097387"/>
    <n v="1328916987"/>
    <b v="0"/>
    <x v="81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n v="3.71"/>
    <x v="2"/>
    <x v="0"/>
    <s v="USD"/>
    <n v="1451010086"/>
    <n v="1447122086"/>
    <b v="0"/>
    <x v="25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n v="250"/>
    <x v="2"/>
    <x v="0"/>
    <s v="USD"/>
    <n v="1376140520"/>
    <n v="1373548520"/>
    <b v="0"/>
    <x v="29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n v="64"/>
    <x v="2"/>
    <x v="0"/>
    <s v="USD"/>
    <n v="1350687657"/>
    <n v="1346799657"/>
    <b v="0"/>
    <x v="73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n v="133.33000000000001"/>
    <x v="2"/>
    <x v="0"/>
    <s v="USD"/>
    <n v="1337955240"/>
    <n v="1332808501"/>
    <b v="0"/>
    <x v="8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n v="10"/>
    <x v="2"/>
    <x v="1"/>
    <s v="GBP"/>
    <n v="1435504170"/>
    <n v="1432912170"/>
    <b v="0"/>
    <x v="29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n v="0"/>
    <x v="2"/>
    <x v="0"/>
    <s v="USD"/>
    <n v="1456805639"/>
    <n v="1454213639"/>
    <b v="0"/>
    <x v="78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n v="30"/>
    <x v="2"/>
    <x v="0"/>
    <s v="USD"/>
    <n v="1365228982"/>
    <n v="1362640582"/>
    <b v="0"/>
    <x v="81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n v="5.5"/>
    <x v="2"/>
    <x v="0"/>
    <s v="USD"/>
    <n v="1479667727"/>
    <n v="1475776127"/>
    <b v="0"/>
    <x v="84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n v="102.38"/>
    <x v="2"/>
    <x v="0"/>
    <s v="USD"/>
    <n v="1471244400"/>
    <n v="1467387705"/>
    <b v="0"/>
    <x v="32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n v="16.670000000000002"/>
    <x v="2"/>
    <x v="5"/>
    <s v="CAD"/>
    <n v="1407595447"/>
    <n v="1405003447"/>
    <b v="0"/>
    <x v="8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n v="725.03"/>
    <x v="2"/>
    <x v="0"/>
    <s v="USD"/>
    <n v="1451389601"/>
    <n v="1447933601"/>
    <b v="0"/>
    <x v="69"/>
    <b v="0"/>
    <s v="film &amp; video/animation"/>
    <x v="0"/>
    <x v="5"/>
  </r>
  <r>
    <n v="516"/>
    <s v="Shipmates"/>
    <s v="A big brother style comedy animation series starring famous seafarers"/>
    <n v="5000"/>
    <n v="0"/>
    <n v="0"/>
    <n v="0"/>
    <x v="2"/>
    <x v="1"/>
    <s v="GBP"/>
    <n v="1432752080"/>
    <n v="1427568080"/>
    <b v="0"/>
    <x v="78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n v="68.33"/>
    <x v="2"/>
    <x v="0"/>
    <s v="USD"/>
    <n v="1486046761"/>
    <n v="1483454761"/>
    <b v="0"/>
    <x v="8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n v="0"/>
    <x v="2"/>
    <x v="0"/>
    <s v="USD"/>
    <n v="1441550760"/>
    <n v="1438958824"/>
    <b v="0"/>
    <x v="78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n v="39.229999999999997"/>
    <x v="2"/>
    <x v="0"/>
    <s v="USD"/>
    <n v="1354699421"/>
    <n v="1352107421"/>
    <b v="0"/>
    <x v="16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n v="150.15"/>
    <x v="0"/>
    <x v="1"/>
    <s v="GBP"/>
    <n v="1449766261"/>
    <n v="1447174261"/>
    <b v="0"/>
    <x v="69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n v="93.43"/>
    <x v="0"/>
    <x v="0"/>
    <s v="USD"/>
    <n v="1477976340"/>
    <n v="1475460819"/>
    <b v="0"/>
    <x v="6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n v="110.97"/>
    <x v="0"/>
    <x v="0"/>
    <s v="USD"/>
    <n v="1458518325"/>
    <n v="1456793925"/>
    <b v="0"/>
    <x v="162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n v="71.790000000000006"/>
    <x v="0"/>
    <x v="0"/>
    <s v="USD"/>
    <n v="1442805076"/>
    <n v="1440213076"/>
    <b v="0"/>
    <x v="87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n v="29.26"/>
    <x v="0"/>
    <x v="1"/>
    <s v="GBP"/>
    <n v="1464801169"/>
    <n v="1462209169"/>
    <b v="0"/>
    <x v="208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n v="1000"/>
    <x v="0"/>
    <x v="0"/>
    <s v="USD"/>
    <n v="1410601041"/>
    <n v="1406713041"/>
    <b v="0"/>
    <x v="8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n v="74.349999999999994"/>
    <x v="0"/>
    <x v="1"/>
    <s v="GBP"/>
    <n v="1438966800"/>
    <n v="1436278344"/>
    <b v="0"/>
    <x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n v="63.83"/>
    <x v="0"/>
    <x v="0"/>
    <s v="USD"/>
    <n v="1487347500"/>
    <n v="1484715366"/>
    <b v="0"/>
    <x v="150"/>
    <b v="1"/>
    <s v="theater/plays"/>
    <x v="1"/>
    <x v="6"/>
  </r>
  <r>
    <n v="528"/>
    <s v="Devastated No Matter What"/>
    <s v="A Festival Backed Production of a Full-Length Play."/>
    <n v="1150"/>
    <n v="1330"/>
    <n v="116"/>
    <n v="44.33"/>
    <x v="0"/>
    <x v="0"/>
    <s v="USD"/>
    <n v="1434921600"/>
    <n v="1433109907"/>
    <b v="0"/>
    <x v="209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n v="86.94"/>
    <x v="0"/>
    <x v="5"/>
    <s v="CAD"/>
    <n v="1484110800"/>
    <n v="1482281094"/>
    <b v="0"/>
    <x v="59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n v="126.55"/>
    <x v="0"/>
    <x v="0"/>
    <s v="USD"/>
    <n v="1435111200"/>
    <n v="1433254268"/>
    <b v="0"/>
    <x v="60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n v="129.03"/>
    <x v="0"/>
    <x v="0"/>
    <s v="USD"/>
    <n v="1481957940"/>
    <n v="1478050429"/>
    <b v="0"/>
    <x v="162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n v="71.239999999999995"/>
    <x v="0"/>
    <x v="0"/>
    <s v="USD"/>
    <n v="1463098208"/>
    <n v="1460506208"/>
    <b v="0"/>
    <x v="210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n v="117.88"/>
    <x v="0"/>
    <x v="1"/>
    <s v="GBP"/>
    <n v="1463394365"/>
    <n v="1461320765"/>
    <b v="0"/>
    <x v="5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n v="327.08"/>
    <x v="0"/>
    <x v="10"/>
    <s v="NOK"/>
    <n v="1446418800"/>
    <n v="1443036470"/>
    <b v="0"/>
    <x v="53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n v="34.75"/>
    <x v="0"/>
    <x v="1"/>
    <s v="GBP"/>
    <n v="1483707905"/>
    <n v="1481115905"/>
    <b v="0"/>
    <x v="211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n v="100.06"/>
    <x v="0"/>
    <x v="1"/>
    <s v="GBP"/>
    <n v="1438624800"/>
    <n v="1435133807"/>
    <b v="0"/>
    <x v="70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n v="40.85"/>
    <x v="0"/>
    <x v="0"/>
    <s v="USD"/>
    <n v="1446665191"/>
    <n v="1444069591"/>
    <b v="0"/>
    <x v="211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n v="252.02"/>
    <x v="0"/>
    <x v="0"/>
    <s v="USD"/>
    <n v="1463166263"/>
    <n v="1460574263"/>
    <b v="0"/>
    <x v="65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n v="25.16"/>
    <x v="0"/>
    <x v="1"/>
    <s v="GBP"/>
    <n v="1467681107"/>
    <n v="1465866707"/>
    <b v="0"/>
    <x v="9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n v="1"/>
    <x v="2"/>
    <x v="0"/>
    <s v="USD"/>
    <n v="1423078606"/>
    <n v="1420486606"/>
    <b v="0"/>
    <x v="29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1"/>
    <n v="25"/>
    <x v="2"/>
    <x v="0"/>
    <s v="USD"/>
    <n v="1446080834"/>
    <n v="1443488834"/>
    <b v="0"/>
    <x v="29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n v="1"/>
    <x v="2"/>
    <x v="0"/>
    <s v="USD"/>
    <n v="1462293716"/>
    <n v="1457113316"/>
    <b v="0"/>
    <x v="29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n v="35"/>
    <x v="2"/>
    <x v="2"/>
    <s v="AUD"/>
    <n v="1414807962"/>
    <n v="1412215962"/>
    <b v="0"/>
    <x v="84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n v="3"/>
    <x v="2"/>
    <x v="0"/>
    <s v="USD"/>
    <n v="1467647160"/>
    <n v="1465055160"/>
    <b v="0"/>
    <x v="84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n v="402.71"/>
    <x v="2"/>
    <x v="6"/>
    <s v="EUR"/>
    <n v="1447600389"/>
    <n v="1444140789"/>
    <b v="0"/>
    <x v="69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n v="26"/>
    <x v="2"/>
    <x v="0"/>
    <s v="USD"/>
    <n v="1445097715"/>
    <n v="1441209715"/>
    <b v="0"/>
    <x v="84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n v="0"/>
    <x v="2"/>
    <x v="1"/>
    <s v="GBP"/>
    <n v="1455122564"/>
    <n v="1452530564"/>
    <b v="0"/>
    <x v="78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n v="9"/>
    <x v="2"/>
    <x v="1"/>
    <s v="GBP"/>
    <n v="1446154848"/>
    <n v="1443562848"/>
    <b v="0"/>
    <x v="29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n v="8.5"/>
    <x v="2"/>
    <x v="1"/>
    <s v="GBP"/>
    <n v="1436368622"/>
    <n v="1433776622"/>
    <b v="0"/>
    <x v="22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n v="8.75"/>
    <x v="2"/>
    <x v="5"/>
    <s v="CAD"/>
    <n v="1485838800"/>
    <n v="1484756245"/>
    <b v="0"/>
    <x v="80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n v="135.04"/>
    <x v="2"/>
    <x v="0"/>
    <s v="USD"/>
    <n v="1438451580"/>
    <n v="1434609424"/>
    <b v="0"/>
    <x v="33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n v="0"/>
    <x v="2"/>
    <x v="5"/>
    <s v="CAD"/>
    <n v="1452350896"/>
    <n v="1447166896"/>
    <b v="0"/>
    <x v="78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0"/>
    <n v="20.5"/>
    <x v="2"/>
    <x v="0"/>
    <s v="USD"/>
    <n v="1415988991"/>
    <n v="1413393391"/>
    <b v="0"/>
    <x v="79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n v="64.36"/>
    <x v="2"/>
    <x v="0"/>
    <s v="USD"/>
    <n v="1413735972"/>
    <n v="1411143972"/>
    <b v="0"/>
    <x v="19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n v="0"/>
    <x v="2"/>
    <x v="1"/>
    <s v="GBP"/>
    <n v="1465720143"/>
    <n v="1463128143"/>
    <b v="0"/>
    <x v="78"/>
    <b v="0"/>
    <s v="technology/web"/>
    <x v="2"/>
    <x v="7"/>
  </r>
  <r>
    <n v="556"/>
    <s v="Braille Academy"/>
    <s v="An educational platform for learning Unified English Braille Code"/>
    <n v="8000"/>
    <n v="200"/>
    <n v="3"/>
    <n v="200"/>
    <x v="2"/>
    <x v="0"/>
    <s v="USD"/>
    <n v="1452112717"/>
    <n v="1449520717"/>
    <b v="0"/>
    <x v="29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n v="68.3"/>
    <x v="2"/>
    <x v="12"/>
    <s v="EUR"/>
    <n v="1480721803"/>
    <n v="1478126203"/>
    <b v="0"/>
    <x v="9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n v="0"/>
    <x v="2"/>
    <x v="0"/>
    <s v="USD"/>
    <n v="1427227905"/>
    <n v="1424639505"/>
    <b v="0"/>
    <x v="78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n v="50"/>
    <x v="2"/>
    <x v="0"/>
    <s v="USD"/>
    <n v="1449989260"/>
    <n v="1447397260"/>
    <b v="0"/>
    <x v="29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n v="4"/>
    <x v="2"/>
    <x v="5"/>
    <s v="CAD"/>
    <n v="1418841045"/>
    <n v="1416249045"/>
    <b v="0"/>
    <x v="8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n v="27.5"/>
    <x v="2"/>
    <x v="0"/>
    <s v="USD"/>
    <n v="1445874513"/>
    <n v="1442850513"/>
    <b v="0"/>
    <x v="84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n v="0"/>
    <x v="2"/>
    <x v="9"/>
    <s v="EUR"/>
    <n v="1482052815"/>
    <n v="1479460815"/>
    <b v="0"/>
    <x v="78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n v="34"/>
    <x v="2"/>
    <x v="2"/>
    <s v="AUD"/>
    <n v="1424137247"/>
    <n v="1421545247"/>
    <b v="0"/>
    <x v="84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n v="1"/>
    <x v="2"/>
    <x v="6"/>
    <s v="EUR"/>
    <n v="1457822275"/>
    <n v="1455230275"/>
    <b v="0"/>
    <x v="29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n v="0"/>
    <x v="2"/>
    <x v="1"/>
    <s v="GBP"/>
    <n v="1436554249"/>
    <n v="1433962249"/>
    <b v="0"/>
    <x v="78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n v="1"/>
    <x v="2"/>
    <x v="0"/>
    <s v="USD"/>
    <n v="1468513533"/>
    <n v="1465921533"/>
    <b v="0"/>
    <x v="29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n v="0"/>
    <x v="2"/>
    <x v="0"/>
    <s v="USD"/>
    <n v="1420143194"/>
    <n v="1417551194"/>
    <b v="0"/>
    <x v="78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n v="49"/>
    <x v="2"/>
    <x v="4"/>
    <s v="NZD"/>
    <n v="1452942000"/>
    <n v="1449785223"/>
    <b v="0"/>
    <x v="81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1"/>
    <n v="20"/>
    <x v="2"/>
    <x v="5"/>
    <s v="CAD"/>
    <n v="1451679612"/>
    <n v="1449087612"/>
    <b v="0"/>
    <x v="29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0"/>
    <n v="142"/>
    <x v="2"/>
    <x v="0"/>
    <s v="USD"/>
    <n v="1455822569"/>
    <n v="1453230569"/>
    <b v="0"/>
    <x v="29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n v="53"/>
    <x v="2"/>
    <x v="0"/>
    <s v="USD"/>
    <n v="1437969540"/>
    <n v="1436297723"/>
    <b v="0"/>
    <x v="84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n v="0"/>
    <x v="2"/>
    <x v="0"/>
    <s v="USD"/>
    <n v="1446660688"/>
    <n v="1444065088"/>
    <b v="0"/>
    <x v="78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n v="38.44"/>
    <x v="2"/>
    <x v="0"/>
    <s v="USD"/>
    <n v="1421543520"/>
    <n v="1416445931"/>
    <b v="0"/>
    <x v="82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n v="20"/>
    <x v="2"/>
    <x v="1"/>
    <s v="GBP"/>
    <n v="1476873507"/>
    <n v="1474281507"/>
    <b v="0"/>
    <x v="8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n v="64.75"/>
    <x v="2"/>
    <x v="12"/>
    <s v="EUR"/>
    <n v="1434213443"/>
    <n v="1431621443"/>
    <b v="0"/>
    <x v="80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0"/>
    <n v="1"/>
    <x v="2"/>
    <x v="0"/>
    <s v="USD"/>
    <n v="1427537952"/>
    <n v="1422357552"/>
    <b v="0"/>
    <x v="29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n v="10"/>
    <x v="2"/>
    <x v="0"/>
    <s v="USD"/>
    <n v="1463753302"/>
    <n v="1458569302"/>
    <b v="0"/>
    <x v="29"/>
    <b v="0"/>
    <s v="technology/web"/>
    <x v="2"/>
    <x v="7"/>
  </r>
  <r>
    <n v="578"/>
    <s v="weBuy Crowdsourced Shopping"/>
    <s v="weBuy trade built on technology and Crowd Sourced Power"/>
    <n v="125000"/>
    <n v="14"/>
    <n v="0"/>
    <n v="2"/>
    <x v="2"/>
    <x v="1"/>
    <s v="GBP"/>
    <n v="1441633993"/>
    <n v="1439560393"/>
    <b v="0"/>
    <x v="63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"/>
    <n v="35"/>
    <x v="2"/>
    <x v="0"/>
    <s v="USD"/>
    <n v="1419539223"/>
    <n v="1416947223"/>
    <b v="0"/>
    <x v="81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n v="1"/>
    <x v="2"/>
    <x v="0"/>
    <s v="USD"/>
    <n v="1474580867"/>
    <n v="1471988867"/>
    <b v="0"/>
    <x v="29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n v="0"/>
    <x v="2"/>
    <x v="0"/>
    <s v="USD"/>
    <n v="1438474704"/>
    <n v="1435882704"/>
    <b v="0"/>
    <x v="78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n v="0"/>
    <x v="2"/>
    <x v="0"/>
    <s v="USD"/>
    <n v="1426442400"/>
    <n v="1424454319"/>
    <b v="0"/>
    <x v="78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0"/>
    <n v="1"/>
    <x v="2"/>
    <x v="0"/>
    <s v="USD"/>
    <n v="1426800687"/>
    <n v="1424212287"/>
    <b v="0"/>
    <x v="29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n v="5"/>
    <x v="2"/>
    <x v="0"/>
    <s v="USD"/>
    <n v="1426522316"/>
    <n v="1423933916"/>
    <b v="0"/>
    <x v="84"/>
    <b v="0"/>
    <s v="technology/web"/>
    <x v="2"/>
    <x v="7"/>
  </r>
  <r>
    <n v="585"/>
    <s v="Link Card"/>
    <s v="SAVE UP TO 40% WHEN YOU SPEND!_x000a__x000a_PRE-ORDER YOUR LINK CARD TODAY"/>
    <n v="9000"/>
    <n v="0"/>
    <n v="0"/>
    <n v="0"/>
    <x v="2"/>
    <x v="1"/>
    <s v="GBP"/>
    <n v="1448928000"/>
    <n v="1444123377"/>
    <b v="0"/>
    <x v="78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1"/>
    <n v="14"/>
    <x v="2"/>
    <x v="0"/>
    <s v="USD"/>
    <n v="1424032207"/>
    <n v="1421440207"/>
    <b v="0"/>
    <x v="80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n v="389.29"/>
    <x v="2"/>
    <x v="5"/>
    <s v="CAD"/>
    <n v="1429207833"/>
    <n v="1426615833"/>
    <b v="0"/>
    <x v="63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n v="150.5"/>
    <x v="2"/>
    <x v="13"/>
    <s v="EUR"/>
    <n v="1479410886"/>
    <n v="1474223286"/>
    <b v="0"/>
    <x v="84"/>
    <b v="0"/>
    <s v="technology/web"/>
    <x v="2"/>
    <x v="7"/>
  </r>
  <r>
    <n v="589"/>
    <s v="Get Neighborly"/>
    <s v="Services closer than you think..."/>
    <n v="7500"/>
    <n v="1"/>
    <n v="0"/>
    <n v="1"/>
    <x v="2"/>
    <x v="0"/>
    <s v="USD"/>
    <n v="1436366699"/>
    <n v="1435070699"/>
    <b v="0"/>
    <x v="29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n v="24.78"/>
    <x v="2"/>
    <x v="1"/>
    <s v="GBP"/>
    <n v="1454936460"/>
    <n v="1452259131"/>
    <b v="0"/>
    <x v="82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n v="30.5"/>
    <x v="2"/>
    <x v="0"/>
    <s v="USD"/>
    <n v="1437570130"/>
    <n v="1434978130"/>
    <b v="0"/>
    <x v="84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n v="250"/>
    <x v="2"/>
    <x v="0"/>
    <s v="USD"/>
    <n v="1417584860"/>
    <n v="1414992860"/>
    <b v="0"/>
    <x v="29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n v="16.43"/>
    <x v="2"/>
    <x v="1"/>
    <s v="GBP"/>
    <n v="1428333345"/>
    <n v="1425744945"/>
    <b v="0"/>
    <x v="63"/>
    <b v="0"/>
    <s v="technology/web"/>
    <x v="2"/>
    <x v="7"/>
  </r>
  <r>
    <n v="594"/>
    <s v="Unleashed Fitness"/>
    <s v="Creating a fitness site that will change the fitness game forever!"/>
    <n v="25000"/>
    <n v="26"/>
    <n v="0"/>
    <n v="13"/>
    <x v="2"/>
    <x v="0"/>
    <s v="USD"/>
    <n v="1460832206"/>
    <n v="1458240206"/>
    <b v="0"/>
    <x v="84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n v="53.25"/>
    <x v="2"/>
    <x v="0"/>
    <s v="USD"/>
    <n v="1430703638"/>
    <n v="1426815638"/>
    <b v="0"/>
    <x v="22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0"/>
    <n v="3"/>
    <x v="2"/>
    <x v="0"/>
    <s v="USD"/>
    <n v="1478122292"/>
    <n v="1475530292"/>
    <b v="0"/>
    <x v="84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n v="10"/>
    <x v="2"/>
    <x v="0"/>
    <s v="USD"/>
    <n v="1469980800"/>
    <n v="1466787335"/>
    <b v="0"/>
    <x v="84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34"/>
    <n v="121.43"/>
    <x v="2"/>
    <x v="0"/>
    <s v="USD"/>
    <n v="1417737781"/>
    <n v="1415145781"/>
    <b v="0"/>
    <x v="63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n v="15.5"/>
    <x v="2"/>
    <x v="0"/>
    <s v="USD"/>
    <n v="1425827760"/>
    <n v="1423769402"/>
    <b v="0"/>
    <x v="84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2"/>
    <n v="100"/>
    <x v="1"/>
    <x v="0"/>
    <s v="USD"/>
    <n v="1431198562"/>
    <n v="1426014562"/>
    <b v="0"/>
    <x v="29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n v="23.33"/>
    <x v="1"/>
    <x v="5"/>
    <s v="CAD"/>
    <n v="1419626139"/>
    <n v="1417034139"/>
    <b v="0"/>
    <x v="79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n v="0"/>
    <x v="1"/>
    <x v="0"/>
    <s v="USD"/>
    <n v="1434654215"/>
    <n v="1432062215"/>
    <b v="0"/>
    <x v="78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n v="45.39"/>
    <x v="1"/>
    <x v="0"/>
    <s v="USD"/>
    <n v="1408029623"/>
    <n v="1405437623"/>
    <b v="0"/>
    <x v="62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n v="0"/>
    <x v="1"/>
    <x v="0"/>
    <s v="USD"/>
    <n v="1409187056"/>
    <n v="1406595056"/>
    <b v="0"/>
    <x v="78"/>
    <b v="0"/>
    <s v="technology/web"/>
    <x v="2"/>
    <x v="7"/>
  </r>
  <r>
    <n v="605"/>
    <s v="Teach Your Parents iPad (Canceled)"/>
    <s v="An iPad support care package for your parents / seniors."/>
    <n v="5000"/>
    <n v="131"/>
    <n v="3"/>
    <n v="16.38"/>
    <x v="1"/>
    <x v="0"/>
    <s v="USD"/>
    <n v="1440318908"/>
    <n v="1436430908"/>
    <b v="0"/>
    <x v="22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n v="10"/>
    <x v="1"/>
    <x v="9"/>
    <s v="EUR"/>
    <n v="1432479600"/>
    <n v="1428507409"/>
    <b v="0"/>
    <x v="29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n v="0"/>
    <x v="1"/>
    <x v="0"/>
    <s v="USD"/>
    <n v="1448225336"/>
    <n v="1445629736"/>
    <b v="0"/>
    <x v="78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n v="292.2"/>
    <x v="1"/>
    <x v="0"/>
    <s v="USD"/>
    <n v="1434405980"/>
    <n v="1431813980"/>
    <b v="0"/>
    <x v="81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n v="5"/>
    <x v="1"/>
    <x v="1"/>
    <s v="GBP"/>
    <n v="1448761744"/>
    <n v="1446166144"/>
    <b v="0"/>
    <x v="29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n v="0"/>
    <x v="1"/>
    <x v="0"/>
    <s v="USD"/>
    <n v="1429732586"/>
    <n v="1427140586"/>
    <b v="0"/>
    <x v="78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n v="0"/>
    <x v="1"/>
    <x v="6"/>
    <s v="EUR"/>
    <n v="1453210037"/>
    <n v="1448026037"/>
    <b v="0"/>
    <x v="78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n v="0"/>
    <x v="1"/>
    <x v="13"/>
    <s v="EUR"/>
    <n v="1472777146"/>
    <n v="1470185146"/>
    <b v="0"/>
    <x v="78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n v="105.93"/>
    <x v="1"/>
    <x v="0"/>
    <s v="USD"/>
    <n v="1443675540"/>
    <n v="1441022120"/>
    <b v="0"/>
    <x v="212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n v="0"/>
    <x v="1"/>
    <x v="0"/>
    <s v="USD"/>
    <n v="1466731740"/>
    <n v="1464139740"/>
    <b v="0"/>
    <x v="78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n v="0"/>
    <x v="1"/>
    <x v="4"/>
    <s v="NZD"/>
    <n v="1443149759"/>
    <n v="1440557759"/>
    <b v="0"/>
    <x v="78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n v="0"/>
    <x v="1"/>
    <x v="6"/>
    <s v="EUR"/>
    <n v="1488013307"/>
    <n v="1485421307"/>
    <b v="0"/>
    <x v="78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n v="20"/>
    <x v="1"/>
    <x v="1"/>
    <s v="GBP"/>
    <n v="1431072843"/>
    <n v="1427184843"/>
    <b v="0"/>
    <x v="8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n v="0"/>
    <x v="1"/>
    <x v="0"/>
    <s v="USD"/>
    <n v="1449689203"/>
    <n v="1447097203"/>
    <b v="0"/>
    <x v="78"/>
    <b v="0"/>
    <s v="technology/web"/>
    <x v="2"/>
    <x v="7"/>
  </r>
  <r>
    <n v="619"/>
    <s v="Big Data (Canceled)"/>
    <s v="Big Data Sets for researchers interested in improving the quality of life."/>
    <n v="2500000"/>
    <n v="1"/>
    <n v="0"/>
    <n v="1"/>
    <x v="1"/>
    <x v="0"/>
    <s v="USD"/>
    <n v="1416933390"/>
    <n v="1411745790"/>
    <b v="0"/>
    <x v="29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n v="300"/>
    <x v="1"/>
    <x v="5"/>
    <s v="CAD"/>
    <n v="1408986738"/>
    <n v="1405098738"/>
    <b v="0"/>
    <x v="29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n v="87"/>
    <x v="1"/>
    <x v="0"/>
    <s v="USD"/>
    <n v="1467934937"/>
    <n v="1465342937"/>
    <b v="0"/>
    <x v="8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n v="37.89"/>
    <x v="1"/>
    <x v="0"/>
    <s v="USD"/>
    <n v="1467398138"/>
    <n v="1465670138"/>
    <b v="0"/>
    <x v="82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n v="0"/>
    <x v="1"/>
    <x v="2"/>
    <s v="AUD"/>
    <n v="1432771997"/>
    <n v="1430179997"/>
    <b v="0"/>
    <x v="78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n v="0"/>
    <x v="1"/>
    <x v="0"/>
    <s v="USD"/>
    <n v="1431647041"/>
    <n v="1429055041"/>
    <b v="0"/>
    <x v="78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n v="0"/>
    <x v="1"/>
    <x v="5"/>
    <s v="CAD"/>
    <n v="1490560177"/>
    <n v="1487971777"/>
    <b v="0"/>
    <x v="78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n v="111.41"/>
    <x v="1"/>
    <x v="0"/>
    <s v="USD"/>
    <n v="1439644920"/>
    <n v="1436793939"/>
    <b v="0"/>
    <x v="70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n v="90"/>
    <x v="1"/>
    <x v="11"/>
    <s v="SEK"/>
    <n v="1457996400"/>
    <n v="1452842511"/>
    <b v="0"/>
    <x v="29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n v="0"/>
    <x v="1"/>
    <x v="0"/>
    <s v="USD"/>
    <n v="1405269457"/>
    <n v="1402677457"/>
    <b v="0"/>
    <x v="78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n v="116.67"/>
    <x v="1"/>
    <x v="2"/>
    <s v="AUD"/>
    <n v="1463239108"/>
    <n v="1460647108"/>
    <b v="0"/>
    <x v="8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n v="10"/>
    <x v="1"/>
    <x v="0"/>
    <s v="USD"/>
    <n v="1441516200"/>
    <n v="1438959121"/>
    <b v="0"/>
    <x v="29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n v="76.67"/>
    <x v="1"/>
    <x v="5"/>
    <s v="CAD"/>
    <n v="1464460329"/>
    <n v="1461954729"/>
    <b v="0"/>
    <x v="82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n v="0"/>
    <x v="1"/>
    <x v="9"/>
    <s v="EUR"/>
    <n v="1448470165"/>
    <n v="1445874565"/>
    <b v="0"/>
    <x v="78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n v="49.8"/>
    <x v="1"/>
    <x v="0"/>
    <s v="USD"/>
    <n v="1466204400"/>
    <n v="1463469062"/>
    <b v="0"/>
    <x v="20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0"/>
    <n v="1"/>
    <x v="1"/>
    <x v="0"/>
    <s v="USD"/>
    <n v="1424989029"/>
    <n v="1422397029"/>
    <b v="0"/>
    <x v="29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0"/>
    <n v="2"/>
    <x v="1"/>
    <x v="0"/>
    <s v="USD"/>
    <n v="1428804762"/>
    <n v="1426212762"/>
    <b v="0"/>
    <x v="29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0"/>
    <n v="4"/>
    <x v="1"/>
    <x v="1"/>
    <s v="GBP"/>
    <n v="1433587620"/>
    <n v="1430996150"/>
    <b v="0"/>
    <x v="29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n v="0"/>
    <x v="1"/>
    <x v="1"/>
    <s v="GBP"/>
    <n v="1488063840"/>
    <n v="1485558318"/>
    <b v="0"/>
    <x v="78"/>
    <b v="0"/>
    <s v="technology/web"/>
    <x v="2"/>
    <x v="7"/>
  </r>
  <r>
    <n v="638"/>
    <s v="W (Canceled)"/>
    <s v="O0"/>
    <n v="200000"/>
    <n v="18"/>
    <n v="0"/>
    <n v="3"/>
    <x v="1"/>
    <x v="12"/>
    <s v="EUR"/>
    <n v="1490447662"/>
    <n v="1485267262"/>
    <b v="0"/>
    <x v="79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0"/>
    <n v="1"/>
    <x v="1"/>
    <x v="0"/>
    <s v="USD"/>
    <n v="1413208795"/>
    <n v="1408024795"/>
    <b v="0"/>
    <x v="29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n v="50.5"/>
    <x v="0"/>
    <x v="6"/>
    <s v="EUR"/>
    <n v="1480028400"/>
    <n v="1478685915"/>
    <b v="0"/>
    <x v="84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n v="151.32"/>
    <x v="0"/>
    <x v="0"/>
    <s v="USD"/>
    <n v="1439473248"/>
    <n v="1436881248"/>
    <b v="0"/>
    <x v="213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n v="134.36000000000001"/>
    <x v="0"/>
    <x v="12"/>
    <s v="EUR"/>
    <n v="1439998674"/>
    <n v="1436888274"/>
    <b v="0"/>
    <x v="21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n v="174.03"/>
    <x v="0"/>
    <x v="0"/>
    <s v="USD"/>
    <n v="1433085875"/>
    <n v="1428333875"/>
    <b v="0"/>
    <x v="215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n v="73.489999999999995"/>
    <x v="0"/>
    <x v="0"/>
    <s v="USD"/>
    <n v="1414544400"/>
    <n v="1410883139"/>
    <b v="0"/>
    <x v="216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79"/>
    <n v="23.52"/>
    <x v="0"/>
    <x v="0"/>
    <s v="USD"/>
    <n v="1470962274"/>
    <n v="1468370274"/>
    <b v="0"/>
    <x v="186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n v="39.07"/>
    <x v="0"/>
    <x v="0"/>
    <s v="USD"/>
    <n v="1407788867"/>
    <n v="1405196867"/>
    <b v="0"/>
    <x v="74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n v="125.94"/>
    <x v="0"/>
    <x v="5"/>
    <s v="CAD"/>
    <n v="1458235549"/>
    <n v="1455647149"/>
    <b v="0"/>
    <x v="57"/>
    <b v="1"/>
    <s v="technology/wearables"/>
    <x v="2"/>
    <x v="8"/>
  </r>
  <r>
    <n v="648"/>
    <s v="Audio Jacket"/>
    <s v="Get ready for the next product that you canâ€™t live without"/>
    <n v="35000"/>
    <n v="44388"/>
    <n v="127"/>
    <n v="1644"/>
    <x v="0"/>
    <x v="0"/>
    <s v="USD"/>
    <n v="1413304708"/>
    <n v="1410280708"/>
    <b v="0"/>
    <x v="74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n v="42.67"/>
    <x v="0"/>
    <x v="0"/>
    <s v="USD"/>
    <n v="1410904413"/>
    <n v="1409090013"/>
    <b v="0"/>
    <x v="141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n v="35.130000000000003"/>
    <x v="0"/>
    <x v="0"/>
    <s v="USD"/>
    <n v="1418953984"/>
    <n v="1413766384"/>
    <b v="0"/>
    <x v="53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n v="239.35"/>
    <x v="0"/>
    <x v="0"/>
    <s v="USD"/>
    <n v="1418430311"/>
    <n v="1415838311"/>
    <b v="0"/>
    <x v="217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n v="107.64"/>
    <x v="0"/>
    <x v="0"/>
    <s v="USD"/>
    <n v="1480613650"/>
    <n v="1478018050"/>
    <b v="0"/>
    <x v="33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n v="95.83"/>
    <x v="0"/>
    <x v="0"/>
    <s v="USD"/>
    <n v="1440082240"/>
    <n v="1436885440"/>
    <b v="0"/>
    <x v="218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n v="31.66"/>
    <x v="0"/>
    <x v="0"/>
    <s v="USD"/>
    <n v="1436396313"/>
    <n v="1433804313"/>
    <b v="0"/>
    <x v="219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n v="42.89"/>
    <x v="0"/>
    <x v="0"/>
    <s v="USD"/>
    <n v="1426197512"/>
    <n v="1423609112"/>
    <b v="0"/>
    <x v="220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n v="122.74"/>
    <x v="0"/>
    <x v="0"/>
    <s v="USD"/>
    <n v="1460917119"/>
    <n v="1455736719"/>
    <b v="0"/>
    <x v="45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n v="190.45"/>
    <x v="0"/>
    <x v="0"/>
    <s v="USD"/>
    <n v="1450901872"/>
    <n v="1448309872"/>
    <b v="0"/>
    <x v="221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n v="109.34"/>
    <x v="0"/>
    <x v="0"/>
    <s v="USD"/>
    <n v="1437933600"/>
    <n v="1435117889"/>
    <b v="0"/>
    <x v="222"/>
    <b v="1"/>
    <s v="technology/wearables"/>
    <x v="2"/>
    <x v="8"/>
  </r>
  <r>
    <n v="659"/>
    <s v="Lulu Watch Designs - Apple Watch"/>
    <s v="Sync up your lifestyle"/>
    <n v="3000"/>
    <n v="3017"/>
    <n v="101"/>
    <n v="143.66999999999999"/>
    <x v="0"/>
    <x v="0"/>
    <s v="USD"/>
    <n v="1440339295"/>
    <n v="1437747295"/>
    <b v="0"/>
    <x v="64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n v="84.94"/>
    <x v="2"/>
    <x v="0"/>
    <s v="USD"/>
    <n v="1415558879"/>
    <n v="1412963279"/>
    <b v="0"/>
    <x v="59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1"/>
    <n v="10.56"/>
    <x v="2"/>
    <x v="0"/>
    <s v="USD"/>
    <n v="1477236559"/>
    <n v="1474644559"/>
    <b v="0"/>
    <x v="82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n v="39"/>
    <x v="2"/>
    <x v="0"/>
    <s v="USD"/>
    <n v="1421404247"/>
    <n v="1418812247"/>
    <b v="0"/>
    <x v="80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n v="100"/>
    <x v="2"/>
    <x v="8"/>
    <s v="DKK"/>
    <n v="1437250456"/>
    <n v="1434658456"/>
    <b v="0"/>
    <x v="63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n v="31.17"/>
    <x v="2"/>
    <x v="0"/>
    <s v="USD"/>
    <n v="1428940775"/>
    <n v="1426348775"/>
    <b v="0"/>
    <x v="60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n v="155.33000000000001"/>
    <x v="2"/>
    <x v="0"/>
    <s v="USD"/>
    <n v="1484327061"/>
    <n v="1479143061"/>
    <b v="0"/>
    <x v="8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n v="2"/>
    <x v="2"/>
    <x v="0"/>
    <s v="USD"/>
    <n v="1408305498"/>
    <n v="1405713498"/>
    <b v="0"/>
    <x v="80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n v="178.93"/>
    <x v="2"/>
    <x v="13"/>
    <s v="EUR"/>
    <n v="1477731463"/>
    <n v="1474275463"/>
    <b v="0"/>
    <x v="33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n v="27.36"/>
    <x v="2"/>
    <x v="0"/>
    <s v="USD"/>
    <n v="1431374222"/>
    <n v="1427486222"/>
    <b v="0"/>
    <x v="20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n v="1536.25"/>
    <x v="2"/>
    <x v="11"/>
    <s v="SEK"/>
    <n v="1467817258"/>
    <n v="1465225258"/>
    <b v="0"/>
    <x v="33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n v="85"/>
    <x v="2"/>
    <x v="13"/>
    <s v="EUR"/>
    <n v="1466323800"/>
    <n v="1463418120"/>
    <b v="0"/>
    <x v="223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n v="788.53"/>
    <x v="2"/>
    <x v="0"/>
    <s v="USD"/>
    <n v="1421208000"/>
    <n v="1418315852"/>
    <b v="0"/>
    <x v="41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n v="50.3"/>
    <x v="2"/>
    <x v="0"/>
    <s v="USD"/>
    <n v="1420088340"/>
    <n v="1417410964"/>
    <b v="0"/>
    <x v="224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n v="68.33"/>
    <x v="2"/>
    <x v="0"/>
    <s v="USD"/>
    <n v="1409602217"/>
    <n v="1405714217"/>
    <b v="0"/>
    <x v="8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n v="7.5"/>
    <x v="2"/>
    <x v="0"/>
    <s v="USD"/>
    <n v="1407811627"/>
    <n v="1402627627"/>
    <b v="0"/>
    <x v="84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n v="34.270000000000003"/>
    <x v="2"/>
    <x v="0"/>
    <s v="USD"/>
    <n v="1420095540"/>
    <n v="1417558804"/>
    <b v="0"/>
    <x v="55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n v="61.29"/>
    <x v="2"/>
    <x v="5"/>
    <s v="CAD"/>
    <n v="1423333581"/>
    <n v="1420741581"/>
    <b v="0"/>
    <x v="5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n v="133.25"/>
    <x v="2"/>
    <x v="13"/>
    <s v="EUR"/>
    <n v="1467106895"/>
    <n v="1463218895"/>
    <b v="0"/>
    <x v="93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n v="65.180000000000007"/>
    <x v="2"/>
    <x v="0"/>
    <s v="USD"/>
    <n v="1463821338"/>
    <n v="1461229338"/>
    <b v="0"/>
    <x v="5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n v="93.9"/>
    <x v="2"/>
    <x v="0"/>
    <s v="USD"/>
    <n v="1472920909"/>
    <n v="1467736909"/>
    <b v="0"/>
    <x v="225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n v="150.65"/>
    <x v="2"/>
    <x v="0"/>
    <s v="USD"/>
    <n v="1410955331"/>
    <n v="1407931331"/>
    <b v="0"/>
    <x v="135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n v="1"/>
    <x v="2"/>
    <x v="0"/>
    <s v="USD"/>
    <n v="1477509604"/>
    <n v="1474917604"/>
    <b v="0"/>
    <x v="29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n v="13.25"/>
    <x v="2"/>
    <x v="0"/>
    <s v="USD"/>
    <n v="1489512122"/>
    <n v="1486923722"/>
    <b v="0"/>
    <x v="80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n v="99.33"/>
    <x v="2"/>
    <x v="0"/>
    <s v="USD"/>
    <n v="1477949764"/>
    <n v="1474493764"/>
    <b v="0"/>
    <x v="83"/>
    <b v="0"/>
    <s v="technology/wearables"/>
    <x v="2"/>
    <x v="8"/>
  </r>
  <r>
    <n v="684"/>
    <s v="Arcus Motion Analyzer | The Versatile Smart Ring"/>
    <s v="Arcus gives your fingers super powers."/>
    <n v="320000"/>
    <n v="23948"/>
    <n v="7"/>
    <n v="177.39"/>
    <x v="2"/>
    <x v="0"/>
    <s v="USD"/>
    <n v="1406257200"/>
    <n v="1403176891"/>
    <b v="0"/>
    <x v="12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n v="55.3"/>
    <x v="2"/>
    <x v="0"/>
    <s v="USD"/>
    <n v="1421095672"/>
    <n v="1417207672"/>
    <b v="0"/>
    <x v="73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n v="0"/>
    <x v="2"/>
    <x v="13"/>
    <s v="EUR"/>
    <n v="1438618170"/>
    <n v="1436026170"/>
    <b v="0"/>
    <x v="78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n v="591.66999999999996"/>
    <x v="2"/>
    <x v="14"/>
    <s v="MXN"/>
    <n v="1486317653"/>
    <n v="1481133653"/>
    <b v="0"/>
    <x v="79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n v="405.5"/>
    <x v="2"/>
    <x v="0"/>
    <s v="USD"/>
    <n v="1444876253"/>
    <n v="1442284253"/>
    <b v="0"/>
    <x v="17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n v="343.15"/>
    <x v="2"/>
    <x v="0"/>
    <s v="USD"/>
    <n v="1481173140"/>
    <n v="1478016097"/>
    <b v="0"/>
    <x v="22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12"/>
    <n v="72.59"/>
    <x v="2"/>
    <x v="0"/>
    <s v="USD"/>
    <n v="1473400800"/>
    <n v="1469718841"/>
    <b v="0"/>
    <x v="69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n v="26"/>
    <x v="2"/>
    <x v="0"/>
    <s v="USD"/>
    <n v="1435711246"/>
    <n v="1433292046"/>
    <b v="0"/>
    <x v="73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n v="6.5"/>
    <x v="2"/>
    <x v="1"/>
    <s v="GBP"/>
    <n v="1482397263"/>
    <n v="1479805263"/>
    <b v="0"/>
    <x v="227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n v="119.39"/>
    <x v="2"/>
    <x v="0"/>
    <s v="USD"/>
    <n v="1430421827"/>
    <n v="1427829827"/>
    <b v="0"/>
    <x v="228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n v="84.29"/>
    <x v="2"/>
    <x v="0"/>
    <s v="USD"/>
    <n v="1485964559"/>
    <n v="1483372559"/>
    <b v="0"/>
    <x v="63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n v="90.86"/>
    <x v="2"/>
    <x v="0"/>
    <s v="USD"/>
    <n v="1414758620"/>
    <n v="1412166620"/>
    <b v="0"/>
    <x v="63"/>
    <b v="0"/>
    <s v="technology/wearables"/>
    <x v="2"/>
    <x v="8"/>
  </r>
  <r>
    <n v="696"/>
    <s v="trustee"/>
    <s v="Show your fidelity by wearing the Trustee rings! Show where you are (at)!"/>
    <n v="175000"/>
    <n v="1"/>
    <n v="0"/>
    <n v="1"/>
    <x v="2"/>
    <x v="9"/>
    <s v="EUR"/>
    <n v="1406326502"/>
    <n v="1403734502"/>
    <b v="0"/>
    <x v="29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n v="20.34"/>
    <x v="2"/>
    <x v="12"/>
    <s v="EUR"/>
    <n v="1454502789"/>
    <n v="1453206789"/>
    <b v="0"/>
    <x v="229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n v="530.69000000000005"/>
    <x v="2"/>
    <x v="0"/>
    <s v="USD"/>
    <n v="1411005600"/>
    <n v="1408141245"/>
    <b v="0"/>
    <x v="60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n v="120.39"/>
    <x v="2"/>
    <x v="0"/>
    <s v="USD"/>
    <n v="1385136000"/>
    <n v="1381923548"/>
    <b v="0"/>
    <x v="23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n v="13"/>
    <x v="2"/>
    <x v="3"/>
    <s v="EUR"/>
    <n v="1484065881"/>
    <n v="1481473881"/>
    <b v="0"/>
    <x v="162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n v="291.33"/>
    <x v="2"/>
    <x v="1"/>
    <s v="GBP"/>
    <n v="1406130880"/>
    <n v="1403538880"/>
    <b v="0"/>
    <x v="64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n v="124.92"/>
    <x v="2"/>
    <x v="0"/>
    <s v="USD"/>
    <n v="1480011987"/>
    <n v="1477416387"/>
    <b v="0"/>
    <x v="7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n v="119.57"/>
    <x v="2"/>
    <x v="0"/>
    <s v="USD"/>
    <n v="1485905520"/>
    <n v="1481150949"/>
    <b v="0"/>
    <x v="63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n v="120.25"/>
    <x v="2"/>
    <x v="5"/>
    <s v="CAD"/>
    <n v="1487565468"/>
    <n v="1482381468"/>
    <b v="0"/>
    <x v="80"/>
    <b v="0"/>
    <s v="technology/wearables"/>
    <x v="2"/>
    <x v="8"/>
  </r>
  <r>
    <n v="705"/>
    <s v="SomnoScope"/>
    <s v="The closest thing ever to the Holy Grail of wearables technology"/>
    <n v="100000"/>
    <n v="977"/>
    <n v="1"/>
    <n v="195.4"/>
    <x v="2"/>
    <x v="9"/>
    <s v="EUR"/>
    <n v="1484999278"/>
    <n v="1482407278"/>
    <b v="0"/>
    <x v="81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n v="0"/>
    <x v="2"/>
    <x v="3"/>
    <s v="EUR"/>
    <n v="1481740740"/>
    <n v="1478130783"/>
    <b v="0"/>
    <x v="78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n v="117.7"/>
    <x v="2"/>
    <x v="1"/>
    <s v="GBP"/>
    <n v="1483286127"/>
    <n v="1479830127"/>
    <b v="0"/>
    <x v="231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n v="23.95"/>
    <x v="2"/>
    <x v="1"/>
    <s v="GBP"/>
    <n v="1410616600"/>
    <n v="1405432600"/>
    <b v="0"/>
    <x v="232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0"/>
    <n v="30.5"/>
    <x v="2"/>
    <x v="0"/>
    <s v="USD"/>
    <n v="1417741159"/>
    <n v="1415149159"/>
    <b v="0"/>
    <x v="84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n v="0"/>
    <x v="2"/>
    <x v="5"/>
    <s v="CAD"/>
    <n v="1408495440"/>
    <n v="1405640302"/>
    <b v="0"/>
    <x v="78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n v="99.97"/>
    <x v="2"/>
    <x v="9"/>
    <s v="EUR"/>
    <n v="1481716868"/>
    <n v="1478257268"/>
    <b v="0"/>
    <x v="233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n v="26.25"/>
    <x v="2"/>
    <x v="0"/>
    <s v="USD"/>
    <n v="1455466832"/>
    <n v="1452874832"/>
    <b v="0"/>
    <x v="80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n v="199"/>
    <x v="2"/>
    <x v="13"/>
    <s v="EUR"/>
    <n v="1465130532"/>
    <n v="1462538532"/>
    <b v="0"/>
    <x v="29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n v="80.319999999999993"/>
    <x v="2"/>
    <x v="0"/>
    <s v="USD"/>
    <n v="1488308082"/>
    <n v="1483124082"/>
    <b v="0"/>
    <x v="33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n v="115.75"/>
    <x v="2"/>
    <x v="0"/>
    <s v="USD"/>
    <n v="1446693040"/>
    <n v="1443233440"/>
    <b v="0"/>
    <x v="8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n v="44.69"/>
    <x v="2"/>
    <x v="0"/>
    <s v="USD"/>
    <n v="1417392000"/>
    <n v="1414511307"/>
    <b v="0"/>
    <x v="38"/>
    <b v="0"/>
    <s v="technology/wearables"/>
    <x v="2"/>
    <x v="8"/>
  </r>
  <r>
    <n v="717"/>
    <s v="cool air belt"/>
    <s v="Cool air flowing under clothing keeps you cool."/>
    <n v="100000"/>
    <n v="305"/>
    <n v="0"/>
    <n v="76.25"/>
    <x v="2"/>
    <x v="0"/>
    <s v="USD"/>
    <n v="1409949002"/>
    <n v="1407357002"/>
    <b v="0"/>
    <x v="80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n v="22.5"/>
    <x v="2"/>
    <x v="0"/>
    <s v="USD"/>
    <n v="1487397540"/>
    <n v="1484684247"/>
    <b v="0"/>
    <x v="80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n v="19.399999999999999"/>
    <x v="2"/>
    <x v="0"/>
    <s v="USD"/>
    <n v="1456189076"/>
    <n v="1454979476"/>
    <b v="0"/>
    <x v="73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n v="66.709999999999994"/>
    <x v="0"/>
    <x v="0"/>
    <s v="USD"/>
    <n v="1327851291"/>
    <n v="1325432091"/>
    <b v="0"/>
    <x v="14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n v="84.14"/>
    <x v="0"/>
    <x v="0"/>
    <s v="USD"/>
    <n v="1406900607"/>
    <n v="1403012607"/>
    <b v="0"/>
    <x v="46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n v="215.73"/>
    <x v="0"/>
    <x v="0"/>
    <s v="USD"/>
    <n v="1333909178"/>
    <n v="1331320778"/>
    <b v="0"/>
    <x v="234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09"/>
    <n v="54.69"/>
    <x v="0"/>
    <x v="0"/>
    <s v="USD"/>
    <n v="1438228740"/>
    <n v="1435606549"/>
    <b v="0"/>
    <x v="61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n v="51.63"/>
    <x v="0"/>
    <x v="0"/>
    <s v="USD"/>
    <n v="1309447163"/>
    <n v="1306855163"/>
    <b v="0"/>
    <x v="235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n v="143.36000000000001"/>
    <x v="0"/>
    <x v="0"/>
    <s v="USD"/>
    <n v="1450018912"/>
    <n v="1447426912"/>
    <b v="0"/>
    <x v="205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n v="72.430000000000007"/>
    <x v="0"/>
    <x v="0"/>
    <s v="USD"/>
    <n v="1365728487"/>
    <n v="1363136487"/>
    <b v="0"/>
    <x v="2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n v="36.53"/>
    <x v="0"/>
    <x v="0"/>
    <s v="USD"/>
    <n v="1358198400"/>
    <n v="1354580949"/>
    <b v="0"/>
    <x v="184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n v="60.9"/>
    <x v="0"/>
    <x v="0"/>
    <s v="USD"/>
    <n v="1313957157"/>
    <n v="1310069157"/>
    <b v="0"/>
    <x v="208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n v="43.55"/>
    <x v="0"/>
    <x v="0"/>
    <s v="USD"/>
    <n v="1348028861"/>
    <n v="1342844861"/>
    <b v="0"/>
    <x v="148"/>
    <b v="1"/>
    <s v="publishing/nonfiction"/>
    <x v="3"/>
    <x v="9"/>
  </r>
  <r>
    <n v="730"/>
    <s v="Encyclopedia of Surfing"/>
    <s v="A Massive but Cheerful Online Digital Archive of Surfing"/>
    <n v="20000"/>
    <n v="26438"/>
    <n v="132"/>
    <n v="99.77"/>
    <x v="0"/>
    <x v="0"/>
    <s v="USD"/>
    <n v="1323280391"/>
    <n v="1320688391"/>
    <b v="0"/>
    <x v="236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n v="88.73"/>
    <x v="0"/>
    <x v="0"/>
    <s v="USD"/>
    <n v="1327212000"/>
    <n v="1322852747"/>
    <b v="0"/>
    <x v="26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n v="4.92"/>
    <x v="0"/>
    <x v="1"/>
    <s v="GBP"/>
    <n v="1380449461"/>
    <n v="1375265461"/>
    <b v="0"/>
    <x v="62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n v="17.82"/>
    <x v="0"/>
    <x v="1"/>
    <s v="GBP"/>
    <n v="1387533892"/>
    <n v="1384941892"/>
    <b v="0"/>
    <x v="3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26"/>
    <n v="187.19"/>
    <x v="0"/>
    <x v="5"/>
    <s v="CAD"/>
    <n v="1431147600"/>
    <n v="1428465420"/>
    <b v="0"/>
    <x v="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n v="234.81"/>
    <x v="0"/>
    <x v="0"/>
    <s v="USD"/>
    <n v="1417653540"/>
    <n v="1414975346"/>
    <b v="0"/>
    <x v="194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n v="105.05"/>
    <x v="0"/>
    <x v="0"/>
    <s v="USD"/>
    <n v="1385009940"/>
    <n v="1383327440"/>
    <b v="0"/>
    <x v="52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n v="56.67"/>
    <x v="0"/>
    <x v="0"/>
    <s v="USD"/>
    <n v="1392408000"/>
    <n v="1390890987"/>
    <b v="0"/>
    <x v="52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n v="39.049999999999997"/>
    <x v="0"/>
    <x v="0"/>
    <s v="USD"/>
    <n v="1417409940"/>
    <n v="1414765794"/>
    <b v="0"/>
    <x v="14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n v="68.349999999999994"/>
    <x v="0"/>
    <x v="0"/>
    <s v="USD"/>
    <n v="1407758629"/>
    <n v="1404907429"/>
    <b v="0"/>
    <x v="237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n v="169.58"/>
    <x v="0"/>
    <x v="0"/>
    <s v="USD"/>
    <n v="1434857482"/>
    <n v="1433647882"/>
    <b v="0"/>
    <x v="10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02"/>
    <n v="141.41999999999999"/>
    <x v="0"/>
    <x v="0"/>
    <s v="USD"/>
    <n v="1370964806"/>
    <n v="1367940806"/>
    <b v="0"/>
    <x v="225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n v="67.39"/>
    <x v="0"/>
    <x v="0"/>
    <s v="USD"/>
    <n v="1395435712"/>
    <n v="1392847312"/>
    <b v="0"/>
    <x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n v="54.27"/>
    <x v="0"/>
    <x v="0"/>
    <s v="USD"/>
    <n v="1334610000"/>
    <n v="1332435685"/>
    <b v="0"/>
    <x v="41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n v="82.52"/>
    <x v="0"/>
    <x v="0"/>
    <s v="USD"/>
    <n v="1355439503"/>
    <n v="1352847503"/>
    <b v="0"/>
    <x v="95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n v="53.73"/>
    <x v="0"/>
    <x v="0"/>
    <s v="USD"/>
    <n v="1367588645"/>
    <n v="1364996645"/>
    <b v="0"/>
    <x v="142"/>
    <b v="1"/>
    <s v="publishing/nonfiction"/>
    <x v="3"/>
    <x v="9"/>
  </r>
  <r>
    <n v="746"/>
    <s v="Attention: People With Body Parts"/>
    <s v="This is a book of letters. Letters to our body parts."/>
    <n v="2987"/>
    <n v="3318"/>
    <n v="111"/>
    <n v="34.21"/>
    <x v="0"/>
    <x v="0"/>
    <s v="USD"/>
    <n v="1348372740"/>
    <n v="1346806909"/>
    <b v="0"/>
    <x v="174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n v="127.33"/>
    <x v="0"/>
    <x v="9"/>
    <s v="EUR"/>
    <n v="1421319240"/>
    <n v="1418649019"/>
    <b v="0"/>
    <x v="16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n v="45.57"/>
    <x v="0"/>
    <x v="0"/>
    <s v="USD"/>
    <n v="1407701966"/>
    <n v="1405109966"/>
    <b v="0"/>
    <x v="3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n v="95.96"/>
    <x v="0"/>
    <x v="0"/>
    <s v="USD"/>
    <n v="1485642930"/>
    <n v="1483050930"/>
    <b v="0"/>
    <x v="238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n v="77.27"/>
    <x v="0"/>
    <x v="0"/>
    <s v="USD"/>
    <n v="1361739872"/>
    <n v="1359147872"/>
    <b v="0"/>
    <x v="211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n v="57.34"/>
    <x v="0"/>
    <x v="0"/>
    <s v="USD"/>
    <n v="1312470475"/>
    <n v="1308496075"/>
    <b v="0"/>
    <x v="95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n v="53.19"/>
    <x v="0"/>
    <x v="2"/>
    <s v="AUD"/>
    <n v="1476615600"/>
    <n v="1474884417"/>
    <b v="0"/>
    <x v="217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n v="492.31"/>
    <x v="0"/>
    <x v="0"/>
    <s v="USD"/>
    <n v="1423922991"/>
    <n v="1421330991"/>
    <b v="0"/>
    <x v="55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n v="42.35"/>
    <x v="0"/>
    <x v="0"/>
    <s v="USD"/>
    <n v="1357408721"/>
    <n v="1354816721"/>
    <b v="0"/>
    <x v="72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n v="37.47"/>
    <x v="0"/>
    <x v="0"/>
    <s v="USD"/>
    <n v="1369010460"/>
    <n v="1366381877"/>
    <b v="0"/>
    <x v="32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n v="37.450000000000003"/>
    <x v="0"/>
    <x v="0"/>
    <s v="USD"/>
    <n v="1303147459"/>
    <n v="1297880659"/>
    <b v="0"/>
    <x v="19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n v="33.06"/>
    <x v="0"/>
    <x v="0"/>
    <s v="USD"/>
    <n v="1354756714"/>
    <n v="1353547114"/>
    <b v="0"/>
    <x v="59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02"/>
    <n v="134.21"/>
    <x v="0"/>
    <x v="0"/>
    <s v="USD"/>
    <n v="1286568268"/>
    <n v="1283976268"/>
    <b v="0"/>
    <x v="10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02"/>
    <n v="51.47"/>
    <x v="0"/>
    <x v="1"/>
    <s v="GBP"/>
    <n v="1404892539"/>
    <n v="1401436539"/>
    <b v="0"/>
    <x v="221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n v="0"/>
    <x v="2"/>
    <x v="0"/>
    <s v="USD"/>
    <n v="1480188013"/>
    <n v="1477592413"/>
    <b v="0"/>
    <x v="78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n v="39.17"/>
    <x v="2"/>
    <x v="0"/>
    <s v="USD"/>
    <n v="1391364126"/>
    <n v="1388772126"/>
    <b v="0"/>
    <x v="79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n v="0"/>
    <x v="2"/>
    <x v="14"/>
    <s v="MXN"/>
    <n v="1480831200"/>
    <n v="1479328570"/>
    <b v="0"/>
    <x v="78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n v="5"/>
    <x v="2"/>
    <x v="1"/>
    <s v="GBP"/>
    <n v="1376563408"/>
    <n v="1373971408"/>
    <b v="0"/>
    <x v="29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n v="0"/>
    <x v="2"/>
    <x v="0"/>
    <s v="USD"/>
    <n v="1441858161"/>
    <n v="1439266161"/>
    <b v="0"/>
    <x v="78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n v="57.3"/>
    <x v="2"/>
    <x v="0"/>
    <s v="USD"/>
    <n v="1413723684"/>
    <n v="1411131684"/>
    <b v="0"/>
    <x v="3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n v="0"/>
    <x v="2"/>
    <x v="5"/>
    <s v="CAD"/>
    <n v="1424112483"/>
    <n v="1421520483"/>
    <b v="0"/>
    <x v="78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n v="59"/>
    <x v="2"/>
    <x v="0"/>
    <s v="USD"/>
    <n v="1432178810"/>
    <n v="1429586810"/>
    <b v="0"/>
    <x v="8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n v="0"/>
    <x v="2"/>
    <x v="0"/>
    <s v="USD"/>
    <n v="1387169890"/>
    <n v="1384577890"/>
    <b v="0"/>
    <x v="78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n v="31.85"/>
    <x v="2"/>
    <x v="0"/>
    <s v="USD"/>
    <n v="1388102094"/>
    <n v="1385510094"/>
    <b v="0"/>
    <x v="47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n v="0"/>
    <x v="2"/>
    <x v="0"/>
    <s v="USD"/>
    <n v="1361750369"/>
    <n v="1358294369"/>
    <b v="0"/>
    <x v="78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n v="10"/>
    <x v="2"/>
    <x v="0"/>
    <s v="USD"/>
    <n v="1454183202"/>
    <n v="1449863202"/>
    <b v="0"/>
    <x v="29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n v="50"/>
    <x v="2"/>
    <x v="0"/>
    <s v="USD"/>
    <n v="1257047940"/>
    <n v="1252718519"/>
    <b v="0"/>
    <x v="29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n v="16"/>
    <x v="2"/>
    <x v="1"/>
    <s v="GBP"/>
    <n v="1431298860"/>
    <n v="1428341985"/>
    <b v="0"/>
    <x v="84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n v="39"/>
    <x v="2"/>
    <x v="0"/>
    <s v="USD"/>
    <n v="1393181018"/>
    <n v="1390589018"/>
    <b v="0"/>
    <x v="82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n v="34"/>
    <x v="2"/>
    <x v="0"/>
    <s v="USD"/>
    <n v="1323998795"/>
    <n v="1321406795"/>
    <b v="0"/>
    <x v="81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n v="63.12"/>
    <x v="2"/>
    <x v="0"/>
    <s v="USD"/>
    <n v="1444539600"/>
    <n v="1441297645"/>
    <b v="0"/>
    <x v="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n v="7"/>
    <x v="2"/>
    <x v="0"/>
    <s v="USD"/>
    <n v="1375313577"/>
    <n v="1372721577"/>
    <b v="0"/>
    <x v="8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n v="2"/>
    <x v="2"/>
    <x v="0"/>
    <s v="USD"/>
    <n v="1398876680"/>
    <n v="1396284680"/>
    <b v="0"/>
    <x v="29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n v="66.67"/>
    <x v="2"/>
    <x v="0"/>
    <s v="USD"/>
    <n v="1287115200"/>
    <n v="1284567905"/>
    <b v="0"/>
    <x v="79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n v="38.520000000000003"/>
    <x v="0"/>
    <x v="0"/>
    <s v="USD"/>
    <n v="1304439025"/>
    <n v="1301847025"/>
    <b v="0"/>
    <x v="74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n v="42.61"/>
    <x v="0"/>
    <x v="0"/>
    <s v="USD"/>
    <n v="1370649674"/>
    <n v="1368057674"/>
    <b v="0"/>
    <x v="20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n v="50"/>
    <x v="0"/>
    <x v="0"/>
    <s v="USD"/>
    <n v="1345918302"/>
    <n v="1343326302"/>
    <b v="0"/>
    <x v="25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n v="63.49"/>
    <x v="0"/>
    <x v="0"/>
    <s v="USD"/>
    <n v="1335564000"/>
    <n v="1332182049"/>
    <b v="0"/>
    <x v="2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n v="102.5"/>
    <x v="0"/>
    <x v="0"/>
    <s v="USD"/>
    <n v="1395023719"/>
    <n v="1391571319"/>
    <b v="0"/>
    <x v="73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n v="31.14"/>
    <x v="0"/>
    <x v="0"/>
    <s v="USD"/>
    <n v="1362060915"/>
    <n v="1359468915"/>
    <b v="0"/>
    <x v="60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n v="162.27000000000001"/>
    <x v="0"/>
    <x v="0"/>
    <s v="USD"/>
    <n v="1336751220"/>
    <n v="1331774434"/>
    <b v="0"/>
    <x v="3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n v="80.59"/>
    <x v="0"/>
    <x v="0"/>
    <s v="USD"/>
    <n v="1383318226"/>
    <n v="1380726226"/>
    <b v="0"/>
    <x v="5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n v="59.85"/>
    <x v="0"/>
    <x v="0"/>
    <s v="USD"/>
    <n v="1341633540"/>
    <n v="1338336588"/>
    <b v="0"/>
    <x v="69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n v="132.86000000000001"/>
    <x v="0"/>
    <x v="0"/>
    <s v="USD"/>
    <n v="1358755140"/>
    <n v="1357187280"/>
    <b v="0"/>
    <x v="25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n v="92.55"/>
    <x v="0"/>
    <x v="0"/>
    <s v="USD"/>
    <n v="1359680939"/>
    <n v="1357088939"/>
    <b v="0"/>
    <x v="239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n v="60.86"/>
    <x v="0"/>
    <x v="0"/>
    <s v="USD"/>
    <n v="1384322340"/>
    <n v="1381430646"/>
    <b v="0"/>
    <x v="130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00"/>
    <n v="41.85"/>
    <x v="0"/>
    <x v="0"/>
    <s v="USD"/>
    <n v="1383861483"/>
    <n v="1381265883"/>
    <b v="0"/>
    <x v="65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n v="88.33"/>
    <x v="0"/>
    <x v="0"/>
    <s v="USD"/>
    <n v="1372827540"/>
    <n v="1371491244"/>
    <b v="0"/>
    <x v="58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n v="158.96"/>
    <x v="0"/>
    <x v="0"/>
    <s v="USD"/>
    <n v="1315242360"/>
    <n v="1310438737"/>
    <b v="0"/>
    <x v="28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n v="85.05"/>
    <x v="0"/>
    <x v="0"/>
    <s v="USD"/>
    <n v="1333774740"/>
    <n v="1330094566"/>
    <b v="0"/>
    <x v="192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n v="112.61"/>
    <x v="0"/>
    <x v="0"/>
    <s v="USD"/>
    <n v="1379279400"/>
    <n v="1376687485"/>
    <b v="0"/>
    <x v="24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n v="45.44"/>
    <x v="0"/>
    <x v="0"/>
    <s v="USD"/>
    <n v="1335672000"/>
    <n v="1332978688"/>
    <b v="0"/>
    <x v="26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n v="46.22"/>
    <x v="0"/>
    <x v="0"/>
    <s v="USD"/>
    <n v="1412086187"/>
    <n v="1409494187"/>
    <b v="0"/>
    <x v="45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n v="178.61"/>
    <x v="0"/>
    <x v="0"/>
    <s v="USD"/>
    <n v="1335542446"/>
    <n v="1332950446"/>
    <b v="0"/>
    <x v="33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52"/>
    <n v="40.75"/>
    <x v="0"/>
    <x v="1"/>
    <s v="GBP"/>
    <n v="1410431054"/>
    <n v="1407839054"/>
    <b v="0"/>
    <x v="6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n v="43.73"/>
    <x v="0"/>
    <x v="0"/>
    <s v="USD"/>
    <n v="1309547120"/>
    <n v="1306955120"/>
    <b v="0"/>
    <x v="13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n v="81.069999999999993"/>
    <x v="0"/>
    <x v="0"/>
    <s v="USD"/>
    <n v="1347854700"/>
    <n v="1343867524"/>
    <b v="0"/>
    <x v="11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n v="74.61"/>
    <x v="0"/>
    <x v="0"/>
    <s v="USD"/>
    <n v="1306630800"/>
    <n v="1304376478"/>
    <b v="0"/>
    <x v="44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n v="305.56"/>
    <x v="0"/>
    <x v="0"/>
    <s v="USD"/>
    <n v="1311393540"/>
    <n v="1309919526"/>
    <b v="0"/>
    <x v="59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n v="58.33"/>
    <x v="0"/>
    <x v="0"/>
    <s v="USD"/>
    <n v="1310857200"/>
    <n v="1306525512"/>
    <b v="0"/>
    <x v="241"/>
    <b v="1"/>
    <s v="music/rock"/>
    <x v="4"/>
    <x v="11"/>
  </r>
  <r>
    <n v="806"/>
    <s v="Golden Animals NEW Album!"/>
    <s v="Help Golden Animals finish their NEW Album!"/>
    <n v="8000"/>
    <n v="8355"/>
    <n v="104"/>
    <n v="117.68"/>
    <x v="0"/>
    <x v="0"/>
    <s v="USD"/>
    <n v="1315413339"/>
    <n v="1312821339"/>
    <b v="0"/>
    <x v="26"/>
    <b v="1"/>
    <s v="music/rock"/>
    <x v="4"/>
    <x v="11"/>
  </r>
  <r>
    <n v="807"/>
    <s v="Sic Vita - New EP Release - 2017"/>
    <s v="Join the Sic Vita family and lend a hand as we create a new album!"/>
    <n v="4000"/>
    <n v="4205"/>
    <n v="105"/>
    <n v="73.77"/>
    <x v="0"/>
    <x v="0"/>
    <s v="USD"/>
    <n v="1488333600"/>
    <n v="1485270311"/>
    <b v="0"/>
    <x v="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n v="104.65"/>
    <x v="0"/>
    <x v="5"/>
    <s v="CAD"/>
    <n v="1419224340"/>
    <n v="1416363886"/>
    <b v="0"/>
    <x v="68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04"/>
    <n v="79.83"/>
    <x v="0"/>
    <x v="0"/>
    <s v="USD"/>
    <n v="1390161630"/>
    <n v="1387569630"/>
    <b v="0"/>
    <x v="47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n v="58.33"/>
    <x v="0"/>
    <x v="0"/>
    <s v="USD"/>
    <n v="1346462462"/>
    <n v="1343870462"/>
    <b v="0"/>
    <x v="74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04"/>
    <n v="86.67"/>
    <x v="0"/>
    <x v="0"/>
    <s v="USD"/>
    <n v="1373475120"/>
    <n v="1371569202"/>
    <b v="0"/>
    <x v="8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n v="27.61"/>
    <x v="0"/>
    <x v="0"/>
    <s v="USD"/>
    <n v="1362146280"/>
    <n v="1357604752"/>
    <b v="0"/>
    <x v="51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60"/>
    <n v="25"/>
    <x v="0"/>
    <x v="0"/>
    <s v="USD"/>
    <n v="1342825365"/>
    <n v="1340233365"/>
    <b v="0"/>
    <x v="93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n v="45.46"/>
    <x v="0"/>
    <x v="0"/>
    <s v="USD"/>
    <n v="1306865040"/>
    <n v="1305568201"/>
    <b v="0"/>
    <x v="33"/>
    <b v="1"/>
    <s v="music/rock"/>
    <x v="4"/>
    <x v="11"/>
  </r>
  <r>
    <n v="815"/>
    <s v="Some Late Help for The Early Reset"/>
    <s v="Be a part of helping The Early Reset finish their new 7 song EP."/>
    <n v="4000"/>
    <n v="4280"/>
    <n v="107"/>
    <n v="99.53"/>
    <x v="0"/>
    <x v="0"/>
    <s v="USD"/>
    <n v="1414879303"/>
    <n v="1412287303"/>
    <b v="0"/>
    <x v="68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n v="39.31"/>
    <x v="0"/>
    <x v="0"/>
    <s v="USD"/>
    <n v="1365489000"/>
    <n v="1362776043"/>
    <b v="0"/>
    <x v="242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n v="89.42"/>
    <x v="0"/>
    <x v="0"/>
    <s v="USD"/>
    <n v="1331441940"/>
    <n v="1326810211"/>
    <b v="0"/>
    <x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n v="28.68"/>
    <x v="0"/>
    <x v="0"/>
    <s v="USD"/>
    <n v="1344358860"/>
    <n v="1343682681"/>
    <b v="0"/>
    <x v="10"/>
    <b v="1"/>
    <s v="music/rock"/>
    <x v="4"/>
    <x v="11"/>
  </r>
  <r>
    <n v="819"/>
    <s v="Winter Tour"/>
    <s v="We are touring the Southeast in support of our new EP"/>
    <n v="400"/>
    <n v="435"/>
    <n v="109"/>
    <n v="31.07"/>
    <x v="0"/>
    <x v="0"/>
    <s v="USD"/>
    <n v="1387601040"/>
    <n v="1386806254"/>
    <b v="0"/>
    <x v="25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n v="70.55"/>
    <x v="0"/>
    <x v="0"/>
    <s v="USD"/>
    <n v="1402290000"/>
    <n v="1399666342"/>
    <b v="0"/>
    <x v="44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n v="224.13"/>
    <x v="0"/>
    <x v="0"/>
    <s v="USD"/>
    <n v="1430712060"/>
    <n v="1427753265"/>
    <b v="0"/>
    <x v="76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n v="51.81"/>
    <x v="0"/>
    <x v="0"/>
    <s v="USD"/>
    <n v="1349477050"/>
    <n v="1346885050"/>
    <b v="0"/>
    <x v="50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80"/>
    <n v="43.52"/>
    <x v="0"/>
    <x v="0"/>
    <s v="USD"/>
    <n v="1427062852"/>
    <n v="1424474452"/>
    <b v="0"/>
    <x v="51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n v="39.82"/>
    <x v="0"/>
    <x v="0"/>
    <s v="USD"/>
    <n v="1271573940"/>
    <n v="1268459318"/>
    <b v="0"/>
    <x v="241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00"/>
    <n v="126.81"/>
    <x v="0"/>
    <x v="0"/>
    <s v="USD"/>
    <n v="1351495284"/>
    <n v="1349335284"/>
    <b v="0"/>
    <x v="221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n v="113.88"/>
    <x v="0"/>
    <x v="0"/>
    <s v="USD"/>
    <n v="1332719730"/>
    <n v="1330908930"/>
    <b v="0"/>
    <x v="72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n v="28.18"/>
    <x v="0"/>
    <x v="0"/>
    <s v="USD"/>
    <n v="1329248940"/>
    <n v="1326972107"/>
    <b v="0"/>
    <x v="202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n v="36.61"/>
    <x v="0"/>
    <x v="0"/>
    <s v="USD"/>
    <n v="1340641440"/>
    <n v="1339549982"/>
    <b v="0"/>
    <x v="44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n v="32.5"/>
    <x v="0"/>
    <x v="1"/>
    <s v="GBP"/>
    <n v="1468437240"/>
    <n v="1463253240"/>
    <b v="0"/>
    <x v="38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n v="60.66"/>
    <x v="0"/>
    <x v="0"/>
    <s v="USD"/>
    <n v="1363952225"/>
    <n v="1361363825"/>
    <b v="0"/>
    <x v="58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33"/>
    <n v="175"/>
    <x v="0"/>
    <x v="0"/>
    <s v="USD"/>
    <n v="1335540694"/>
    <n v="1332948694"/>
    <b v="0"/>
    <x v="9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n v="97.99"/>
    <x v="0"/>
    <x v="0"/>
    <s v="USD"/>
    <n v="1327133580"/>
    <n v="1321978335"/>
    <b v="0"/>
    <x v="243"/>
    <b v="1"/>
    <s v="music/rock"/>
    <x v="4"/>
    <x v="11"/>
  </r>
  <r>
    <n v="833"/>
    <s v="Ragman Rolls"/>
    <s v="This is an American rock album."/>
    <n v="6000"/>
    <n v="6100"/>
    <n v="102"/>
    <n v="148.78"/>
    <x v="0"/>
    <x v="0"/>
    <s v="USD"/>
    <n v="1397941475"/>
    <n v="1395349475"/>
    <b v="0"/>
    <x v="14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n v="96.08"/>
    <x v="0"/>
    <x v="0"/>
    <s v="USD"/>
    <n v="1372651140"/>
    <n v="1369770292"/>
    <b v="0"/>
    <x v="11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n v="58.63"/>
    <x v="0"/>
    <x v="0"/>
    <s v="USD"/>
    <n v="1337396400"/>
    <n v="1333709958"/>
    <b v="0"/>
    <x v="244"/>
    <b v="1"/>
    <s v="music/rock"/>
    <x v="4"/>
    <x v="11"/>
  </r>
  <r>
    <n v="836"/>
    <s v="DESMADRE Full Album + Press Kit"/>
    <s v="An album you can bring home to mom."/>
    <n v="5000"/>
    <n v="5046.5200000000004"/>
    <n v="101"/>
    <n v="109.71"/>
    <x v="0"/>
    <x v="0"/>
    <s v="USD"/>
    <n v="1381108918"/>
    <n v="1378516918"/>
    <b v="0"/>
    <x v="67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n v="49.11"/>
    <x v="0"/>
    <x v="0"/>
    <s v="USD"/>
    <n v="1398988662"/>
    <n v="1396396662"/>
    <b v="0"/>
    <x v="95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n v="47.67"/>
    <x v="0"/>
    <x v="0"/>
    <s v="USD"/>
    <n v="1326835985"/>
    <n v="1324243985"/>
    <b v="0"/>
    <x v="42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n v="60.74"/>
    <x v="0"/>
    <x v="0"/>
    <s v="USD"/>
    <n v="1348337956"/>
    <n v="1345745956"/>
    <b v="0"/>
    <x v="93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n v="63.38"/>
    <x v="0"/>
    <x v="0"/>
    <s v="USD"/>
    <n v="1474694787"/>
    <n v="1472102787"/>
    <b v="0"/>
    <x v="245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n v="53.89"/>
    <x v="0"/>
    <x v="0"/>
    <s v="USD"/>
    <n v="1415653663"/>
    <n v="1413058063"/>
    <b v="1"/>
    <x v="225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n v="66.87"/>
    <x v="0"/>
    <x v="5"/>
    <s v="CAD"/>
    <n v="1381723140"/>
    <n v="1378735983"/>
    <b v="1"/>
    <x v="70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n v="63.1"/>
    <x v="0"/>
    <x v="0"/>
    <s v="USD"/>
    <n v="1481184000"/>
    <n v="1479708680"/>
    <b v="0"/>
    <x v="246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n v="36.630000000000003"/>
    <x v="0"/>
    <x v="0"/>
    <s v="USD"/>
    <n v="1414817940"/>
    <n v="1411489552"/>
    <b v="1"/>
    <x v="180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n v="34.01"/>
    <x v="0"/>
    <x v="0"/>
    <s v="USD"/>
    <n v="1473047940"/>
    <n v="1469595396"/>
    <b v="0"/>
    <x v="24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n v="28.55"/>
    <x v="0"/>
    <x v="1"/>
    <s v="GBP"/>
    <n v="1394460000"/>
    <n v="1393233855"/>
    <b v="0"/>
    <x v="5"/>
    <b v="1"/>
    <s v="music/metal"/>
    <x v="4"/>
    <x v="12"/>
  </r>
  <r>
    <n v="847"/>
    <s v="CENTROPYMUSIC"/>
    <s v="MUSIC WITH MEANING!  MUSIC THAT MATTERS!!!"/>
    <n v="10"/>
    <n v="10"/>
    <n v="100"/>
    <n v="10"/>
    <x v="0"/>
    <x v="0"/>
    <s v="USD"/>
    <n v="1436555376"/>
    <n v="1433963376"/>
    <b v="0"/>
    <x v="29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00"/>
    <n v="18.75"/>
    <x v="0"/>
    <x v="0"/>
    <s v="USD"/>
    <n v="1429038033"/>
    <n v="1426446033"/>
    <b v="0"/>
    <x v="38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n v="41.7"/>
    <x v="0"/>
    <x v="0"/>
    <s v="USD"/>
    <n v="1426473264"/>
    <n v="1424057664"/>
    <b v="0"/>
    <x v="248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n v="46.67"/>
    <x v="0"/>
    <x v="0"/>
    <s v="USD"/>
    <n v="1461560340"/>
    <n v="1458762717"/>
    <b v="0"/>
    <x v="182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n v="37.270000000000003"/>
    <x v="0"/>
    <x v="6"/>
    <s v="EUR"/>
    <n v="1469994300"/>
    <n v="1464815253"/>
    <b v="0"/>
    <x v="16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n v="59.26"/>
    <x v="0"/>
    <x v="0"/>
    <s v="USD"/>
    <n v="1477342800"/>
    <n v="1476386395"/>
    <b v="0"/>
    <x v="95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n v="30"/>
    <x v="0"/>
    <x v="0"/>
    <s v="USD"/>
    <n v="1424116709"/>
    <n v="1421524709"/>
    <b v="0"/>
    <x v="73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n v="65.86"/>
    <x v="0"/>
    <x v="0"/>
    <s v="USD"/>
    <n v="1482901546"/>
    <n v="1480309546"/>
    <b v="0"/>
    <x v="24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n v="31.91"/>
    <x v="0"/>
    <x v="0"/>
    <s v="USD"/>
    <n v="1469329217"/>
    <n v="1466737217"/>
    <b v="0"/>
    <x v="5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n v="19.46"/>
    <x v="0"/>
    <x v="12"/>
    <s v="EUR"/>
    <n v="1477422000"/>
    <n v="1472282956"/>
    <b v="0"/>
    <x v="33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00"/>
    <n v="50"/>
    <x v="0"/>
    <x v="3"/>
    <s v="EUR"/>
    <n v="1448463431"/>
    <n v="1444831031"/>
    <b v="0"/>
    <x v="5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n v="22.74"/>
    <x v="0"/>
    <x v="1"/>
    <s v="GBP"/>
    <n v="1429138740"/>
    <n v="1426528418"/>
    <b v="0"/>
    <x v="88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05"/>
    <n v="42.72"/>
    <x v="0"/>
    <x v="0"/>
    <s v="USD"/>
    <n v="1433376000"/>
    <n v="1430768468"/>
    <b v="0"/>
    <x v="15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n v="52.92"/>
    <x v="2"/>
    <x v="0"/>
    <s v="USD"/>
    <n v="1385123713"/>
    <n v="1382528113"/>
    <b v="0"/>
    <x v="53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n v="50.5"/>
    <x v="2"/>
    <x v="0"/>
    <s v="USD"/>
    <n v="1474067404"/>
    <n v="1471475404"/>
    <b v="0"/>
    <x v="84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n v="42.5"/>
    <x v="2"/>
    <x v="1"/>
    <s v="GBP"/>
    <n v="1384179548"/>
    <n v="1381583948"/>
    <b v="0"/>
    <x v="80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n v="18"/>
    <x v="2"/>
    <x v="0"/>
    <s v="USD"/>
    <n v="1329014966"/>
    <n v="1326422966"/>
    <b v="0"/>
    <x v="81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n v="34.18"/>
    <x v="2"/>
    <x v="0"/>
    <s v="USD"/>
    <n v="1381917540"/>
    <n v="1379990038"/>
    <b v="0"/>
    <x v="1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n v="22.5"/>
    <x v="2"/>
    <x v="0"/>
    <s v="USD"/>
    <n v="1358361197"/>
    <n v="1353177197"/>
    <b v="0"/>
    <x v="84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n v="58.18"/>
    <x v="2"/>
    <x v="0"/>
    <s v="USD"/>
    <n v="1425136200"/>
    <n v="1421853518"/>
    <b v="0"/>
    <x v="202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n v="109.18"/>
    <x v="2"/>
    <x v="0"/>
    <s v="USD"/>
    <n v="1259643540"/>
    <n v="1254450706"/>
    <b v="0"/>
    <x v="202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n v="50"/>
    <x v="2"/>
    <x v="0"/>
    <s v="USD"/>
    <n v="1389055198"/>
    <n v="1386463198"/>
    <b v="0"/>
    <x v="29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n v="346.67"/>
    <x v="2"/>
    <x v="0"/>
    <s v="USD"/>
    <n v="1365448657"/>
    <n v="1362860257"/>
    <b v="0"/>
    <x v="8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n v="12.4"/>
    <x v="2"/>
    <x v="1"/>
    <s v="GBP"/>
    <n v="1377995523"/>
    <n v="1375403523"/>
    <b v="0"/>
    <x v="81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n v="27.08"/>
    <x v="2"/>
    <x v="0"/>
    <s v="USD"/>
    <n v="1385735295"/>
    <n v="1383139695"/>
    <b v="0"/>
    <x v="8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n v="32.5"/>
    <x v="2"/>
    <x v="0"/>
    <s v="USD"/>
    <n v="1299786527"/>
    <n v="1295898527"/>
    <b v="0"/>
    <x v="84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"/>
    <n v="9"/>
    <x v="2"/>
    <x v="0"/>
    <s v="USD"/>
    <n v="1352610040"/>
    <n v="1349150440"/>
    <b v="0"/>
    <x v="81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n v="34.76"/>
    <x v="2"/>
    <x v="0"/>
    <s v="USD"/>
    <n v="1367676034"/>
    <n v="1365084034"/>
    <b v="0"/>
    <x v="64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n v="0"/>
    <x v="2"/>
    <x v="0"/>
    <s v="USD"/>
    <n v="1442856131"/>
    <n v="1441128131"/>
    <b v="0"/>
    <x v="78"/>
    <b v="0"/>
    <s v="music/jazz"/>
    <x v="4"/>
    <x v="13"/>
  </r>
  <r>
    <n v="876"/>
    <s v="Sound Of Dobells"/>
    <s v="What was the greatest record shop ever?  DOBELLS!"/>
    <n v="3152"/>
    <n v="1286"/>
    <n v="41"/>
    <n v="28.58"/>
    <x v="2"/>
    <x v="1"/>
    <s v="GBP"/>
    <n v="1359978927"/>
    <n v="1357127727"/>
    <b v="0"/>
    <x v="43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n v="46.59"/>
    <x v="2"/>
    <x v="0"/>
    <s v="USD"/>
    <n v="1387479360"/>
    <n v="1384887360"/>
    <b v="0"/>
    <x v="60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n v="32.5"/>
    <x v="2"/>
    <x v="0"/>
    <s v="USD"/>
    <n v="1293082524"/>
    <n v="1290490524"/>
    <b v="0"/>
    <x v="84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n v="21.47"/>
    <x v="2"/>
    <x v="0"/>
    <s v="USD"/>
    <n v="1338321305"/>
    <n v="1336506905"/>
    <b v="0"/>
    <x v="209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n v="14.13"/>
    <x v="2"/>
    <x v="0"/>
    <s v="USD"/>
    <n v="1351582938"/>
    <n v="1348731738"/>
    <b v="0"/>
    <x v="22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n v="30"/>
    <x v="2"/>
    <x v="0"/>
    <s v="USD"/>
    <n v="1326520886"/>
    <n v="1322632886"/>
    <b v="0"/>
    <x v="29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n v="21.57"/>
    <x v="2"/>
    <x v="0"/>
    <s v="USD"/>
    <n v="1315341550"/>
    <n v="1312490350"/>
    <b v="0"/>
    <x v="25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n v="83.38"/>
    <x v="2"/>
    <x v="0"/>
    <s v="USD"/>
    <n v="1456957635"/>
    <n v="1451773635"/>
    <b v="0"/>
    <x v="5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n v="10"/>
    <x v="2"/>
    <x v="0"/>
    <s v="USD"/>
    <n v="1336789860"/>
    <n v="1331666146"/>
    <b v="0"/>
    <x v="84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n v="35.71"/>
    <x v="2"/>
    <x v="0"/>
    <s v="USD"/>
    <n v="1483137311"/>
    <n v="1481322911"/>
    <b v="0"/>
    <x v="64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n v="29.29"/>
    <x v="2"/>
    <x v="0"/>
    <s v="USD"/>
    <n v="1473972813"/>
    <n v="1471812813"/>
    <b v="0"/>
    <x v="63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n v="0"/>
    <x v="2"/>
    <x v="0"/>
    <s v="USD"/>
    <n v="1338159655"/>
    <n v="1335567655"/>
    <b v="0"/>
    <x v="78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n v="18"/>
    <x v="2"/>
    <x v="0"/>
    <s v="USD"/>
    <n v="1314856800"/>
    <n v="1311789885"/>
    <b v="0"/>
    <x v="80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n v="73.760000000000005"/>
    <x v="2"/>
    <x v="0"/>
    <s v="USD"/>
    <n v="1412534943"/>
    <n v="1409942943"/>
    <b v="0"/>
    <x v="58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n v="31.25"/>
    <x v="2"/>
    <x v="0"/>
    <s v="USD"/>
    <n v="1385055979"/>
    <n v="1382460379"/>
    <b v="0"/>
    <x v="80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n v="28.89"/>
    <x v="2"/>
    <x v="0"/>
    <s v="USD"/>
    <n v="1408581930"/>
    <n v="1405989930"/>
    <b v="0"/>
    <x v="82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n v="143.82"/>
    <x v="2"/>
    <x v="0"/>
    <s v="USD"/>
    <n v="1280635200"/>
    <n v="1273121283"/>
    <b v="0"/>
    <x v="5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n v="40"/>
    <x v="2"/>
    <x v="0"/>
    <s v="USD"/>
    <n v="1427920363"/>
    <n v="1425331963"/>
    <b v="0"/>
    <x v="81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n v="147.81"/>
    <x v="2"/>
    <x v="0"/>
    <s v="USD"/>
    <n v="1465169610"/>
    <n v="1462577610"/>
    <b v="0"/>
    <x v="28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n v="27.86"/>
    <x v="2"/>
    <x v="0"/>
    <s v="USD"/>
    <n v="1287975829"/>
    <n v="1284087829"/>
    <b v="0"/>
    <x v="63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n v="44.44"/>
    <x v="2"/>
    <x v="0"/>
    <s v="USD"/>
    <n v="1440734400"/>
    <n v="1438549026"/>
    <b v="0"/>
    <x v="250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n v="0"/>
    <x v="2"/>
    <x v="0"/>
    <s v="USD"/>
    <n v="1354123908"/>
    <n v="1351528308"/>
    <b v="0"/>
    <x v="78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n v="35"/>
    <x v="2"/>
    <x v="0"/>
    <s v="USD"/>
    <n v="1326651110"/>
    <n v="1322763110"/>
    <b v="0"/>
    <x v="84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37"/>
    <n v="35"/>
    <x v="2"/>
    <x v="0"/>
    <s v="USD"/>
    <n v="1306549362"/>
    <n v="1302661362"/>
    <b v="0"/>
    <x v="22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0"/>
    <n v="10.5"/>
    <x v="2"/>
    <x v="0"/>
    <s v="USD"/>
    <n v="1459365802"/>
    <n v="1456777402"/>
    <b v="0"/>
    <x v="84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n v="0"/>
    <x v="2"/>
    <x v="0"/>
    <s v="USD"/>
    <n v="1276024260"/>
    <n v="1272050914"/>
    <b v="0"/>
    <x v="78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n v="30"/>
    <x v="2"/>
    <x v="0"/>
    <s v="USD"/>
    <n v="1409412600"/>
    <n v="1404947422"/>
    <b v="0"/>
    <x v="8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n v="40"/>
    <x v="2"/>
    <x v="0"/>
    <s v="USD"/>
    <n v="1348367100"/>
    <n v="1346180780"/>
    <b v="0"/>
    <x v="8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n v="50.33"/>
    <x v="2"/>
    <x v="0"/>
    <s v="USD"/>
    <n v="1451786137"/>
    <n v="1449194137"/>
    <b v="0"/>
    <x v="8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"/>
    <n v="32.67"/>
    <x v="2"/>
    <x v="0"/>
    <s v="USD"/>
    <n v="1295847926"/>
    <n v="1290663926"/>
    <b v="0"/>
    <x v="79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n v="0"/>
    <x v="2"/>
    <x v="0"/>
    <s v="USD"/>
    <n v="1394681590"/>
    <n v="1392093190"/>
    <b v="0"/>
    <x v="78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n v="0"/>
    <x v="2"/>
    <x v="0"/>
    <s v="USD"/>
    <n v="1315715823"/>
    <n v="1313123823"/>
    <b v="0"/>
    <x v="78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n v="0"/>
    <x v="2"/>
    <x v="0"/>
    <s v="USD"/>
    <n v="1280206740"/>
    <n v="1276283655"/>
    <b v="0"/>
    <x v="78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n v="65"/>
    <x v="2"/>
    <x v="0"/>
    <s v="USD"/>
    <n v="1343016000"/>
    <n v="1340296440"/>
    <b v="0"/>
    <x v="22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n v="24.6"/>
    <x v="2"/>
    <x v="1"/>
    <s v="GBP"/>
    <n v="1488546319"/>
    <n v="1483362319"/>
    <b v="0"/>
    <x v="81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n v="0"/>
    <x v="2"/>
    <x v="0"/>
    <s v="USD"/>
    <n v="1390522045"/>
    <n v="1388707645"/>
    <b v="0"/>
    <x v="78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n v="15"/>
    <x v="2"/>
    <x v="0"/>
    <s v="USD"/>
    <n v="1355197047"/>
    <n v="1350009447"/>
    <b v="0"/>
    <x v="84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n v="82.58"/>
    <x v="2"/>
    <x v="0"/>
    <s v="USD"/>
    <n v="1336188019"/>
    <n v="1333596019"/>
    <b v="0"/>
    <x v="5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n v="0"/>
    <x v="2"/>
    <x v="0"/>
    <s v="USD"/>
    <n v="1345918747"/>
    <n v="1343326747"/>
    <b v="0"/>
    <x v="78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n v="41.67"/>
    <x v="2"/>
    <x v="0"/>
    <s v="USD"/>
    <n v="1330577940"/>
    <n v="1327853914"/>
    <b v="0"/>
    <x v="82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n v="0"/>
    <x v="2"/>
    <x v="0"/>
    <s v="USD"/>
    <n v="1287723600"/>
    <n v="1284409734"/>
    <b v="0"/>
    <x v="78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n v="30"/>
    <x v="2"/>
    <x v="0"/>
    <s v="USD"/>
    <n v="1405305000"/>
    <n v="1402612730"/>
    <b v="0"/>
    <x v="29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n v="19.600000000000001"/>
    <x v="2"/>
    <x v="1"/>
    <s v="GBP"/>
    <n v="1417474761"/>
    <n v="1414879161"/>
    <b v="0"/>
    <x v="73"/>
    <b v="0"/>
    <s v="music/jazz"/>
    <x v="4"/>
    <x v="13"/>
  </r>
  <r>
    <n v="919"/>
    <s v="Jazz CD:  Out of The Blue"/>
    <s v="Cool jazz with a New Orleans flavor."/>
    <n v="20000"/>
    <n v="100"/>
    <n v="1"/>
    <n v="100"/>
    <x v="2"/>
    <x v="0"/>
    <s v="USD"/>
    <n v="1355930645"/>
    <n v="1352906645"/>
    <b v="0"/>
    <x v="29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n v="0"/>
    <x v="2"/>
    <x v="0"/>
    <s v="USD"/>
    <n v="1384448822"/>
    <n v="1381853222"/>
    <b v="0"/>
    <x v="78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n v="231.75"/>
    <x v="2"/>
    <x v="0"/>
    <s v="USD"/>
    <n v="1323666376"/>
    <n v="1320033976"/>
    <b v="0"/>
    <x v="9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n v="189.33"/>
    <x v="2"/>
    <x v="0"/>
    <s v="USD"/>
    <n v="1412167393"/>
    <n v="1409143393"/>
    <b v="0"/>
    <x v="209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n v="55"/>
    <x v="2"/>
    <x v="0"/>
    <s v="USD"/>
    <n v="1416614523"/>
    <n v="1414018923"/>
    <b v="0"/>
    <x v="79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n v="21.8"/>
    <x v="2"/>
    <x v="0"/>
    <s v="USD"/>
    <n v="1360795069"/>
    <n v="1358203069"/>
    <b v="0"/>
    <x v="41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n v="32"/>
    <x v="2"/>
    <x v="0"/>
    <s v="USD"/>
    <n v="1385590111"/>
    <n v="1382994511"/>
    <b v="0"/>
    <x v="81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n v="0"/>
    <x v="2"/>
    <x v="0"/>
    <s v="USD"/>
    <n v="1278628800"/>
    <n v="1276043330"/>
    <b v="0"/>
    <x v="78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n v="0"/>
    <x v="2"/>
    <x v="0"/>
    <s v="USD"/>
    <n v="1337024695"/>
    <n v="1334432695"/>
    <b v="0"/>
    <x v="78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11"/>
    <n v="56.25"/>
    <x v="2"/>
    <x v="0"/>
    <s v="USD"/>
    <n v="1353196800"/>
    <n v="1348864913"/>
    <b v="0"/>
    <x v="33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n v="0"/>
    <x v="2"/>
    <x v="0"/>
    <s v="USD"/>
    <n v="1333946569"/>
    <n v="1331358169"/>
    <b v="0"/>
    <x v="78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n v="69"/>
    <x v="2"/>
    <x v="0"/>
    <s v="USD"/>
    <n v="1277501520"/>
    <n v="1273874306"/>
    <b v="0"/>
    <x v="81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n v="18.71"/>
    <x v="2"/>
    <x v="1"/>
    <s v="GBP"/>
    <n v="1395007200"/>
    <n v="1392021502"/>
    <b v="0"/>
    <x v="63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15"/>
    <n v="46.03"/>
    <x v="2"/>
    <x v="0"/>
    <s v="USD"/>
    <n v="1363990545"/>
    <n v="1360106145"/>
    <b v="0"/>
    <x v="209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n v="60"/>
    <x v="2"/>
    <x v="0"/>
    <s v="USD"/>
    <n v="1399867409"/>
    <n v="1394683409"/>
    <b v="0"/>
    <x v="84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n v="50.67"/>
    <x v="2"/>
    <x v="5"/>
    <s v="CAD"/>
    <n v="1399183200"/>
    <n v="1396633284"/>
    <b v="0"/>
    <x v="209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n v="25"/>
    <x v="2"/>
    <x v="0"/>
    <s v="USD"/>
    <n v="1454054429"/>
    <n v="1451462429"/>
    <b v="0"/>
    <x v="84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n v="0"/>
    <x v="2"/>
    <x v="0"/>
    <s v="USD"/>
    <n v="1326916800"/>
    <n v="1323131689"/>
    <b v="0"/>
    <x v="78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n v="20"/>
    <x v="2"/>
    <x v="0"/>
    <s v="USD"/>
    <n v="1383509357"/>
    <n v="1380913757"/>
    <b v="0"/>
    <x v="84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n v="25"/>
    <x v="2"/>
    <x v="0"/>
    <s v="USD"/>
    <n v="1346585448"/>
    <n v="1343993448"/>
    <b v="0"/>
    <x v="29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n v="20"/>
    <x v="2"/>
    <x v="0"/>
    <s v="USD"/>
    <n v="1372622280"/>
    <n v="1369246738"/>
    <b v="0"/>
    <x v="84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n v="110.29"/>
    <x v="2"/>
    <x v="0"/>
    <s v="USD"/>
    <n v="1439251926"/>
    <n v="1435363926"/>
    <b v="0"/>
    <x v="25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n v="37.450000000000003"/>
    <x v="2"/>
    <x v="0"/>
    <s v="USD"/>
    <n v="1486693145"/>
    <n v="1484101145"/>
    <b v="0"/>
    <x v="162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n v="41.75"/>
    <x v="2"/>
    <x v="0"/>
    <s v="USD"/>
    <n v="1455826460"/>
    <n v="1452716060"/>
    <b v="0"/>
    <x v="38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10"/>
    <n v="24.08"/>
    <x v="2"/>
    <x v="0"/>
    <s v="USD"/>
    <n v="1480438905"/>
    <n v="1477843305"/>
    <b v="0"/>
    <x v="8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n v="69.41"/>
    <x v="2"/>
    <x v="0"/>
    <s v="USD"/>
    <n v="1460988000"/>
    <n v="1458050450"/>
    <b v="0"/>
    <x v="93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"/>
    <n v="155.25"/>
    <x v="2"/>
    <x v="6"/>
    <s v="EUR"/>
    <n v="1487462340"/>
    <n v="1482958626"/>
    <b v="0"/>
    <x v="38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2"/>
    <n v="57.2"/>
    <x v="2"/>
    <x v="0"/>
    <s v="USD"/>
    <n v="1473444048"/>
    <n v="1470852048"/>
    <b v="0"/>
    <x v="81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n v="0"/>
    <x v="2"/>
    <x v="0"/>
    <s v="USD"/>
    <n v="1467312306"/>
    <n v="1462128306"/>
    <b v="0"/>
    <x v="78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n v="60"/>
    <x v="2"/>
    <x v="9"/>
    <s v="EUR"/>
    <n v="1457812364"/>
    <n v="1455220364"/>
    <b v="0"/>
    <x v="22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"/>
    <n v="39"/>
    <x v="2"/>
    <x v="12"/>
    <s v="EUR"/>
    <n v="1456016576"/>
    <n v="1450832576"/>
    <b v="0"/>
    <x v="63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28"/>
    <n v="58.42"/>
    <x v="2"/>
    <x v="5"/>
    <s v="CAD"/>
    <n v="1453053661"/>
    <n v="1450461661"/>
    <b v="0"/>
    <x v="54"/>
    <b v="0"/>
    <s v="technology/wearables"/>
    <x v="2"/>
    <x v="8"/>
  </r>
  <r>
    <n v="951"/>
    <s v="Smart Harness"/>
    <s v="Revolutionizing the way we walk our dogs!"/>
    <n v="50000"/>
    <n v="19195"/>
    <n v="38"/>
    <n v="158.63999999999999"/>
    <x v="2"/>
    <x v="0"/>
    <s v="USD"/>
    <n v="1465054872"/>
    <n v="1461166872"/>
    <b v="0"/>
    <x v="212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40"/>
    <n v="99.86"/>
    <x v="2"/>
    <x v="0"/>
    <s v="USD"/>
    <n v="1479483812"/>
    <n v="1476888212"/>
    <b v="0"/>
    <x v="193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n v="25.2"/>
    <x v="2"/>
    <x v="0"/>
    <s v="USD"/>
    <n v="1422158199"/>
    <n v="1419566199"/>
    <b v="0"/>
    <x v="81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n v="89.19"/>
    <x v="2"/>
    <x v="0"/>
    <s v="USD"/>
    <n v="1440100839"/>
    <n v="1436472039"/>
    <b v="0"/>
    <x v="196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n v="182.62"/>
    <x v="2"/>
    <x v="0"/>
    <s v="USD"/>
    <n v="1473750300"/>
    <n v="1470294300"/>
    <b v="0"/>
    <x v="251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n v="50.65"/>
    <x v="2"/>
    <x v="0"/>
    <s v="USD"/>
    <n v="1430081759"/>
    <n v="1424901359"/>
    <b v="0"/>
    <x v="5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2"/>
    <n v="33.29"/>
    <x v="2"/>
    <x v="0"/>
    <s v="USD"/>
    <n v="1479392133"/>
    <n v="1476710133"/>
    <b v="0"/>
    <x v="63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n v="51.82"/>
    <x v="2"/>
    <x v="0"/>
    <s v="USD"/>
    <n v="1428641940"/>
    <n v="1426792563"/>
    <b v="0"/>
    <x v="5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n v="113.63"/>
    <x v="2"/>
    <x v="0"/>
    <s v="USD"/>
    <n v="1421640665"/>
    <n v="1419048665"/>
    <b v="0"/>
    <x v="199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n v="136.46"/>
    <x v="2"/>
    <x v="0"/>
    <s v="USD"/>
    <n v="1489500155"/>
    <n v="1485874955"/>
    <b v="0"/>
    <x v="101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n v="364.35"/>
    <x v="2"/>
    <x v="0"/>
    <s v="USD"/>
    <n v="1487617200"/>
    <n v="1483634335"/>
    <b v="0"/>
    <x v="238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n v="19.239999999999998"/>
    <x v="2"/>
    <x v="0"/>
    <s v="USD"/>
    <n v="1455210353"/>
    <n v="1451927153"/>
    <b v="0"/>
    <x v="77"/>
    <b v="0"/>
    <s v="technology/wearables"/>
    <x v="2"/>
    <x v="8"/>
  </r>
  <r>
    <n v="963"/>
    <s v="The Ultimate Learning Center"/>
    <s v="WE are molding an educated, motivated, non violent GENERATION!"/>
    <n v="35000"/>
    <n v="377"/>
    <n v="1"/>
    <n v="41.89"/>
    <x v="2"/>
    <x v="0"/>
    <s v="USD"/>
    <n v="1476717319"/>
    <n v="1473693319"/>
    <b v="0"/>
    <x v="82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n v="30.31"/>
    <x v="2"/>
    <x v="5"/>
    <s v="CAD"/>
    <n v="1441119919"/>
    <n v="1437663919"/>
    <b v="0"/>
    <x v="60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n v="49.67"/>
    <x v="2"/>
    <x v="0"/>
    <s v="USD"/>
    <n v="1477454340"/>
    <n v="1474676646"/>
    <b v="0"/>
    <x v="79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n v="59.2"/>
    <x v="2"/>
    <x v="0"/>
    <s v="USD"/>
    <n v="1475766932"/>
    <n v="1473174932"/>
    <b v="0"/>
    <x v="209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18"/>
    <n v="43.98"/>
    <x v="2"/>
    <x v="0"/>
    <s v="USD"/>
    <n v="1461301574"/>
    <n v="1456121174"/>
    <b v="0"/>
    <x v="75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n v="26.5"/>
    <x v="2"/>
    <x v="0"/>
    <s v="USD"/>
    <n v="1408134034"/>
    <n v="1405542034"/>
    <b v="0"/>
    <x v="80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47"/>
    <n v="1272.73"/>
    <x v="2"/>
    <x v="14"/>
    <s v="MXN"/>
    <n v="1486624607"/>
    <n v="1483773407"/>
    <b v="0"/>
    <x v="202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n v="164"/>
    <x v="2"/>
    <x v="5"/>
    <s v="CAD"/>
    <n v="1485147540"/>
    <n v="1481951853"/>
    <b v="0"/>
    <x v="25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n v="45.2"/>
    <x v="2"/>
    <x v="0"/>
    <s v="USD"/>
    <n v="1433178060"/>
    <n v="1429290060"/>
    <b v="0"/>
    <x v="81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n v="153.88999999999999"/>
    <x v="2"/>
    <x v="0"/>
    <s v="USD"/>
    <n v="1409813940"/>
    <n v="1407271598"/>
    <b v="0"/>
    <x v="43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n v="51.38"/>
    <x v="2"/>
    <x v="0"/>
    <s v="USD"/>
    <n v="1447032093"/>
    <n v="1441844493"/>
    <b v="0"/>
    <x v="22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n v="93.33"/>
    <x v="2"/>
    <x v="0"/>
    <s v="USD"/>
    <n v="1458925156"/>
    <n v="1456336756"/>
    <b v="0"/>
    <x v="8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n v="108.63"/>
    <x v="2"/>
    <x v="0"/>
    <s v="USD"/>
    <n v="1467132185"/>
    <n v="1461948185"/>
    <b v="0"/>
    <x v="5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n v="160.5"/>
    <x v="2"/>
    <x v="2"/>
    <s v="AUD"/>
    <n v="1439515497"/>
    <n v="1435627497"/>
    <b v="0"/>
    <x v="59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n v="75.75"/>
    <x v="2"/>
    <x v="15"/>
    <s v="EUR"/>
    <n v="1456094197"/>
    <n v="1453502197"/>
    <b v="0"/>
    <x v="8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n v="790.84"/>
    <x v="2"/>
    <x v="11"/>
    <s v="SEK"/>
    <n v="1456385101"/>
    <n v="1453793101"/>
    <b v="0"/>
    <x v="252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n v="301.94"/>
    <x v="2"/>
    <x v="0"/>
    <s v="USD"/>
    <n v="1466449140"/>
    <n v="1463392828"/>
    <b v="0"/>
    <x v="93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n v="47.94"/>
    <x v="2"/>
    <x v="0"/>
    <s v="USD"/>
    <n v="1417387322"/>
    <n v="1413495722"/>
    <b v="0"/>
    <x v="162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n v="2.75"/>
    <x v="2"/>
    <x v="0"/>
    <s v="USD"/>
    <n v="1407624222"/>
    <n v="1405032222"/>
    <b v="0"/>
    <x v="80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0"/>
    <n v="1"/>
    <x v="2"/>
    <x v="0"/>
    <s v="USD"/>
    <n v="1475431486"/>
    <n v="1472839486"/>
    <b v="0"/>
    <x v="8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n v="171.79"/>
    <x v="2"/>
    <x v="3"/>
    <s v="EUR"/>
    <n v="1471985640"/>
    <n v="1469289685"/>
    <b v="0"/>
    <x v="122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n v="35.33"/>
    <x v="2"/>
    <x v="0"/>
    <s v="USD"/>
    <n v="1427507208"/>
    <n v="1424918808"/>
    <b v="0"/>
    <x v="8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n v="82.09"/>
    <x v="2"/>
    <x v="12"/>
    <s v="EUR"/>
    <n v="1451602800"/>
    <n v="1449011610"/>
    <b v="0"/>
    <x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n v="110.87"/>
    <x v="2"/>
    <x v="1"/>
    <s v="GBP"/>
    <n v="1452384000"/>
    <n v="1447698300"/>
    <b v="0"/>
    <x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n v="161.22"/>
    <x v="2"/>
    <x v="9"/>
    <s v="EUR"/>
    <n v="1403507050"/>
    <n v="1400051050"/>
    <b v="0"/>
    <x v="14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n v="0"/>
    <x v="2"/>
    <x v="13"/>
    <s v="EUR"/>
    <n v="1475310825"/>
    <n v="1472718825"/>
    <b v="0"/>
    <x v="78"/>
    <b v="0"/>
    <s v="technology/wearables"/>
    <x v="2"/>
    <x v="8"/>
  </r>
  <r>
    <n v="989"/>
    <s v="Power Rope"/>
    <s v="The most useful phone charger you will ever buy"/>
    <n v="10000"/>
    <n v="1677"/>
    <n v="17"/>
    <n v="52.41"/>
    <x v="2"/>
    <x v="0"/>
    <s v="USD"/>
    <n v="1475101495"/>
    <n v="1472509495"/>
    <b v="0"/>
    <x v="58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n v="13"/>
    <x v="2"/>
    <x v="0"/>
    <s v="USD"/>
    <n v="1409770164"/>
    <n v="1407178164"/>
    <b v="0"/>
    <x v="84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n v="30.29"/>
    <x v="2"/>
    <x v="1"/>
    <s v="GBP"/>
    <n v="1468349460"/>
    <n v="1466186988"/>
    <b v="0"/>
    <x v="63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0"/>
    <n v="116.75"/>
    <x v="2"/>
    <x v="0"/>
    <s v="USD"/>
    <n v="1462655519"/>
    <n v="1457475119"/>
    <b v="0"/>
    <x v="80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n v="89.6"/>
    <x v="2"/>
    <x v="0"/>
    <s v="USD"/>
    <n v="1478926800"/>
    <n v="1476054568"/>
    <b v="0"/>
    <x v="193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n v="424.45"/>
    <x v="2"/>
    <x v="0"/>
    <s v="USD"/>
    <n v="1417388340"/>
    <n v="1412835530"/>
    <b v="0"/>
    <x v="202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n v="80.67"/>
    <x v="2"/>
    <x v="0"/>
    <s v="USD"/>
    <n v="1417276800"/>
    <n v="1415140480"/>
    <b v="0"/>
    <x v="82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2"/>
    <n v="13"/>
    <x v="2"/>
    <x v="0"/>
    <s v="USD"/>
    <n v="1406474820"/>
    <n v="1403902060"/>
    <b v="0"/>
    <x v="81"/>
    <b v="0"/>
    <s v="technology/wearables"/>
    <x v="2"/>
    <x v="8"/>
  </r>
  <r>
    <n v="997"/>
    <s v="iPhanny"/>
    <s v="The iPhanny keeps your iPhone 6 safe from bending in those dangerous pants pockets."/>
    <n v="5000"/>
    <n v="65"/>
    <n v="1"/>
    <n v="8.1300000000000008"/>
    <x v="2"/>
    <x v="0"/>
    <s v="USD"/>
    <n v="1417145297"/>
    <n v="1414549697"/>
    <b v="0"/>
    <x v="22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n v="153.43"/>
    <x v="2"/>
    <x v="5"/>
    <s v="CAD"/>
    <n v="1447909401"/>
    <n v="1444017801"/>
    <b v="0"/>
    <x v="194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n v="292.08"/>
    <x v="2"/>
    <x v="5"/>
    <s v="CAD"/>
    <n v="1415865720"/>
    <n v="1413270690"/>
    <b v="0"/>
    <x v="244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n v="3304"/>
    <x v="1"/>
    <x v="0"/>
    <s v="USD"/>
    <n v="1489537560"/>
    <n v="1484357160"/>
    <b v="0"/>
    <x v="79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n v="1300"/>
    <x v="1"/>
    <x v="1"/>
    <s v="GBP"/>
    <n v="1485796613"/>
    <n v="1481908613"/>
    <b v="0"/>
    <x v="8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n v="134.55000000000001"/>
    <x v="1"/>
    <x v="0"/>
    <s v="USD"/>
    <n v="1450331940"/>
    <n v="1447777514"/>
    <b v="0"/>
    <x v="19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n v="214.07"/>
    <x v="1"/>
    <x v="6"/>
    <s v="EUR"/>
    <n v="1489680061"/>
    <n v="1487091661"/>
    <b v="0"/>
    <x v="41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n v="216.34"/>
    <x v="1"/>
    <x v="0"/>
    <s v="USD"/>
    <n v="1455814827"/>
    <n v="1453222827"/>
    <b v="0"/>
    <x v="1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n v="932.31"/>
    <x v="1"/>
    <x v="0"/>
    <s v="USD"/>
    <n v="1446217183"/>
    <n v="1443538783"/>
    <b v="0"/>
    <x v="253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n v="29.25"/>
    <x v="1"/>
    <x v="0"/>
    <s v="USD"/>
    <n v="1418368260"/>
    <n v="1417654672"/>
    <b v="0"/>
    <x v="22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n v="174.95"/>
    <x v="1"/>
    <x v="0"/>
    <s v="USD"/>
    <n v="1481727623"/>
    <n v="1478095223"/>
    <b v="0"/>
    <x v="88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n v="250"/>
    <x v="1"/>
    <x v="14"/>
    <s v="MXN"/>
    <n v="1482953115"/>
    <n v="1480361115"/>
    <b v="0"/>
    <x v="29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n v="65"/>
    <x v="1"/>
    <x v="0"/>
    <s v="USD"/>
    <n v="1466346646"/>
    <n v="1463754646"/>
    <b v="0"/>
    <x v="2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n v="55"/>
    <x v="1"/>
    <x v="0"/>
    <s v="USD"/>
    <n v="1473044340"/>
    <n v="1468180462"/>
    <b v="0"/>
    <x v="80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n v="75"/>
    <x v="1"/>
    <x v="0"/>
    <s v="USD"/>
    <n v="1418938395"/>
    <n v="1415050395"/>
    <b v="0"/>
    <x v="29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n v="1389.36"/>
    <x v="1"/>
    <x v="0"/>
    <s v="USD"/>
    <n v="1485254052"/>
    <n v="1481366052"/>
    <b v="0"/>
    <x v="254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n v="95.91"/>
    <x v="1"/>
    <x v="0"/>
    <s v="USD"/>
    <n v="1451419200"/>
    <n v="1449000056"/>
    <b v="0"/>
    <x v="24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31"/>
    <n v="191.25"/>
    <x v="1"/>
    <x v="0"/>
    <s v="USD"/>
    <n v="1420070615"/>
    <n v="1415750615"/>
    <b v="0"/>
    <x v="38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n v="40"/>
    <x v="1"/>
    <x v="16"/>
    <s v="CHF"/>
    <n v="1448489095"/>
    <n v="1445893495"/>
    <b v="0"/>
    <x v="79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n v="74.790000000000006"/>
    <x v="1"/>
    <x v="0"/>
    <s v="USD"/>
    <n v="1459992856"/>
    <n v="1456108456"/>
    <b v="0"/>
    <x v="44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n v="161.12"/>
    <x v="1"/>
    <x v="0"/>
    <s v="USD"/>
    <n v="1448125935"/>
    <n v="1444666335"/>
    <b v="0"/>
    <x v="2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"/>
    <n v="88.71"/>
    <x v="1"/>
    <x v="0"/>
    <s v="USD"/>
    <n v="1468496933"/>
    <n v="1465904933"/>
    <b v="0"/>
    <x v="63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n v="53.25"/>
    <x v="1"/>
    <x v="0"/>
    <s v="USD"/>
    <n v="1423092149"/>
    <n v="1420500149"/>
    <b v="0"/>
    <x v="256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n v="106.2"/>
    <x v="0"/>
    <x v="5"/>
    <s v="CAD"/>
    <n v="1433206020"/>
    <n v="1430617209"/>
    <b v="0"/>
    <x v="209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n v="22.08"/>
    <x v="0"/>
    <x v="0"/>
    <s v="USD"/>
    <n v="1445054400"/>
    <n v="1443074571"/>
    <b v="1"/>
    <x v="257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15"/>
    <n v="31.05"/>
    <x v="0"/>
    <x v="0"/>
    <s v="USD"/>
    <n v="1431876677"/>
    <n v="1429284677"/>
    <b v="1"/>
    <x v="142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n v="36.21"/>
    <x v="0"/>
    <x v="1"/>
    <s v="GBP"/>
    <n v="1434837861"/>
    <n v="1432245861"/>
    <b v="0"/>
    <x v="132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n v="388.98"/>
    <x v="0"/>
    <x v="11"/>
    <s v="SEK"/>
    <n v="1454248563"/>
    <n v="1451656563"/>
    <b v="1"/>
    <x v="42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10"/>
    <n v="71.849999999999994"/>
    <x v="0"/>
    <x v="0"/>
    <s v="USD"/>
    <n v="1426532437"/>
    <n v="1423944037"/>
    <b v="1"/>
    <x v="258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n v="57.38"/>
    <x v="0"/>
    <x v="1"/>
    <s v="GBP"/>
    <n v="1459414016"/>
    <n v="1456480016"/>
    <b v="1"/>
    <x v="259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n v="69.67"/>
    <x v="0"/>
    <x v="0"/>
    <s v="USD"/>
    <n v="1414025347"/>
    <n v="1411433347"/>
    <b v="1"/>
    <x v="112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n v="45.99"/>
    <x v="0"/>
    <x v="1"/>
    <s v="GBP"/>
    <n v="1488830400"/>
    <n v="1484924605"/>
    <b v="1"/>
    <x v="260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12"/>
    <n v="79.260000000000005"/>
    <x v="0"/>
    <x v="11"/>
    <s v="SEK"/>
    <n v="1428184740"/>
    <n v="1423501507"/>
    <b v="0"/>
    <x v="261"/>
    <b v="1"/>
    <s v="music/electronic music"/>
    <x v="4"/>
    <x v="15"/>
  </r>
  <r>
    <n v="1030"/>
    <s v="The Gothsicles - I FEEL SICLE"/>
    <s v="Help fund the latest Gothsicles mega-album, I FEEL SICLE!"/>
    <n v="2000"/>
    <n v="6842"/>
    <n v="342"/>
    <n v="43.03"/>
    <x v="0"/>
    <x v="0"/>
    <s v="USD"/>
    <n v="1473680149"/>
    <n v="1472470549"/>
    <b v="0"/>
    <x v="180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n v="108.48"/>
    <x v="0"/>
    <x v="0"/>
    <s v="USD"/>
    <n v="1450290010"/>
    <n v="1447698010"/>
    <b v="0"/>
    <x v="221"/>
    <b v="1"/>
    <s v="music/electronic music"/>
    <x v="4"/>
    <x v="15"/>
  </r>
  <r>
    <n v="1032"/>
    <s v="Phantom Ship / Coastal (Album Preorder)"/>
    <s v="Ideal for living rooms and open spaces."/>
    <n v="5400"/>
    <n v="5858.84"/>
    <n v="108"/>
    <n v="61.03"/>
    <x v="0"/>
    <x v="0"/>
    <s v="USD"/>
    <n v="1466697625"/>
    <n v="1464105625"/>
    <b v="0"/>
    <x v="93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n v="50.59"/>
    <x v="0"/>
    <x v="1"/>
    <s v="GBP"/>
    <n v="1481564080"/>
    <n v="1479144880"/>
    <b v="0"/>
    <x v="74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n v="39.159999999999997"/>
    <x v="0"/>
    <x v="0"/>
    <s v="USD"/>
    <n v="1470369540"/>
    <n v="1467604804"/>
    <b v="0"/>
    <x v="262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n v="65.16"/>
    <x v="0"/>
    <x v="0"/>
    <s v="USD"/>
    <n v="1423668220"/>
    <n v="1421076220"/>
    <b v="0"/>
    <x v="88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n v="23.96"/>
    <x v="0"/>
    <x v="0"/>
    <s v="USD"/>
    <n v="1357545600"/>
    <n v="1354790790"/>
    <b v="0"/>
    <x v="263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n v="48.62"/>
    <x v="0"/>
    <x v="0"/>
    <s v="USD"/>
    <n v="1431925200"/>
    <n v="1429991062"/>
    <b v="0"/>
    <x v="64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n v="35.74"/>
    <x v="0"/>
    <x v="0"/>
    <s v="USD"/>
    <n v="1458362023"/>
    <n v="1455773623"/>
    <b v="0"/>
    <x v="42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n v="21.37"/>
    <x v="0"/>
    <x v="0"/>
    <s v="USD"/>
    <n v="1481615940"/>
    <n v="1479436646"/>
    <b v="0"/>
    <x v="209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n v="250"/>
    <x v="1"/>
    <x v="0"/>
    <s v="USD"/>
    <n v="1472317209"/>
    <n v="1469725209"/>
    <b v="0"/>
    <x v="29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n v="0"/>
    <x v="1"/>
    <x v="0"/>
    <s v="USD"/>
    <n v="1406769992"/>
    <n v="1405041992"/>
    <b v="0"/>
    <x v="78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n v="10"/>
    <x v="1"/>
    <x v="0"/>
    <s v="USD"/>
    <n v="1410516000"/>
    <n v="1406824948"/>
    <b v="0"/>
    <x v="29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n v="29.24"/>
    <x v="1"/>
    <x v="0"/>
    <s v="USD"/>
    <n v="1432101855"/>
    <n v="1429509855"/>
    <b v="0"/>
    <x v="264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n v="3"/>
    <x v="1"/>
    <x v="0"/>
    <s v="USD"/>
    <n v="1425587220"/>
    <n v="1420668801"/>
    <b v="0"/>
    <x v="84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n v="33.25"/>
    <x v="1"/>
    <x v="0"/>
    <s v="USD"/>
    <n v="1408827550"/>
    <n v="1406235550"/>
    <b v="0"/>
    <x v="22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n v="0"/>
    <x v="1"/>
    <x v="12"/>
    <s v="EUR"/>
    <n v="1451161560"/>
    <n v="1447273560"/>
    <b v="0"/>
    <x v="78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n v="1"/>
    <x v="1"/>
    <x v="0"/>
    <s v="USD"/>
    <n v="1415219915"/>
    <n v="1412624315"/>
    <b v="0"/>
    <x v="29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n v="53"/>
    <x v="1"/>
    <x v="0"/>
    <s v="USD"/>
    <n v="1474766189"/>
    <n v="1471310189"/>
    <b v="0"/>
    <x v="80"/>
    <b v="0"/>
    <s v="journalism/audio"/>
    <x v="5"/>
    <x v="16"/>
  </r>
  <r>
    <n v="1049"/>
    <s v="J1 (Canceled)"/>
    <s v="------"/>
    <n v="12000"/>
    <n v="0"/>
    <n v="0"/>
    <n v="0"/>
    <x v="1"/>
    <x v="0"/>
    <s v="USD"/>
    <n v="1455272445"/>
    <n v="1452680445"/>
    <b v="0"/>
    <x v="78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n v="0"/>
    <x v="1"/>
    <x v="0"/>
    <s v="USD"/>
    <n v="1442257677"/>
    <n v="1439665677"/>
    <b v="0"/>
    <x v="78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n v="0"/>
    <x v="1"/>
    <x v="0"/>
    <s v="USD"/>
    <n v="1409098825"/>
    <n v="1406679625"/>
    <b v="0"/>
    <x v="78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n v="0"/>
    <x v="1"/>
    <x v="0"/>
    <s v="USD"/>
    <n v="1465243740"/>
    <n v="1461438495"/>
    <b v="0"/>
    <x v="78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n v="15"/>
    <x v="1"/>
    <x v="0"/>
    <s v="USD"/>
    <n v="1488773332"/>
    <n v="1486613332"/>
    <b v="0"/>
    <x v="29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n v="0"/>
    <x v="1"/>
    <x v="0"/>
    <s v="USD"/>
    <n v="1407708000"/>
    <n v="1405110399"/>
    <b v="0"/>
    <x v="78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n v="0"/>
    <x v="1"/>
    <x v="0"/>
    <s v="USD"/>
    <n v="1457394545"/>
    <n v="1454802545"/>
    <b v="0"/>
    <x v="78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n v="0"/>
    <x v="1"/>
    <x v="0"/>
    <s v="USD"/>
    <n v="1429892177"/>
    <n v="1424711777"/>
    <b v="0"/>
    <x v="78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n v="0"/>
    <x v="1"/>
    <x v="0"/>
    <s v="USD"/>
    <n v="1480888483"/>
    <n v="1478292883"/>
    <b v="0"/>
    <x v="78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n v="0"/>
    <x v="1"/>
    <x v="0"/>
    <s v="USD"/>
    <n v="1427328000"/>
    <n v="1423777043"/>
    <b v="0"/>
    <x v="78"/>
    <b v="0"/>
    <s v="journalism/audio"/>
    <x v="5"/>
    <x v="16"/>
  </r>
  <r>
    <n v="1059"/>
    <s v="Voice Over Artist (Canceled)"/>
    <s v="Turning myself into a vocal artist."/>
    <n v="1100"/>
    <n v="0"/>
    <n v="0"/>
    <n v="0"/>
    <x v="1"/>
    <x v="0"/>
    <s v="USD"/>
    <n v="1426269456"/>
    <n v="1423681056"/>
    <b v="0"/>
    <x v="78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n v="50"/>
    <x v="1"/>
    <x v="0"/>
    <s v="USD"/>
    <n v="1429134893"/>
    <n v="1426542893"/>
    <b v="0"/>
    <x v="29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n v="0"/>
    <x v="1"/>
    <x v="0"/>
    <s v="USD"/>
    <n v="1462150800"/>
    <n v="1456987108"/>
    <b v="0"/>
    <x v="78"/>
    <b v="0"/>
    <s v="journalism/audio"/>
    <x v="5"/>
    <x v="16"/>
  </r>
  <r>
    <n v="1062"/>
    <s v="RETURNING AT A LATER DATE"/>
    <s v="SEE US ON PATREON www.badgirlartwork.com"/>
    <n v="199"/>
    <n v="190"/>
    <n v="95"/>
    <n v="47.5"/>
    <x v="1"/>
    <x v="0"/>
    <s v="USD"/>
    <n v="1468351341"/>
    <n v="1467746541"/>
    <b v="0"/>
    <x v="80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n v="0"/>
    <x v="1"/>
    <x v="0"/>
    <s v="USD"/>
    <n v="1472604262"/>
    <n v="1470012262"/>
    <b v="0"/>
    <x v="78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n v="65.67"/>
    <x v="2"/>
    <x v="0"/>
    <s v="USD"/>
    <n v="1373174903"/>
    <n v="1369286903"/>
    <b v="0"/>
    <x v="252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n v="16.2"/>
    <x v="2"/>
    <x v="2"/>
    <s v="AUD"/>
    <n v="1392800922"/>
    <n v="1390381722"/>
    <b v="0"/>
    <x v="81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n v="34.130000000000003"/>
    <x v="2"/>
    <x v="0"/>
    <s v="USD"/>
    <n v="1375657582"/>
    <n v="1371769582"/>
    <b v="0"/>
    <x v="265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n v="13"/>
    <x v="2"/>
    <x v="0"/>
    <s v="USD"/>
    <n v="1387657931"/>
    <n v="1385065931"/>
    <b v="0"/>
    <x v="73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n v="11.25"/>
    <x v="2"/>
    <x v="0"/>
    <s v="USD"/>
    <n v="1460274864"/>
    <n v="1457686464"/>
    <b v="0"/>
    <x v="80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n v="40.479999999999997"/>
    <x v="2"/>
    <x v="0"/>
    <s v="USD"/>
    <n v="1385447459"/>
    <n v="1382679059"/>
    <b v="0"/>
    <x v="64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n v="35"/>
    <x v="2"/>
    <x v="0"/>
    <s v="USD"/>
    <n v="1349050622"/>
    <n v="1347322622"/>
    <b v="0"/>
    <x v="84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n v="0"/>
    <x v="2"/>
    <x v="10"/>
    <s v="NOK"/>
    <n v="1447787093"/>
    <n v="1445191493"/>
    <b v="0"/>
    <x v="78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n v="12.75"/>
    <x v="2"/>
    <x v="0"/>
    <s v="USD"/>
    <n v="1391630297"/>
    <n v="1389038297"/>
    <b v="0"/>
    <x v="80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"/>
    <n v="10"/>
    <x v="2"/>
    <x v="0"/>
    <s v="USD"/>
    <n v="1318806541"/>
    <n v="1316214541"/>
    <b v="0"/>
    <x v="29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n v="113.57"/>
    <x v="2"/>
    <x v="0"/>
    <s v="USD"/>
    <n v="1388808545"/>
    <n v="1386216545"/>
    <b v="0"/>
    <x v="209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5"/>
    <n v="15"/>
    <x v="2"/>
    <x v="0"/>
    <s v="USD"/>
    <n v="1336340516"/>
    <n v="1333748516"/>
    <b v="0"/>
    <x v="8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n v="48.28"/>
    <x v="2"/>
    <x v="0"/>
    <s v="USD"/>
    <n v="1410426250"/>
    <n v="1405674250"/>
    <b v="0"/>
    <x v="266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n v="43.98"/>
    <x v="2"/>
    <x v="0"/>
    <s v="USD"/>
    <n v="1452744011"/>
    <n v="1450152011"/>
    <b v="0"/>
    <x v="15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n v="9"/>
    <x v="2"/>
    <x v="0"/>
    <s v="USD"/>
    <n v="1311309721"/>
    <n v="1307421721"/>
    <b v="0"/>
    <x v="81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n v="37.67"/>
    <x v="2"/>
    <x v="12"/>
    <s v="EUR"/>
    <n v="1463232936"/>
    <n v="1461072936"/>
    <b v="0"/>
    <x v="59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"/>
    <n v="18.579999999999998"/>
    <x v="2"/>
    <x v="0"/>
    <s v="USD"/>
    <n v="1399778333"/>
    <n v="1397186333"/>
    <b v="0"/>
    <x v="15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0"/>
    <n v="3"/>
    <x v="2"/>
    <x v="0"/>
    <s v="USD"/>
    <n v="1422483292"/>
    <n v="1419891292"/>
    <b v="0"/>
    <x v="80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n v="18.670000000000002"/>
    <x v="2"/>
    <x v="0"/>
    <s v="USD"/>
    <n v="1344635088"/>
    <n v="1342043088"/>
    <b v="0"/>
    <x v="8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n v="410"/>
    <x v="2"/>
    <x v="5"/>
    <s v="CAD"/>
    <n v="1406994583"/>
    <n v="1401810583"/>
    <b v="0"/>
    <x v="29"/>
    <b v="0"/>
    <s v="games/video games"/>
    <x v="6"/>
    <x v="17"/>
  </r>
  <r>
    <n v="1084"/>
    <s v="My own channel"/>
    <s v="I want to start my own channel for gaming"/>
    <n v="550"/>
    <n v="0"/>
    <n v="0"/>
    <n v="0"/>
    <x v="2"/>
    <x v="0"/>
    <s v="USD"/>
    <n v="1407534804"/>
    <n v="1404942804"/>
    <b v="0"/>
    <x v="78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"/>
    <n v="114"/>
    <x v="2"/>
    <x v="5"/>
    <s v="CAD"/>
    <n v="1457967975"/>
    <n v="1455379575"/>
    <b v="0"/>
    <x v="82"/>
    <b v="0"/>
    <s v="games/video games"/>
    <x v="6"/>
    <x v="17"/>
  </r>
  <r>
    <n v="1086"/>
    <s v="Cyber Universe Online"/>
    <s v="Humanity's future in the Galaxy"/>
    <n v="18000"/>
    <n v="15"/>
    <n v="0"/>
    <n v="7.5"/>
    <x v="2"/>
    <x v="0"/>
    <s v="USD"/>
    <n v="1408913291"/>
    <n v="1406321291"/>
    <b v="0"/>
    <x v="84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n v="0"/>
    <x v="2"/>
    <x v="0"/>
    <s v="USD"/>
    <n v="1402852087"/>
    <n v="1400260087"/>
    <b v="0"/>
    <x v="78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14"/>
    <n v="43.42"/>
    <x v="2"/>
    <x v="0"/>
    <s v="USD"/>
    <n v="1398366667"/>
    <n v="1395774667"/>
    <b v="0"/>
    <x v="206"/>
    <b v="0"/>
    <s v="games/video games"/>
    <x v="6"/>
    <x v="17"/>
  </r>
  <r>
    <n v="1089"/>
    <s v="Farabel"/>
    <s v="Farabel is a single player turn-based fantasy strategy game for Mac/PC/Linux"/>
    <n v="15000"/>
    <n v="1174"/>
    <n v="8"/>
    <n v="23.96"/>
    <x v="2"/>
    <x v="6"/>
    <s v="EUR"/>
    <n v="1435293175"/>
    <n v="1432701175"/>
    <b v="0"/>
    <x v="72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n v="5"/>
    <x v="2"/>
    <x v="2"/>
    <s v="AUD"/>
    <n v="1432873653"/>
    <n v="1430281653"/>
    <b v="0"/>
    <x v="29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n v="12.5"/>
    <x v="2"/>
    <x v="1"/>
    <s v="GBP"/>
    <n v="1460313672"/>
    <n v="1457725272"/>
    <b v="0"/>
    <x v="84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n v="3"/>
    <x v="2"/>
    <x v="0"/>
    <s v="USD"/>
    <n v="1357432638"/>
    <n v="1354840638"/>
    <b v="0"/>
    <x v="63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n v="10.56"/>
    <x v="2"/>
    <x v="5"/>
    <s v="CAD"/>
    <n v="1455232937"/>
    <n v="1453936937"/>
    <b v="0"/>
    <x v="80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n v="122"/>
    <x v="2"/>
    <x v="0"/>
    <s v="USD"/>
    <n v="1318180033"/>
    <n v="1315588033"/>
    <b v="0"/>
    <x v="74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n v="267.81"/>
    <x v="2"/>
    <x v="0"/>
    <s v="USD"/>
    <n v="1377867220"/>
    <n v="1375275220"/>
    <b v="0"/>
    <x v="225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n v="74.209999999999994"/>
    <x v="2"/>
    <x v="0"/>
    <s v="USD"/>
    <n v="1412393400"/>
    <n v="1409747154"/>
    <b v="0"/>
    <x v="60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0"/>
    <n v="6.71"/>
    <x v="2"/>
    <x v="0"/>
    <s v="USD"/>
    <n v="1393786877"/>
    <n v="1390330877"/>
    <b v="0"/>
    <x v="63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"/>
    <n v="81.95"/>
    <x v="2"/>
    <x v="0"/>
    <s v="USD"/>
    <n v="1397413095"/>
    <n v="1394821095"/>
    <b v="0"/>
    <x v="19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n v="25"/>
    <x v="2"/>
    <x v="1"/>
    <s v="GBP"/>
    <n v="1431547468"/>
    <n v="1428955468"/>
    <b v="0"/>
    <x v="29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n v="10"/>
    <x v="2"/>
    <x v="12"/>
    <s v="EUR"/>
    <n v="1455417571"/>
    <n v="1452825571"/>
    <b v="0"/>
    <x v="73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0"/>
    <n v="6.83"/>
    <x v="2"/>
    <x v="0"/>
    <s v="USD"/>
    <n v="1468519920"/>
    <n v="1466188338"/>
    <b v="0"/>
    <x v="79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n v="17.71"/>
    <x v="2"/>
    <x v="0"/>
    <s v="USD"/>
    <n v="1386568740"/>
    <n v="1383095125"/>
    <b v="0"/>
    <x v="5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n v="16.2"/>
    <x v="2"/>
    <x v="0"/>
    <s v="USD"/>
    <n v="1466227190"/>
    <n v="1461043190"/>
    <b v="0"/>
    <x v="41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n v="80.3"/>
    <x v="2"/>
    <x v="1"/>
    <s v="GBP"/>
    <n v="1402480221"/>
    <n v="1399888221"/>
    <b v="0"/>
    <x v="7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n v="71.55"/>
    <x v="2"/>
    <x v="0"/>
    <s v="USD"/>
    <n v="1395627327"/>
    <n v="1393038927"/>
    <b v="0"/>
    <x v="9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n v="23.57"/>
    <x v="2"/>
    <x v="0"/>
    <s v="USD"/>
    <n v="1333557975"/>
    <n v="1330969575"/>
    <b v="0"/>
    <x v="63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n v="0"/>
    <x v="2"/>
    <x v="0"/>
    <s v="USD"/>
    <n v="1406148024"/>
    <n v="1403556024"/>
    <b v="0"/>
    <x v="78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n v="34.880000000000003"/>
    <x v="2"/>
    <x v="0"/>
    <s v="USD"/>
    <n v="1334326635"/>
    <n v="1329146235"/>
    <b v="0"/>
    <x v="64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n v="15"/>
    <x v="2"/>
    <x v="0"/>
    <s v="USD"/>
    <n v="1479495790"/>
    <n v="1476900190"/>
    <b v="0"/>
    <x v="8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n v="23.18"/>
    <x v="2"/>
    <x v="0"/>
    <s v="USD"/>
    <n v="1354919022"/>
    <n v="1352327022"/>
    <b v="0"/>
    <x v="202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n v="1"/>
    <x v="2"/>
    <x v="0"/>
    <s v="USD"/>
    <n v="1452228790"/>
    <n v="1449636790"/>
    <b v="0"/>
    <x v="29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n v="100.23"/>
    <x v="2"/>
    <x v="0"/>
    <s v="USD"/>
    <n v="1421656200"/>
    <n v="1416507211"/>
    <b v="0"/>
    <x v="267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n v="5"/>
    <x v="2"/>
    <x v="1"/>
    <s v="GBP"/>
    <n v="1408058820"/>
    <n v="1405466820"/>
    <b v="0"/>
    <x v="29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n v="3.33"/>
    <x v="2"/>
    <x v="1"/>
    <s v="GBP"/>
    <n v="1381306687"/>
    <n v="1378714687"/>
    <b v="0"/>
    <x v="8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n v="13.25"/>
    <x v="2"/>
    <x v="0"/>
    <s v="USD"/>
    <n v="1459352495"/>
    <n v="1456764095"/>
    <b v="0"/>
    <x v="80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0"/>
    <n v="17.850000000000001"/>
    <x v="2"/>
    <x v="0"/>
    <s v="USD"/>
    <n v="1339273208"/>
    <n v="1334089208"/>
    <b v="0"/>
    <x v="73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"/>
    <n v="10.38"/>
    <x v="2"/>
    <x v="12"/>
    <s v="EUR"/>
    <n v="1451053313"/>
    <n v="1448461313"/>
    <b v="0"/>
    <x v="22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n v="36.33"/>
    <x v="2"/>
    <x v="2"/>
    <s v="AUD"/>
    <n v="1396666779"/>
    <n v="1394078379"/>
    <b v="0"/>
    <x v="8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n v="5"/>
    <x v="2"/>
    <x v="0"/>
    <s v="USD"/>
    <n v="1396810864"/>
    <n v="1395687664"/>
    <b v="0"/>
    <x v="29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n v="0"/>
    <x v="2"/>
    <x v="0"/>
    <s v="USD"/>
    <n v="1319835400"/>
    <n v="1315947400"/>
    <b v="0"/>
    <x v="78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0"/>
    <n v="5.8"/>
    <x v="2"/>
    <x v="0"/>
    <s v="USD"/>
    <n v="1457904316"/>
    <n v="1455315916"/>
    <b v="0"/>
    <x v="81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n v="0"/>
    <x v="2"/>
    <x v="1"/>
    <s v="GBP"/>
    <n v="1369932825"/>
    <n v="1368723225"/>
    <b v="0"/>
    <x v="78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n v="3.67"/>
    <x v="2"/>
    <x v="0"/>
    <s v="USD"/>
    <n v="1397910848"/>
    <n v="1395318848"/>
    <b v="0"/>
    <x v="8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n v="60.71"/>
    <x v="2"/>
    <x v="0"/>
    <s v="USD"/>
    <n v="1430409651"/>
    <n v="1427817651"/>
    <b v="0"/>
    <x v="63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n v="0"/>
    <x v="2"/>
    <x v="1"/>
    <s v="GBP"/>
    <n v="1443193130"/>
    <n v="1438009130"/>
    <b v="0"/>
    <x v="78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1"/>
    <n v="5"/>
    <x v="2"/>
    <x v="0"/>
    <s v="USD"/>
    <n v="1468482694"/>
    <n v="1465890694"/>
    <b v="0"/>
    <x v="84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n v="25.43"/>
    <x v="2"/>
    <x v="0"/>
    <s v="USD"/>
    <n v="1416000600"/>
    <n v="1413318600"/>
    <b v="0"/>
    <x v="23"/>
    <b v="0"/>
    <s v="games/mobile games"/>
    <x v="6"/>
    <x v="18"/>
  </r>
  <r>
    <n v="1128"/>
    <s v="Flying Turds"/>
    <s v="#havingfunFTW"/>
    <n v="1000"/>
    <n v="1"/>
    <n v="0"/>
    <n v="1"/>
    <x v="2"/>
    <x v="1"/>
    <s v="GBP"/>
    <n v="1407425717"/>
    <n v="1404833717"/>
    <b v="0"/>
    <x v="29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n v="10.5"/>
    <x v="2"/>
    <x v="0"/>
    <s v="USD"/>
    <n v="1465107693"/>
    <n v="1462515693"/>
    <b v="0"/>
    <x v="84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n v="3.67"/>
    <x v="2"/>
    <x v="0"/>
    <s v="USD"/>
    <n v="1416963300"/>
    <n v="1411775700"/>
    <b v="0"/>
    <x v="8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n v="0"/>
    <x v="2"/>
    <x v="2"/>
    <s v="AUD"/>
    <n v="1450993668"/>
    <n v="1448401668"/>
    <b v="0"/>
    <x v="78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14"/>
    <n v="110.62"/>
    <x v="2"/>
    <x v="5"/>
    <s v="CAD"/>
    <n v="1483238771"/>
    <n v="1480646771"/>
    <b v="0"/>
    <x v="62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n v="20"/>
    <x v="2"/>
    <x v="1"/>
    <s v="GBP"/>
    <n v="1406799981"/>
    <n v="1404207981"/>
    <b v="0"/>
    <x v="29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n v="1"/>
    <x v="2"/>
    <x v="2"/>
    <s v="AUD"/>
    <n v="1417235580"/>
    <n v="1416034228"/>
    <b v="0"/>
    <x v="29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n v="50"/>
    <x v="2"/>
    <x v="12"/>
    <s v="EUR"/>
    <n v="1470527094"/>
    <n v="1467935094"/>
    <b v="0"/>
    <x v="29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n v="45"/>
    <x v="2"/>
    <x v="6"/>
    <s v="EUR"/>
    <n v="1450541229"/>
    <n v="1447949229"/>
    <b v="0"/>
    <x v="79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n v="253.21"/>
    <x v="2"/>
    <x v="0"/>
    <s v="USD"/>
    <n v="1461440421"/>
    <n v="1458848421"/>
    <b v="0"/>
    <x v="70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n v="31.25"/>
    <x v="2"/>
    <x v="0"/>
    <s v="USD"/>
    <n v="1485035131"/>
    <n v="1483307131"/>
    <b v="0"/>
    <x v="80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n v="5"/>
    <x v="2"/>
    <x v="0"/>
    <s v="USD"/>
    <n v="1420100426"/>
    <n v="1417508426"/>
    <b v="0"/>
    <x v="29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n v="0"/>
    <x v="2"/>
    <x v="1"/>
    <s v="GBP"/>
    <n v="1438859121"/>
    <n v="1436267121"/>
    <b v="0"/>
    <x v="78"/>
    <b v="0"/>
    <s v="games/mobile games"/>
    <x v="6"/>
    <x v="18"/>
  </r>
  <r>
    <n v="1141"/>
    <s v="Arena Z - Zombie Survival"/>
    <s v="I think this will be a great game!"/>
    <n v="500"/>
    <n v="0"/>
    <n v="0"/>
    <n v="0"/>
    <x v="2"/>
    <x v="12"/>
    <s v="EUR"/>
    <n v="1436460450"/>
    <n v="1433868450"/>
    <b v="0"/>
    <x v="78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n v="0"/>
    <x v="2"/>
    <x v="0"/>
    <s v="USD"/>
    <n v="1424131727"/>
    <n v="1421539727"/>
    <b v="0"/>
    <x v="78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n v="23.25"/>
    <x v="2"/>
    <x v="0"/>
    <s v="USD"/>
    <n v="1450327126"/>
    <n v="1447735126"/>
    <b v="0"/>
    <x v="22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n v="0"/>
    <x v="2"/>
    <x v="0"/>
    <s v="USD"/>
    <n v="1430281320"/>
    <n v="1427689320"/>
    <b v="0"/>
    <x v="78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0"/>
    <n v="100"/>
    <x v="2"/>
    <x v="0"/>
    <s v="USD"/>
    <n v="1412272592"/>
    <n v="1407088592"/>
    <b v="0"/>
    <x v="29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n v="44.17"/>
    <x v="2"/>
    <x v="0"/>
    <s v="USD"/>
    <n v="1399071173"/>
    <n v="1395787973"/>
    <b v="0"/>
    <x v="8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n v="0"/>
    <x v="2"/>
    <x v="5"/>
    <s v="CAD"/>
    <n v="1413760783"/>
    <n v="1408576783"/>
    <b v="0"/>
    <x v="78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0"/>
    <n v="24.33"/>
    <x v="2"/>
    <x v="0"/>
    <s v="USD"/>
    <n v="1480568781"/>
    <n v="1477973181"/>
    <b v="0"/>
    <x v="83"/>
    <b v="0"/>
    <s v="food/food trucks"/>
    <x v="7"/>
    <x v="19"/>
  </r>
  <r>
    <n v="1149"/>
    <s v="The Floridian Food Truck"/>
    <s v="Bringing culturally diverse Floridian cuisine to the people!"/>
    <n v="50000"/>
    <n v="75"/>
    <n v="0"/>
    <n v="37.5"/>
    <x v="2"/>
    <x v="0"/>
    <s v="USD"/>
    <n v="1466096566"/>
    <n v="1463504566"/>
    <b v="0"/>
    <x v="84"/>
    <b v="0"/>
    <s v="food/food trucks"/>
    <x v="7"/>
    <x v="19"/>
  </r>
  <r>
    <n v="1150"/>
    <s v="Chef Po's Food Truck"/>
    <s v="Bringing delicious authentic and fusion Taiwanese Food to the West Coast."/>
    <n v="2500"/>
    <n v="252"/>
    <n v="10"/>
    <n v="42"/>
    <x v="2"/>
    <x v="0"/>
    <s v="USD"/>
    <n v="1452293675"/>
    <n v="1447109675"/>
    <b v="0"/>
    <x v="79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n v="0"/>
    <x v="2"/>
    <x v="0"/>
    <s v="USD"/>
    <n v="1441592863"/>
    <n v="1439000863"/>
    <b v="0"/>
    <x v="78"/>
    <b v="0"/>
    <s v="food/food trucks"/>
    <x v="7"/>
    <x v="19"/>
  </r>
  <r>
    <n v="1152"/>
    <s v="Peruvian King Food Truck"/>
    <s v="Peruvian food truck with an LA twist."/>
    <n v="16000"/>
    <n v="911"/>
    <n v="6"/>
    <n v="60.73"/>
    <x v="2"/>
    <x v="0"/>
    <s v="USD"/>
    <n v="1431709312"/>
    <n v="1429117312"/>
    <b v="0"/>
    <x v="41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1"/>
    <n v="50"/>
    <x v="2"/>
    <x v="0"/>
    <s v="USD"/>
    <n v="1434647305"/>
    <n v="1432055305"/>
    <b v="0"/>
    <x v="29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n v="108.33"/>
    <x v="2"/>
    <x v="0"/>
    <s v="USD"/>
    <n v="1441507006"/>
    <n v="1438915006"/>
    <b v="0"/>
    <x v="8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n v="23.5"/>
    <x v="2"/>
    <x v="0"/>
    <s v="USD"/>
    <n v="1408040408"/>
    <n v="1405448408"/>
    <b v="0"/>
    <x v="22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n v="0"/>
    <x v="2"/>
    <x v="0"/>
    <s v="USD"/>
    <n v="1424742162"/>
    <n v="1422150162"/>
    <b v="0"/>
    <x v="78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n v="50.33"/>
    <x v="2"/>
    <x v="0"/>
    <s v="USD"/>
    <n v="1417795480"/>
    <n v="1412607880"/>
    <b v="0"/>
    <x v="8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n v="11.67"/>
    <x v="2"/>
    <x v="0"/>
    <s v="USD"/>
    <n v="1418091128"/>
    <n v="1415499128"/>
    <b v="0"/>
    <x v="8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n v="0"/>
    <x v="2"/>
    <x v="0"/>
    <s v="USD"/>
    <n v="1435679100"/>
    <n v="1433006765"/>
    <b v="0"/>
    <x v="78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n v="60.79"/>
    <x v="2"/>
    <x v="0"/>
    <s v="USD"/>
    <n v="1427510586"/>
    <n v="1424922186"/>
    <b v="0"/>
    <x v="10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n v="0"/>
    <x v="2"/>
    <x v="0"/>
    <s v="USD"/>
    <n v="1432047989"/>
    <n v="1430233589"/>
    <b v="0"/>
    <x v="78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n v="17.5"/>
    <x v="2"/>
    <x v="0"/>
    <s v="USD"/>
    <n v="1411662264"/>
    <n v="1408983864"/>
    <b v="0"/>
    <x v="84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n v="0"/>
    <x v="2"/>
    <x v="0"/>
    <s v="USD"/>
    <n v="1407604920"/>
    <n v="1405012920"/>
    <b v="0"/>
    <x v="78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n v="0"/>
    <x v="2"/>
    <x v="0"/>
    <s v="USD"/>
    <n v="1466270582"/>
    <n v="1463678582"/>
    <b v="0"/>
    <x v="78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n v="82.82"/>
    <x v="2"/>
    <x v="0"/>
    <s v="USD"/>
    <n v="1404623330"/>
    <n v="1401685730"/>
    <b v="0"/>
    <x v="20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n v="358.88"/>
    <x v="2"/>
    <x v="0"/>
    <s v="USD"/>
    <n v="1435291200"/>
    <n v="1432640342"/>
    <b v="0"/>
    <x v="22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n v="61.19"/>
    <x v="2"/>
    <x v="0"/>
    <s v="USD"/>
    <n v="1410543495"/>
    <n v="1407865095"/>
    <b v="0"/>
    <x v="38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n v="340"/>
    <x v="2"/>
    <x v="0"/>
    <s v="USD"/>
    <n v="1474507065"/>
    <n v="1471915065"/>
    <b v="0"/>
    <x v="8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n v="5.67"/>
    <x v="2"/>
    <x v="0"/>
    <s v="USD"/>
    <n v="1424593763"/>
    <n v="1422001763"/>
    <b v="0"/>
    <x v="8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n v="50"/>
    <x v="2"/>
    <x v="1"/>
    <s v="GBP"/>
    <n v="1433021171"/>
    <n v="1430429171"/>
    <b v="0"/>
    <x v="84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0"/>
    <n v="25"/>
    <x v="2"/>
    <x v="0"/>
    <s v="USD"/>
    <n v="1415909927"/>
    <n v="1414351127"/>
    <b v="0"/>
    <x v="29"/>
    <b v="0"/>
    <s v="food/food trucks"/>
    <x v="7"/>
    <x v="19"/>
  </r>
  <r>
    <n v="1172"/>
    <s v="let your dayz take you to the dogs."/>
    <s v="Bringing YOUR favorite dog recipes to the streets."/>
    <n v="9000"/>
    <n v="0"/>
    <n v="0"/>
    <n v="0"/>
    <x v="2"/>
    <x v="0"/>
    <s v="USD"/>
    <n v="1408551752"/>
    <n v="1405959752"/>
    <b v="0"/>
    <x v="78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n v="30"/>
    <x v="2"/>
    <x v="0"/>
    <s v="USD"/>
    <n v="1438576057"/>
    <n v="1435552057"/>
    <b v="0"/>
    <x v="29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n v="46.63"/>
    <x v="2"/>
    <x v="0"/>
    <s v="USD"/>
    <n v="1462738327"/>
    <n v="1460146327"/>
    <b v="0"/>
    <x v="10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n v="65"/>
    <x v="2"/>
    <x v="0"/>
    <s v="USD"/>
    <n v="1436981339"/>
    <n v="1434389339"/>
    <b v="0"/>
    <x v="82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n v="10"/>
    <x v="2"/>
    <x v="2"/>
    <s v="AUD"/>
    <n v="1488805200"/>
    <n v="1484094498"/>
    <b v="0"/>
    <x v="29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n v="0"/>
    <x v="2"/>
    <x v="1"/>
    <s v="GBP"/>
    <n v="1413388296"/>
    <n v="1410796296"/>
    <b v="0"/>
    <x v="78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n v="5"/>
    <x v="2"/>
    <x v="0"/>
    <s v="USD"/>
    <n v="1408225452"/>
    <n v="1405633452"/>
    <b v="0"/>
    <x v="29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n v="640"/>
    <x v="2"/>
    <x v="5"/>
    <s v="CAD"/>
    <n v="1446052627"/>
    <n v="1443460627"/>
    <b v="0"/>
    <x v="81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n v="69.12"/>
    <x v="2"/>
    <x v="0"/>
    <s v="USD"/>
    <n v="1403983314"/>
    <n v="1400786514"/>
    <b v="0"/>
    <x v="268"/>
    <b v="0"/>
    <s v="food/food trucks"/>
    <x v="7"/>
    <x v="19"/>
  </r>
  <r>
    <n v="1181"/>
    <s v="Gringo Loco Tacos Food Truck"/>
    <s v="Bringing the best tacos to the streets of Chicago!"/>
    <n v="50000"/>
    <n v="4"/>
    <n v="0"/>
    <n v="1.33"/>
    <x v="2"/>
    <x v="0"/>
    <s v="USD"/>
    <n v="1425197321"/>
    <n v="1422605321"/>
    <b v="0"/>
    <x v="8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n v="10.5"/>
    <x v="2"/>
    <x v="0"/>
    <s v="USD"/>
    <n v="1484239320"/>
    <n v="1482609088"/>
    <b v="0"/>
    <x v="80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n v="33.33"/>
    <x v="2"/>
    <x v="0"/>
    <s v="USD"/>
    <n v="1478059140"/>
    <n v="1476391223"/>
    <b v="0"/>
    <x v="8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n v="61.56"/>
    <x v="0"/>
    <x v="1"/>
    <s v="GBP"/>
    <n v="1486391011"/>
    <n v="1483712611"/>
    <b v="0"/>
    <x v="269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n v="118.74"/>
    <x v="0"/>
    <x v="0"/>
    <s v="USD"/>
    <n v="1433736000"/>
    <n v="1430945149"/>
    <b v="0"/>
    <x v="112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n v="65.08"/>
    <x v="0"/>
    <x v="1"/>
    <s v="GBP"/>
    <n v="1433198520"/>
    <n v="1430340195"/>
    <b v="0"/>
    <x v="252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n v="130.16"/>
    <x v="0"/>
    <x v="0"/>
    <s v="USD"/>
    <n v="1431885600"/>
    <n v="1429133323"/>
    <b v="0"/>
    <x v="16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61"/>
    <n v="37.78"/>
    <x v="0"/>
    <x v="5"/>
    <s v="CAD"/>
    <n v="1482943740"/>
    <n v="1481129340"/>
    <b v="0"/>
    <x v="268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n v="112.79"/>
    <x v="0"/>
    <x v="0"/>
    <s v="USD"/>
    <n v="1467242995"/>
    <n v="1465428595"/>
    <b v="0"/>
    <x v="48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n v="51.92"/>
    <x v="0"/>
    <x v="0"/>
    <s v="USD"/>
    <n v="1409500725"/>
    <n v="1406908725"/>
    <b v="0"/>
    <x v="62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n v="89.24"/>
    <x v="0"/>
    <x v="0"/>
    <s v="USD"/>
    <n v="1458480560"/>
    <n v="1455892160"/>
    <b v="0"/>
    <x v="51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90"/>
    <n v="19.329999999999998"/>
    <x v="0"/>
    <x v="1"/>
    <s v="GBP"/>
    <n v="1486814978"/>
    <n v="1484222978"/>
    <b v="0"/>
    <x v="41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n v="79.97"/>
    <x v="0"/>
    <x v="0"/>
    <s v="USD"/>
    <n v="1460223453"/>
    <n v="1455043053"/>
    <b v="0"/>
    <x v="270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n v="56.41"/>
    <x v="0"/>
    <x v="17"/>
    <s v="EUR"/>
    <n v="1428493379"/>
    <n v="1425901379"/>
    <b v="0"/>
    <x v="271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n v="79.41"/>
    <x v="0"/>
    <x v="13"/>
    <s v="EUR"/>
    <n v="1450602000"/>
    <n v="1445415653"/>
    <b v="0"/>
    <x v="203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n v="76.44"/>
    <x v="0"/>
    <x v="1"/>
    <s v="GBP"/>
    <n v="1450467539"/>
    <n v="1447875539"/>
    <b v="0"/>
    <x v="27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n v="121"/>
    <x v="0"/>
    <x v="0"/>
    <s v="USD"/>
    <n v="1465797540"/>
    <n v="1463155034"/>
    <b v="0"/>
    <x v="100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n v="54.62"/>
    <x v="0"/>
    <x v="0"/>
    <s v="USD"/>
    <n v="1451530800"/>
    <n v="1448463086"/>
    <b v="0"/>
    <x v="15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n v="299.22000000000003"/>
    <x v="0"/>
    <x v="1"/>
    <s v="GBP"/>
    <n v="1436380200"/>
    <n v="1433615400"/>
    <b v="0"/>
    <x v="82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n v="58.53"/>
    <x v="0"/>
    <x v="0"/>
    <s v="USD"/>
    <n v="1429183656"/>
    <n v="1427369256"/>
    <b v="0"/>
    <x v="27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n v="55.37"/>
    <x v="0"/>
    <x v="1"/>
    <s v="GBP"/>
    <n v="1468593246"/>
    <n v="1466001246"/>
    <b v="0"/>
    <x v="112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n v="183.8"/>
    <x v="0"/>
    <x v="2"/>
    <s v="AUD"/>
    <n v="1435388154"/>
    <n v="1432796154"/>
    <b v="0"/>
    <x v="197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n v="165.35"/>
    <x v="0"/>
    <x v="0"/>
    <s v="USD"/>
    <n v="1433083527"/>
    <n v="1430491527"/>
    <b v="0"/>
    <x v="2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n v="234.79"/>
    <x v="0"/>
    <x v="0"/>
    <s v="USD"/>
    <n v="1449205200"/>
    <n v="1445363833"/>
    <b v="0"/>
    <x v="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n v="211.48"/>
    <x v="0"/>
    <x v="12"/>
    <s v="EUR"/>
    <n v="1434197351"/>
    <n v="1431605351"/>
    <b v="0"/>
    <x v="95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n v="32.340000000000003"/>
    <x v="0"/>
    <x v="15"/>
    <s v="EUR"/>
    <n v="1489238940"/>
    <n v="1486406253"/>
    <b v="0"/>
    <x v="58"/>
    <b v="1"/>
    <s v="photography/photobooks"/>
    <x v="8"/>
    <x v="20"/>
  </r>
  <r>
    <n v="1207"/>
    <s v="ITALIANA"/>
    <s v="A humanistic photo book about ancestral &amp; post-modern Italy."/>
    <n v="16700"/>
    <n v="17396"/>
    <n v="104"/>
    <n v="123.38"/>
    <x v="0"/>
    <x v="13"/>
    <s v="EUR"/>
    <n v="1459418400"/>
    <n v="1456827573"/>
    <b v="0"/>
    <x v="26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n v="207.07"/>
    <x v="0"/>
    <x v="0"/>
    <s v="USD"/>
    <n v="1458835264"/>
    <n v="1456246864"/>
    <b v="0"/>
    <x v="11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n v="138.26"/>
    <x v="0"/>
    <x v="0"/>
    <s v="USD"/>
    <n v="1488053905"/>
    <n v="1485461905"/>
    <b v="0"/>
    <x v="67"/>
    <b v="1"/>
    <s v="photography/photobooks"/>
    <x v="8"/>
    <x v="20"/>
  </r>
  <r>
    <n v="1210"/>
    <s v="Det Andra GÃ¶teborg"/>
    <s v="En fotobok om livet i det enda andra GÃ¶teborg i vÃ¤rlden"/>
    <n v="20000"/>
    <n v="50863"/>
    <n v="254"/>
    <n v="493.82"/>
    <x v="0"/>
    <x v="11"/>
    <s v="SEK"/>
    <n v="1433106000"/>
    <n v="1431124572"/>
    <b v="0"/>
    <x v="27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n v="168.5"/>
    <x v="0"/>
    <x v="5"/>
    <s v="CAD"/>
    <n v="1465505261"/>
    <n v="1464209261"/>
    <b v="0"/>
    <x v="79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n v="38.869999999999997"/>
    <x v="0"/>
    <x v="0"/>
    <s v="USD"/>
    <n v="1448586000"/>
    <n v="1447195695"/>
    <b v="0"/>
    <x v="1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n v="61.53"/>
    <x v="0"/>
    <x v="1"/>
    <s v="GBP"/>
    <n v="1485886100"/>
    <n v="1482862100"/>
    <b v="0"/>
    <x v="52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n v="105.44"/>
    <x v="0"/>
    <x v="0"/>
    <s v="USD"/>
    <n v="1433880605"/>
    <n v="1428696605"/>
    <b v="0"/>
    <x v="20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n v="71.59"/>
    <x v="0"/>
    <x v="0"/>
    <s v="USD"/>
    <n v="1401487756"/>
    <n v="1398895756"/>
    <b v="0"/>
    <x v="274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46"/>
    <n v="91.88"/>
    <x v="0"/>
    <x v="0"/>
    <s v="USD"/>
    <n v="1443826980"/>
    <n v="1441032457"/>
    <b v="0"/>
    <x v="147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n v="148.57"/>
    <x v="0"/>
    <x v="0"/>
    <s v="USD"/>
    <n v="1468524340"/>
    <n v="1465932340"/>
    <b v="0"/>
    <x v="275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n v="174.21"/>
    <x v="0"/>
    <x v="0"/>
    <s v="USD"/>
    <n v="1446346800"/>
    <n v="1443714800"/>
    <b v="0"/>
    <x v="30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59"/>
    <n v="102.86"/>
    <x v="0"/>
    <x v="0"/>
    <s v="USD"/>
    <n v="1476961513"/>
    <n v="1474369513"/>
    <b v="0"/>
    <x v="35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04"/>
    <n v="111.18"/>
    <x v="0"/>
    <x v="12"/>
    <s v="EUR"/>
    <n v="1440515112"/>
    <n v="1437923112"/>
    <b v="0"/>
    <x v="205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n v="23.8"/>
    <x v="0"/>
    <x v="1"/>
    <s v="GBP"/>
    <n v="1480809600"/>
    <n v="1478431488"/>
    <b v="0"/>
    <x v="273"/>
    <b v="1"/>
    <s v="photography/photobooks"/>
    <x v="8"/>
    <x v="20"/>
  </r>
  <r>
    <n v="1222"/>
    <s v="Project Pilgrim"/>
    <s v="Project Pilgrim is my effort to work towards normalizing mental health."/>
    <n v="4000"/>
    <n v="11215"/>
    <n v="280"/>
    <n v="81.27"/>
    <x v="0"/>
    <x v="5"/>
    <s v="CAD"/>
    <n v="1459483200"/>
    <n v="1456852647"/>
    <b v="0"/>
    <x v="276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12"/>
    <n v="116.21"/>
    <x v="0"/>
    <x v="0"/>
    <s v="USD"/>
    <n v="1478754909"/>
    <n v="1476159309"/>
    <b v="0"/>
    <x v="277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"/>
    <n v="58.89"/>
    <x v="1"/>
    <x v="0"/>
    <s v="USD"/>
    <n v="1402060302"/>
    <n v="1396876302"/>
    <b v="0"/>
    <x v="59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n v="44"/>
    <x v="1"/>
    <x v="0"/>
    <s v="USD"/>
    <n v="1382478278"/>
    <n v="1377294278"/>
    <b v="0"/>
    <x v="8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n v="48.43"/>
    <x v="1"/>
    <x v="0"/>
    <s v="USD"/>
    <n v="1398042000"/>
    <n v="1395089981"/>
    <b v="0"/>
    <x v="244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n v="0"/>
    <x v="1"/>
    <x v="0"/>
    <s v="USD"/>
    <n v="1407394800"/>
    <n v="1404770616"/>
    <b v="0"/>
    <x v="78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n v="61.04"/>
    <x v="1"/>
    <x v="0"/>
    <s v="USD"/>
    <n v="1317231008"/>
    <n v="1312047008"/>
    <b v="0"/>
    <x v="5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n v="25"/>
    <x v="1"/>
    <x v="0"/>
    <s v="USD"/>
    <n v="1334592000"/>
    <n v="1331982127"/>
    <b v="0"/>
    <x v="29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n v="0"/>
    <x v="1"/>
    <x v="0"/>
    <s v="USD"/>
    <n v="1298589630"/>
    <n v="1295997630"/>
    <b v="0"/>
    <x v="78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n v="0"/>
    <x v="1"/>
    <x v="0"/>
    <s v="USD"/>
    <n v="1440723600"/>
    <n v="1436394968"/>
    <b v="0"/>
    <x v="78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n v="40"/>
    <x v="1"/>
    <x v="0"/>
    <s v="USD"/>
    <n v="1381090870"/>
    <n v="1377030070"/>
    <b v="0"/>
    <x v="29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n v="19.329999999999998"/>
    <x v="1"/>
    <x v="0"/>
    <s v="USD"/>
    <n v="1329864374"/>
    <n v="1328049974"/>
    <b v="0"/>
    <x v="79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n v="0"/>
    <x v="1"/>
    <x v="1"/>
    <s v="GBP"/>
    <n v="1422903342"/>
    <n v="1420311342"/>
    <b v="0"/>
    <x v="78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n v="35"/>
    <x v="1"/>
    <x v="0"/>
    <s v="USD"/>
    <n v="1387077299"/>
    <n v="1383621299"/>
    <b v="0"/>
    <x v="79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n v="0"/>
    <x v="1"/>
    <x v="0"/>
    <s v="USD"/>
    <n v="1343491200"/>
    <n v="1342801164"/>
    <b v="0"/>
    <x v="78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n v="0"/>
    <x v="1"/>
    <x v="0"/>
    <s v="USD"/>
    <n v="1345790865"/>
    <n v="1344062865"/>
    <b v="0"/>
    <x v="78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n v="59.33"/>
    <x v="1"/>
    <x v="0"/>
    <s v="USD"/>
    <n v="1312641536"/>
    <n v="1310049536"/>
    <b v="0"/>
    <x v="8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n v="0"/>
    <x v="1"/>
    <x v="0"/>
    <s v="USD"/>
    <n v="1325804767"/>
    <n v="1323212767"/>
    <b v="0"/>
    <x v="78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n v="30.13"/>
    <x v="1"/>
    <x v="0"/>
    <s v="USD"/>
    <n v="1373665860"/>
    <n v="1368579457"/>
    <b v="0"/>
    <x v="22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n v="74.62"/>
    <x v="1"/>
    <x v="0"/>
    <s v="USD"/>
    <n v="1414994340"/>
    <n v="1413057980"/>
    <b v="0"/>
    <x v="69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n v="5"/>
    <x v="1"/>
    <x v="0"/>
    <s v="USD"/>
    <n v="1315747080"/>
    <n v="1314417502"/>
    <b v="0"/>
    <x v="29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n v="44.5"/>
    <x v="1"/>
    <x v="0"/>
    <s v="USD"/>
    <n v="1310158800"/>
    <n v="1304888771"/>
    <b v="0"/>
    <x v="44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n v="46.13"/>
    <x v="0"/>
    <x v="0"/>
    <s v="USD"/>
    <n v="1366664400"/>
    <n v="1363981723"/>
    <b v="1"/>
    <x v="43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n v="141.47"/>
    <x v="0"/>
    <x v="0"/>
    <s v="USD"/>
    <n v="1402755834"/>
    <n v="1400163834"/>
    <b v="1"/>
    <x v="5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n v="75.48"/>
    <x v="0"/>
    <x v="0"/>
    <s v="USD"/>
    <n v="1323136949"/>
    <n v="1319245349"/>
    <b v="1"/>
    <x v="162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22"/>
    <n v="85.5"/>
    <x v="0"/>
    <x v="0"/>
    <s v="USD"/>
    <n v="1367823655"/>
    <n v="1365231655"/>
    <b v="1"/>
    <x v="133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n v="64.25"/>
    <x v="0"/>
    <x v="0"/>
    <s v="USD"/>
    <n v="1402642740"/>
    <n v="1399563953"/>
    <b v="1"/>
    <x v="211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n v="64.47"/>
    <x v="0"/>
    <x v="0"/>
    <s v="USD"/>
    <n v="1341683211"/>
    <n v="1339091211"/>
    <b v="1"/>
    <x v="75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n v="118.2"/>
    <x v="0"/>
    <x v="0"/>
    <s v="USD"/>
    <n v="1410017131"/>
    <n v="1406129131"/>
    <b v="1"/>
    <x v="27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n v="82.54"/>
    <x v="0"/>
    <x v="0"/>
    <s v="USD"/>
    <n v="1316979167"/>
    <n v="1311795167"/>
    <b v="1"/>
    <x v="142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n v="34.17"/>
    <x v="0"/>
    <x v="0"/>
    <s v="USD"/>
    <n v="1382658169"/>
    <n v="1380238969"/>
    <b v="1"/>
    <x v="26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n v="42.73"/>
    <x v="0"/>
    <x v="0"/>
    <s v="USD"/>
    <n v="1409770107"/>
    <n v="1407178107"/>
    <b v="1"/>
    <x v="279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n v="94.49"/>
    <x v="0"/>
    <x v="0"/>
    <s v="USD"/>
    <n v="1293857940"/>
    <n v="1288968886"/>
    <b v="1"/>
    <x v="26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n v="55.7"/>
    <x v="0"/>
    <x v="0"/>
    <s v="USD"/>
    <n v="1385932652"/>
    <n v="1383337052"/>
    <b v="1"/>
    <x v="280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n v="98.03"/>
    <x v="0"/>
    <x v="0"/>
    <s v="USD"/>
    <n v="1329084231"/>
    <n v="1326492231"/>
    <b v="1"/>
    <x v="28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n v="92.1"/>
    <x v="0"/>
    <x v="0"/>
    <s v="USD"/>
    <n v="1301792590"/>
    <n v="1297562590"/>
    <b v="1"/>
    <x v="282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n v="38.18"/>
    <x v="0"/>
    <x v="0"/>
    <s v="USD"/>
    <n v="1377960012"/>
    <n v="1375368012"/>
    <b v="1"/>
    <x v="283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n v="27.15"/>
    <x v="0"/>
    <x v="0"/>
    <s v="USD"/>
    <n v="1402286340"/>
    <n v="1399504664"/>
    <b v="1"/>
    <x v="93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n v="50.69"/>
    <x v="0"/>
    <x v="0"/>
    <s v="USD"/>
    <n v="1393445620"/>
    <n v="1390853620"/>
    <b v="1"/>
    <x v="142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n v="38.94"/>
    <x v="0"/>
    <x v="0"/>
    <s v="USD"/>
    <n v="1390983227"/>
    <n v="1388391227"/>
    <b v="1"/>
    <x v="47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n v="77.64"/>
    <x v="0"/>
    <x v="5"/>
    <s v="CAD"/>
    <n v="1392574692"/>
    <n v="1389982692"/>
    <b v="1"/>
    <x v="217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19"/>
    <n v="43.54"/>
    <x v="0"/>
    <x v="0"/>
    <s v="USD"/>
    <n v="1396054800"/>
    <n v="1393034470"/>
    <b v="1"/>
    <x v="14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n v="31.82"/>
    <x v="0"/>
    <x v="0"/>
    <s v="USD"/>
    <n v="1383062083"/>
    <n v="1380556483"/>
    <b v="1"/>
    <x v="69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n v="63.18"/>
    <x v="0"/>
    <x v="0"/>
    <s v="USD"/>
    <n v="1291131815"/>
    <n v="1287071015"/>
    <b v="1"/>
    <x v="3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00"/>
    <n v="190.9"/>
    <x v="0"/>
    <x v="0"/>
    <s v="USD"/>
    <n v="1389474145"/>
    <n v="1386882145"/>
    <b v="1"/>
    <x v="133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n v="140.86000000000001"/>
    <x v="0"/>
    <x v="0"/>
    <s v="USD"/>
    <n v="1374674558"/>
    <n v="1372082558"/>
    <b v="1"/>
    <x v="180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n v="76.92"/>
    <x v="0"/>
    <x v="0"/>
    <s v="USD"/>
    <n v="1379708247"/>
    <n v="1377116247"/>
    <b v="1"/>
    <x v="0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n v="99.16"/>
    <x v="0"/>
    <x v="0"/>
    <s v="USD"/>
    <n v="1460764800"/>
    <n v="1458157512"/>
    <b v="1"/>
    <x v="190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n v="67.88"/>
    <x v="0"/>
    <x v="0"/>
    <s v="USD"/>
    <n v="1332704042"/>
    <n v="1327523642"/>
    <b v="1"/>
    <x v="3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n v="246.29"/>
    <x v="0"/>
    <x v="0"/>
    <s v="USD"/>
    <n v="1384363459"/>
    <n v="1381767859"/>
    <b v="1"/>
    <x v="162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n v="189.29"/>
    <x v="0"/>
    <x v="0"/>
    <s v="USD"/>
    <n v="1276574400"/>
    <n v="1270576379"/>
    <b v="1"/>
    <x v="33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n v="76.67"/>
    <x v="0"/>
    <x v="5"/>
    <s v="CAD"/>
    <n v="1409506291"/>
    <n v="1406914291"/>
    <b v="1"/>
    <x v="241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n v="82.96"/>
    <x v="0"/>
    <x v="0"/>
    <s v="USD"/>
    <n v="1346344425"/>
    <n v="1343320425"/>
    <b v="1"/>
    <x v="284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n v="62.52"/>
    <x v="0"/>
    <x v="0"/>
    <s v="USD"/>
    <n v="1375908587"/>
    <n v="1372884587"/>
    <b v="1"/>
    <x v="285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04"/>
    <n v="46.07"/>
    <x v="0"/>
    <x v="0"/>
    <s v="USD"/>
    <n v="1251777600"/>
    <n v="1247504047"/>
    <b v="1"/>
    <x v="32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n v="38.54"/>
    <x v="0"/>
    <x v="0"/>
    <s v="USD"/>
    <n v="1346765347"/>
    <n v="1343741347"/>
    <b v="1"/>
    <x v="286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n v="53.01"/>
    <x v="0"/>
    <x v="0"/>
    <s v="USD"/>
    <n v="1403661600"/>
    <n v="1401196766"/>
    <b v="1"/>
    <x v="245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n v="73.36"/>
    <x v="0"/>
    <x v="0"/>
    <s v="USD"/>
    <n v="1395624170"/>
    <n v="1392171770"/>
    <b v="1"/>
    <x v="143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n v="127.98"/>
    <x v="0"/>
    <x v="0"/>
    <s v="USD"/>
    <n v="1299003054"/>
    <n v="1291227054"/>
    <b v="1"/>
    <x v="208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n v="104.73"/>
    <x v="0"/>
    <x v="0"/>
    <s v="USD"/>
    <n v="1375033836"/>
    <n v="1373305836"/>
    <b v="1"/>
    <x v="142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n v="67.67"/>
    <x v="0"/>
    <x v="0"/>
    <s v="USD"/>
    <n v="1386565140"/>
    <n v="1383909855"/>
    <b v="1"/>
    <x v="220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n v="95.93"/>
    <x v="0"/>
    <x v="0"/>
    <s v="USD"/>
    <n v="1362974400"/>
    <n v="1360948389"/>
    <b v="1"/>
    <x v="19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n v="65.16"/>
    <x v="0"/>
    <x v="0"/>
    <s v="USD"/>
    <n v="1483203540"/>
    <n v="1481175482"/>
    <b v="0"/>
    <x v="162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n v="32.270000000000003"/>
    <x v="0"/>
    <x v="1"/>
    <s v="GBP"/>
    <n v="1434808775"/>
    <n v="1433512775"/>
    <b v="0"/>
    <x v="287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n v="81.25"/>
    <x v="0"/>
    <x v="1"/>
    <s v="GBP"/>
    <n v="1424181600"/>
    <n v="1423041227"/>
    <b v="0"/>
    <x v="9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n v="24.2"/>
    <x v="0"/>
    <x v="1"/>
    <s v="GBP"/>
    <n v="1434120856"/>
    <n v="1428936856"/>
    <b v="0"/>
    <x v="20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n v="65.87"/>
    <x v="0"/>
    <x v="0"/>
    <s v="USD"/>
    <n v="1470801600"/>
    <n v="1468122163"/>
    <b v="0"/>
    <x v="42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25"/>
    <n v="36.08"/>
    <x v="0"/>
    <x v="0"/>
    <s v="USD"/>
    <n v="1483499645"/>
    <n v="1480907645"/>
    <b v="0"/>
    <x v="47"/>
    <b v="1"/>
    <s v="theater/plays"/>
    <x v="1"/>
    <x v="6"/>
  </r>
  <r>
    <n v="1290"/>
    <s v="I Died... I Came Back, ... Whatever"/>
    <s v="Sometimes your Heart has to STOP for your Life to START."/>
    <n v="3500"/>
    <n v="3800"/>
    <n v="109"/>
    <n v="44.19"/>
    <x v="0"/>
    <x v="0"/>
    <s v="USD"/>
    <n v="1429772340"/>
    <n v="1427121931"/>
    <b v="0"/>
    <x v="48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n v="104.07"/>
    <x v="0"/>
    <x v="0"/>
    <s v="USD"/>
    <n v="1428390000"/>
    <n v="1425224391"/>
    <b v="0"/>
    <x v="288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n v="35.96"/>
    <x v="0"/>
    <x v="1"/>
    <s v="GBP"/>
    <n v="1444172340"/>
    <n v="1441822828"/>
    <b v="0"/>
    <x v="47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n v="127.79"/>
    <x v="0"/>
    <x v="0"/>
    <s v="USD"/>
    <n v="1447523371"/>
    <n v="1444927771"/>
    <b v="0"/>
    <x v="148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n v="27.73"/>
    <x v="0"/>
    <x v="1"/>
    <s v="GBP"/>
    <n v="1445252400"/>
    <n v="1443696797"/>
    <b v="0"/>
    <x v="19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n v="39.83"/>
    <x v="0"/>
    <x v="1"/>
    <s v="GBP"/>
    <n v="1438189200"/>
    <n v="1435585497"/>
    <b v="0"/>
    <x v="31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n v="52.17"/>
    <x v="0"/>
    <x v="1"/>
    <s v="GBP"/>
    <n v="1457914373"/>
    <n v="1456189973"/>
    <b v="0"/>
    <x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n v="92.04"/>
    <x v="0"/>
    <x v="0"/>
    <s v="USD"/>
    <n v="1462125358"/>
    <n v="1459533358"/>
    <b v="0"/>
    <x v="146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n v="63.42"/>
    <x v="0"/>
    <x v="1"/>
    <s v="GBP"/>
    <n v="1461860432"/>
    <n v="1459268432"/>
    <b v="0"/>
    <x v="51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n v="135.63"/>
    <x v="0"/>
    <x v="0"/>
    <s v="USD"/>
    <n v="1436902359"/>
    <n v="1434310359"/>
    <b v="0"/>
    <x v="58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n v="168.75"/>
    <x v="0"/>
    <x v="0"/>
    <s v="USD"/>
    <n v="1464807420"/>
    <n v="1461427938"/>
    <b v="0"/>
    <x v="5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n v="70.86"/>
    <x v="0"/>
    <x v="0"/>
    <s v="USD"/>
    <n v="1437447600"/>
    <n v="1436551178"/>
    <b v="0"/>
    <x v="60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n v="50"/>
    <x v="0"/>
    <x v="0"/>
    <s v="USD"/>
    <n v="1480559011"/>
    <n v="1477963411"/>
    <b v="0"/>
    <x v="133"/>
    <b v="1"/>
    <s v="theater/plays"/>
    <x v="1"/>
    <x v="6"/>
  </r>
  <r>
    <n v="1303"/>
    <s v="Forward Arena Theatre Company: Summer Season"/>
    <s v="Groundbreaking queer theatre."/>
    <n v="3500"/>
    <n v="4559.13"/>
    <n v="130"/>
    <n v="42.21"/>
    <x v="0"/>
    <x v="1"/>
    <s v="GBP"/>
    <n v="1469962800"/>
    <n v="1468578920"/>
    <b v="0"/>
    <x v="52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n v="152.41"/>
    <x v="1"/>
    <x v="1"/>
    <s v="GBP"/>
    <n v="1489376405"/>
    <n v="1484196005"/>
    <b v="0"/>
    <x v="201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n v="90.62"/>
    <x v="1"/>
    <x v="0"/>
    <s v="USD"/>
    <n v="1469122200"/>
    <n v="1466611108"/>
    <b v="0"/>
    <x v="48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n v="201.6"/>
    <x v="1"/>
    <x v="0"/>
    <s v="USD"/>
    <n v="1417690734"/>
    <n v="1415098734"/>
    <b v="0"/>
    <x v="289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12"/>
    <n v="127.93"/>
    <x v="1"/>
    <x v="0"/>
    <s v="USD"/>
    <n v="1455710679"/>
    <n v="1453118679"/>
    <b v="0"/>
    <x v="43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11"/>
    <n v="29.89"/>
    <x v="1"/>
    <x v="0"/>
    <s v="USD"/>
    <n v="1475937812"/>
    <n v="1472481812"/>
    <b v="0"/>
    <x v="44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12"/>
    <n v="367.97"/>
    <x v="1"/>
    <x v="0"/>
    <s v="USD"/>
    <n v="1444943468"/>
    <n v="1441919468"/>
    <b v="0"/>
    <x v="2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16"/>
    <n v="129.16999999999999"/>
    <x v="1"/>
    <x v="0"/>
    <s v="USD"/>
    <n v="1471622450"/>
    <n v="1467734450"/>
    <b v="0"/>
    <x v="5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n v="800.7"/>
    <x v="1"/>
    <x v="0"/>
    <s v="USD"/>
    <n v="1480536919"/>
    <n v="1477509319"/>
    <b v="0"/>
    <x v="61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n v="28"/>
    <x v="1"/>
    <x v="0"/>
    <s v="USD"/>
    <n v="1429375922"/>
    <n v="1426783922"/>
    <b v="0"/>
    <x v="29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n v="102.02"/>
    <x v="1"/>
    <x v="0"/>
    <s v="USD"/>
    <n v="1457024514"/>
    <n v="1454432514"/>
    <b v="0"/>
    <x v="259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n v="184.36"/>
    <x v="1"/>
    <x v="0"/>
    <s v="USD"/>
    <n v="1477065860"/>
    <n v="1471881860"/>
    <b v="0"/>
    <x v="202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n v="162.91999999999999"/>
    <x v="1"/>
    <x v="0"/>
    <s v="USD"/>
    <n v="1446771600"/>
    <n v="1443700648"/>
    <b v="0"/>
    <x v="290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n v="1"/>
    <x v="1"/>
    <x v="0"/>
    <s v="USD"/>
    <n v="1456700709"/>
    <n v="1453676709"/>
    <b v="0"/>
    <x v="29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n v="603.53"/>
    <x v="1"/>
    <x v="8"/>
    <s v="DKK"/>
    <n v="1469109600"/>
    <n v="1464586746"/>
    <b v="0"/>
    <x v="10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n v="45.41"/>
    <x v="1"/>
    <x v="0"/>
    <s v="USD"/>
    <n v="1420938172"/>
    <n v="1418346172"/>
    <b v="0"/>
    <x v="12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n v="97.33"/>
    <x v="1"/>
    <x v="1"/>
    <s v="GBP"/>
    <n v="1405094400"/>
    <n v="1403810965"/>
    <b v="0"/>
    <x v="82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n v="167.67"/>
    <x v="1"/>
    <x v="9"/>
    <s v="EUR"/>
    <n v="1483138800"/>
    <n v="1480610046"/>
    <b v="0"/>
    <x v="8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n v="859.86"/>
    <x v="1"/>
    <x v="11"/>
    <s v="SEK"/>
    <n v="1482515937"/>
    <n v="1479923937"/>
    <b v="0"/>
    <x v="63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n v="26.5"/>
    <x v="1"/>
    <x v="1"/>
    <s v="GBP"/>
    <n v="1432223125"/>
    <n v="1429631125"/>
    <b v="0"/>
    <x v="80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n v="30.27"/>
    <x v="1"/>
    <x v="0"/>
    <s v="USD"/>
    <n v="1461653700"/>
    <n v="1458665146"/>
    <b v="0"/>
    <x v="3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n v="54.67"/>
    <x v="1"/>
    <x v="0"/>
    <s v="USD"/>
    <n v="1476371552"/>
    <n v="1473779552"/>
    <b v="0"/>
    <x v="24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n v="60.75"/>
    <x v="1"/>
    <x v="0"/>
    <s v="USD"/>
    <n v="1483063435"/>
    <n v="1480471435"/>
    <b v="0"/>
    <x v="22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n v="102.73"/>
    <x v="1"/>
    <x v="0"/>
    <s v="USD"/>
    <n v="1421348428"/>
    <n v="1417460428"/>
    <b v="0"/>
    <x v="202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n v="41.59"/>
    <x v="1"/>
    <x v="0"/>
    <s v="USD"/>
    <n v="1432916235"/>
    <n v="1430324235"/>
    <b v="0"/>
    <x v="14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n v="116.53"/>
    <x v="1"/>
    <x v="0"/>
    <s v="USD"/>
    <n v="1476458734"/>
    <n v="1472570734"/>
    <b v="0"/>
    <x v="41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n v="45.33"/>
    <x v="1"/>
    <x v="0"/>
    <s v="USD"/>
    <n v="1417501145"/>
    <n v="1414041545"/>
    <b v="0"/>
    <x v="82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n v="157.46"/>
    <x v="1"/>
    <x v="0"/>
    <s v="USD"/>
    <n v="1467432000"/>
    <n v="1464763109"/>
    <b v="0"/>
    <x v="133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n v="100.5"/>
    <x v="1"/>
    <x v="0"/>
    <s v="USD"/>
    <n v="1471435554"/>
    <n v="1468843554"/>
    <b v="0"/>
    <x v="69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n v="0"/>
    <x v="1"/>
    <x v="16"/>
    <s v="CHF"/>
    <n v="1485480408"/>
    <n v="1482888408"/>
    <b v="0"/>
    <x v="78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n v="0"/>
    <x v="1"/>
    <x v="2"/>
    <s v="AUD"/>
    <n v="1405478025"/>
    <n v="1402886025"/>
    <b v="0"/>
    <x v="78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n v="51.82"/>
    <x v="1"/>
    <x v="0"/>
    <s v="USD"/>
    <n v="1457721287"/>
    <n v="1455129287"/>
    <b v="0"/>
    <x v="222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n v="308.75"/>
    <x v="1"/>
    <x v="0"/>
    <s v="USD"/>
    <n v="1449354502"/>
    <n v="1446762502"/>
    <b v="0"/>
    <x v="38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n v="379.23"/>
    <x v="1"/>
    <x v="0"/>
    <s v="USD"/>
    <n v="1418849028"/>
    <n v="1415825028"/>
    <b v="0"/>
    <x v="291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n v="176.36"/>
    <x v="1"/>
    <x v="0"/>
    <s v="USD"/>
    <n v="1488549079"/>
    <n v="1485957079"/>
    <b v="0"/>
    <x v="205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n v="66.069999999999993"/>
    <x v="1"/>
    <x v="0"/>
    <s v="USD"/>
    <n v="1438543033"/>
    <n v="1435951033"/>
    <b v="0"/>
    <x v="41"/>
    <b v="0"/>
    <s v="technology/wearables"/>
    <x v="2"/>
    <x v="8"/>
  </r>
  <r>
    <n v="1339"/>
    <s v="Linkoo (Canceled)"/>
    <s v="World's Smallest customizable Phone &amp; GPS Watch for kids !"/>
    <n v="50000"/>
    <n v="3317"/>
    <n v="7"/>
    <n v="89.65"/>
    <x v="1"/>
    <x v="0"/>
    <s v="USD"/>
    <n v="1418056315"/>
    <n v="1414164715"/>
    <b v="0"/>
    <x v="7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n v="0"/>
    <x v="1"/>
    <x v="0"/>
    <s v="USD"/>
    <n v="1408112253"/>
    <n v="1405520253"/>
    <b v="0"/>
    <x v="78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n v="382.39"/>
    <x v="1"/>
    <x v="1"/>
    <s v="GBP"/>
    <n v="1475333917"/>
    <n v="1472569117"/>
    <b v="0"/>
    <x v="67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n v="100"/>
    <x v="1"/>
    <x v="0"/>
    <s v="USD"/>
    <n v="1437161739"/>
    <n v="1434569739"/>
    <b v="0"/>
    <x v="29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n v="158.36000000000001"/>
    <x v="1"/>
    <x v="0"/>
    <s v="USD"/>
    <n v="1471579140"/>
    <n v="1466512683"/>
    <b v="0"/>
    <x v="292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n v="40.76"/>
    <x v="0"/>
    <x v="5"/>
    <s v="CAD"/>
    <n v="1467313039"/>
    <n v="1464807439"/>
    <b v="0"/>
    <x v="237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n v="53.57"/>
    <x v="0"/>
    <x v="0"/>
    <s v="USD"/>
    <n v="1405366359"/>
    <n v="1402342359"/>
    <b v="0"/>
    <x v="63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n v="48.45"/>
    <x v="0"/>
    <x v="0"/>
    <s v="USD"/>
    <n v="1372297751"/>
    <n v="1369705751"/>
    <b v="0"/>
    <x v="184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n v="82.42"/>
    <x v="0"/>
    <x v="0"/>
    <s v="USD"/>
    <n v="1425741525"/>
    <n v="1423149525"/>
    <b v="0"/>
    <x v="162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n v="230.19"/>
    <x v="0"/>
    <x v="0"/>
    <s v="USD"/>
    <n v="1418904533"/>
    <n v="1416485333"/>
    <b v="0"/>
    <x v="55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n v="59.36"/>
    <x v="0"/>
    <x v="5"/>
    <s v="CAD"/>
    <n v="1450249140"/>
    <n v="1447055935"/>
    <b v="0"/>
    <x v="293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n v="66.7"/>
    <x v="0"/>
    <x v="0"/>
    <s v="USD"/>
    <n v="1451089134"/>
    <n v="1448497134"/>
    <b v="0"/>
    <x v="76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n v="168.78"/>
    <x v="0"/>
    <x v="0"/>
    <s v="USD"/>
    <n v="1455299144"/>
    <n v="1452707144"/>
    <b v="0"/>
    <x v="148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n v="59.97"/>
    <x v="0"/>
    <x v="0"/>
    <s v="USD"/>
    <n v="1441425540"/>
    <n v="1436968366"/>
    <b v="0"/>
    <x v="294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n v="31.81"/>
    <x v="0"/>
    <x v="0"/>
    <s v="USD"/>
    <n v="1362960000"/>
    <n v="1359946188"/>
    <b v="0"/>
    <x v="288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n v="24.42"/>
    <x v="0"/>
    <x v="1"/>
    <s v="GBP"/>
    <n v="1465672979"/>
    <n v="1463080979"/>
    <b v="0"/>
    <x v="31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n v="25.35"/>
    <x v="0"/>
    <x v="1"/>
    <s v="GBP"/>
    <n v="1354269600"/>
    <n v="1351663605"/>
    <b v="0"/>
    <x v="212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n v="71.44"/>
    <x v="0"/>
    <x v="0"/>
    <s v="USD"/>
    <n v="1372985760"/>
    <n v="1370393760"/>
    <b v="0"/>
    <x v="45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n v="38.549999999999997"/>
    <x v="0"/>
    <x v="0"/>
    <s v="USD"/>
    <n v="1362117540"/>
    <n v="1359587137"/>
    <b v="0"/>
    <x v="71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n v="68.37"/>
    <x v="0"/>
    <x v="0"/>
    <s v="USD"/>
    <n v="1309009323"/>
    <n v="1306417323"/>
    <b v="0"/>
    <x v="72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n v="40.21"/>
    <x v="0"/>
    <x v="0"/>
    <s v="USD"/>
    <n v="1309980790"/>
    <n v="1304623990"/>
    <b v="0"/>
    <x v="10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73"/>
    <n v="32.07"/>
    <x v="0"/>
    <x v="0"/>
    <s v="USD"/>
    <n v="1343943420"/>
    <n v="1341524220"/>
    <b v="0"/>
    <x v="75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n v="28.63"/>
    <x v="0"/>
    <x v="1"/>
    <s v="GBP"/>
    <n v="1403370772"/>
    <n v="1400778772"/>
    <b v="0"/>
    <x v="295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n v="43.64"/>
    <x v="0"/>
    <x v="0"/>
    <s v="USD"/>
    <n v="1378592731"/>
    <n v="1373408731"/>
    <b v="0"/>
    <x v="20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n v="40"/>
    <x v="0"/>
    <x v="0"/>
    <s v="USD"/>
    <n v="1455523140"/>
    <n v="1453925727"/>
    <b v="0"/>
    <x v="81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n v="346.04"/>
    <x v="0"/>
    <x v="8"/>
    <s v="DKK"/>
    <n v="1420648906"/>
    <n v="1415464906"/>
    <b v="0"/>
    <x v="296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n v="81.739999999999995"/>
    <x v="0"/>
    <x v="0"/>
    <s v="USD"/>
    <n v="1426523752"/>
    <n v="1423935352"/>
    <b v="0"/>
    <x v="297"/>
    <b v="1"/>
    <s v="music/rock"/>
    <x v="4"/>
    <x v="11"/>
  </r>
  <r>
    <n v="1366"/>
    <s v="Kick It! A Tribute to the A.K.s"/>
    <s v="A musical memorial for Alexi Petersen."/>
    <n v="7500"/>
    <n v="9486.69"/>
    <n v="126"/>
    <n v="64.540000000000006"/>
    <x v="0"/>
    <x v="0"/>
    <s v="USD"/>
    <n v="1417049663"/>
    <n v="1413158063"/>
    <b v="0"/>
    <x v="206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n v="63.48"/>
    <x v="0"/>
    <x v="0"/>
    <s v="USD"/>
    <n v="1447463050"/>
    <n v="1444867450"/>
    <b v="0"/>
    <x v="24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n v="63.62"/>
    <x v="0"/>
    <x v="0"/>
    <s v="USD"/>
    <n v="1434342894"/>
    <n v="1432269294"/>
    <b v="0"/>
    <x v="45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n v="83.97"/>
    <x v="0"/>
    <x v="0"/>
    <s v="USD"/>
    <n v="1397225746"/>
    <n v="1394633746"/>
    <b v="0"/>
    <x v="298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04"/>
    <n v="77.75"/>
    <x v="0"/>
    <x v="0"/>
    <s v="USD"/>
    <n v="1381881890"/>
    <n v="1380585890"/>
    <b v="0"/>
    <x v="9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n v="107.07"/>
    <x v="0"/>
    <x v="0"/>
    <s v="USD"/>
    <n v="1431022342"/>
    <n v="1428430342"/>
    <b v="0"/>
    <x v="16"/>
    <b v="1"/>
    <s v="music/rock"/>
    <x v="4"/>
    <x v="11"/>
  </r>
  <r>
    <n v="1372"/>
    <s v="Ted Lukas &amp; the Misled new CD - &quot;FEED&quot;"/>
    <s v="Please help us raise funds to press our new CD!"/>
    <n v="500"/>
    <n v="620"/>
    <n v="124"/>
    <n v="38.75"/>
    <x v="0"/>
    <x v="0"/>
    <s v="USD"/>
    <n v="1342115132"/>
    <n v="1339523132"/>
    <b v="0"/>
    <x v="38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05"/>
    <n v="201.94"/>
    <x v="0"/>
    <x v="0"/>
    <s v="USD"/>
    <n v="1483138233"/>
    <n v="1480546233"/>
    <b v="0"/>
    <x v="47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n v="43.06"/>
    <x v="0"/>
    <x v="0"/>
    <s v="USD"/>
    <n v="1458874388"/>
    <n v="1456285988"/>
    <b v="0"/>
    <x v="3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n v="62.87"/>
    <x v="0"/>
    <x v="6"/>
    <s v="EUR"/>
    <n v="1484444119"/>
    <n v="1481852119"/>
    <b v="0"/>
    <x v="280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52"/>
    <n v="55.61"/>
    <x v="0"/>
    <x v="1"/>
    <s v="GBP"/>
    <n v="1480784606"/>
    <n v="1478189006"/>
    <b v="0"/>
    <x v="129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n v="48.71"/>
    <x v="0"/>
    <x v="0"/>
    <s v="USD"/>
    <n v="1486095060"/>
    <n v="1484198170"/>
    <b v="0"/>
    <x v="162"/>
    <b v="1"/>
    <s v="music/rock"/>
    <x v="4"/>
    <x v="11"/>
  </r>
  <r>
    <n v="1378"/>
    <s v="SIX BY SEVEN"/>
    <s v="A psychedelic post rock masterpiece!"/>
    <n v="2000"/>
    <n v="4067"/>
    <n v="203"/>
    <n v="30.58"/>
    <x v="0"/>
    <x v="1"/>
    <s v="GBP"/>
    <n v="1470075210"/>
    <n v="1468779210"/>
    <b v="0"/>
    <x v="182"/>
    <b v="1"/>
    <s v="music/rock"/>
    <x v="4"/>
    <x v="11"/>
  </r>
  <r>
    <n v="1379"/>
    <s v="J. Walter Makes a Record"/>
    <s v="---------The long-awaited debut full-length from Justin Ruddy--------"/>
    <n v="10000"/>
    <n v="11160"/>
    <n v="112"/>
    <n v="73.91"/>
    <x v="0"/>
    <x v="0"/>
    <s v="USD"/>
    <n v="1433504876"/>
    <n v="1430912876"/>
    <b v="0"/>
    <x v="299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24"/>
    <n v="21.2"/>
    <x v="0"/>
    <x v="0"/>
    <s v="USD"/>
    <n v="1433815200"/>
    <n v="1431886706"/>
    <b v="0"/>
    <x v="81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n v="73.36"/>
    <x v="0"/>
    <x v="0"/>
    <s v="USD"/>
    <n v="1482988125"/>
    <n v="1480396125"/>
    <b v="0"/>
    <x v="196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n v="56.41"/>
    <x v="0"/>
    <x v="0"/>
    <s v="USD"/>
    <n v="1367867536"/>
    <n v="1365275536"/>
    <b v="0"/>
    <x v="265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n v="50.25"/>
    <x v="0"/>
    <x v="5"/>
    <s v="CAD"/>
    <n v="1482457678"/>
    <n v="1480729678"/>
    <b v="0"/>
    <x v="251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n v="68.94"/>
    <x v="0"/>
    <x v="0"/>
    <s v="USD"/>
    <n v="1436117922"/>
    <n v="1433525922"/>
    <b v="0"/>
    <x v="287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n v="65.91"/>
    <x v="0"/>
    <x v="12"/>
    <s v="EUR"/>
    <n v="1461931860"/>
    <n v="1457109121"/>
    <b v="0"/>
    <x v="179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19"/>
    <n v="62.5"/>
    <x v="0"/>
    <x v="0"/>
    <s v="USD"/>
    <n v="1438183889"/>
    <n v="1435591889"/>
    <b v="0"/>
    <x v="25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n v="70.06"/>
    <x v="0"/>
    <x v="0"/>
    <s v="USD"/>
    <n v="1433305800"/>
    <n v="1430604395"/>
    <b v="0"/>
    <x v="76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n v="60.18"/>
    <x v="0"/>
    <x v="0"/>
    <s v="USD"/>
    <n v="1476720840"/>
    <n v="1474469117"/>
    <b v="0"/>
    <x v="300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45"/>
    <n v="21.38"/>
    <x v="0"/>
    <x v="1"/>
    <s v="GBP"/>
    <n v="1471087957"/>
    <n v="1468495957"/>
    <b v="0"/>
    <x v="69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n v="160.79"/>
    <x v="0"/>
    <x v="0"/>
    <s v="USD"/>
    <n v="1430154720"/>
    <n v="1427224606"/>
    <b v="0"/>
    <x v="10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10"/>
    <n v="42.38"/>
    <x v="0"/>
    <x v="0"/>
    <s v="USD"/>
    <n v="1440219540"/>
    <n v="1436369818"/>
    <b v="0"/>
    <x v="62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14"/>
    <n v="27.32"/>
    <x v="0"/>
    <x v="0"/>
    <s v="USD"/>
    <n v="1456976586"/>
    <n v="1454298186"/>
    <b v="0"/>
    <x v="201"/>
    <b v="1"/>
    <s v="music/rock"/>
    <x v="4"/>
    <x v="11"/>
  </r>
  <r>
    <n v="1393"/>
    <s v="WolfHunt | Social Commentary Rock Project"/>
    <s v="Rock n' Roll tales of our times"/>
    <n v="10000"/>
    <n v="10235"/>
    <n v="102"/>
    <n v="196.83"/>
    <x v="0"/>
    <x v="0"/>
    <s v="USD"/>
    <n v="1470068523"/>
    <n v="1467476523"/>
    <b v="0"/>
    <x v="47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n v="53.88"/>
    <x v="0"/>
    <x v="0"/>
    <s v="USD"/>
    <n v="1488337200"/>
    <n v="1484623726"/>
    <b v="0"/>
    <x v="57"/>
    <b v="1"/>
    <s v="music/rock"/>
    <x v="4"/>
    <x v="11"/>
  </r>
  <r>
    <n v="1395"/>
    <s v="Quiet Oaks Full Length Album"/>
    <s v="Help Quiet Oaks record their debut album!!!"/>
    <n v="3500"/>
    <n v="3916"/>
    <n v="112"/>
    <n v="47.76"/>
    <x v="0"/>
    <x v="0"/>
    <s v="USD"/>
    <n v="1484430481"/>
    <n v="1481838481"/>
    <b v="0"/>
    <x v="141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n v="88.19"/>
    <x v="0"/>
    <x v="0"/>
    <s v="USD"/>
    <n v="1423871882"/>
    <n v="1421279882"/>
    <b v="0"/>
    <x v="196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n v="72.06"/>
    <x v="0"/>
    <x v="0"/>
    <s v="USD"/>
    <n v="1477603140"/>
    <n v="1475013710"/>
    <b v="0"/>
    <x v="150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n v="74.25"/>
    <x v="0"/>
    <x v="0"/>
    <s v="USD"/>
    <n v="1467752334"/>
    <n v="1465160334"/>
    <b v="0"/>
    <x v="71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n v="61.7"/>
    <x v="0"/>
    <x v="0"/>
    <s v="USD"/>
    <n v="1412640373"/>
    <n v="1410048373"/>
    <b v="0"/>
    <x v="192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n v="17.239999999999998"/>
    <x v="0"/>
    <x v="1"/>
    <s v="GBP"/>
    <n v="1465709400"/>
    <n v="1462695073"/>
    <b v="0"/>
    <x v="69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n v="51.72"/>
    <x v="0"/>
    <x v="0"/>
    <s v="USD"/>
    <n v="1369612474"/>
    <n v="1367798074"/>
    <b v="0"/>
    <x v="301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n v="24.15"/>
    <x v="0"/>
    <x v="1"/>
    <s v="GBP"/>
    <n v="1430439411"/>
    <n v="1425259011"/>
    <b v="0"/>
    <x v="116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n v="62.17"/>
    <x v="0"/>
    <x v="0"/>
    <s v="USD"/>
    <n v="1374802235"/>
    <n v="1372210235"/>
    <b v="0"/>
    <x v="3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n v="48.2"/>
    <x v="2"/>
    <x v="1"/>
    <s v="GBP"/>
    <n v="1424607285"/>
    <n v="1422447285"/>
    <b v="1"/>
    <x v="81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0"/>
    <n v="6.18"/>
    <x v="2"/>
    <x v="0"/>
    <s v="USD"/>
    <n v="1417195201"/>
    <n v="1414599601"/>
    <b v="1"/>
    <x v="57"/>
    <b v="0"/>
    <s v="publishing/translations"/>
    <x v="3"/>
    <x v="22"/>
  </r>
  <r>
    <n v="1406"/>
    <s v="Man Down! Translation project"/>
    <s v="The White coat and the battle dress uniform"/>
    <n v="12000"/>
    <n v="15"/>
    <n v="0"/>
    <n v="5"/>
    <x v="2"/>
    <x v="13"/>
    <s v="EUR"/>
    <n v="1449914400"/>
    <n v="1445336607"/>
    <b v="0"/>
    <x v="8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n v="7.5"/>
    <x v="2"/>
    <x v="0"/>
    <s v="USD"/>
    <n v="1407847978"/>
    <n v="1405687978"/>
    <b v="0"/>
    <x v="84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n v="12"/>
    <x v="2"/>
    <x v="1"/>
    <s v="GBP"/>
    <n v="1447451756"/>
    <n v="1444856156"/>
    <b v="0"/>
    <x v="79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n v="0"/>
    <x v="2"/>
    <x v="0"/>
    <s v="USD"/>
    <n v="1420085535"/>
    <n v="1414897935"/>
    <b v="0"/>
    <x v="78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n v="1"/>
    <x v="2"/>
    <x v="13"/>
    <s v="EUR"/>
    <n v="1464939520"/>
    <n v="1461051520"/>
    <b v="0"/>
    <x v="29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n v="2.33"/>
    <x v="2"/>
    <x v="1"/>
    <s v="GBP"/>
    <n v="1423185900"/>
    <n v="1420766700"/>
    <b v="0"/>
    <x v="8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n v="24.62"/>
    <x v="2"/>
    <x v="0"/>
    <s v="USD"/>
    <n v="1417656699"/>
    <n v="1415064699"/>
    <b v="0"/>
    <x v="62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n v="100"/>
    <x v="2"/>
    <x v="13"/>
    <s v="EUR"/>
    <n v="1455964170"/>
    <n v="1450780170"/>
    <b v="0"/>
    <x v="29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n v="1"/>
    <x v="2"/>
    <x v="0"/>
    <s v="USD"/>
    <n v="1483423467"/>
    <n v="1480831467"/>
    <b v="0"/>
    <x v="29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n v="88.89"/>
    <x v="2"/>
    <x v="0"/>
    <s v="USD"/>
    <n v="1439741591"/>
    <n v="1436285591"/>
    <b v="0"/>
    <x v="82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n v="0"/>
    <x v="2"/>
    <x v="0"/>
    <s v="USD"/>
    <n v="1448147619"/>
    <n v="1445552019"/>
    <b v="0"/>
    <x v="78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n v="27.5"/>
    <x v="2"/>
    <x v="0"/>
    <s v="USD"/>
    <n v="1442315460"/>
    <n v="1439696174"/>
    <b v="0"/>
    <x v="84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n v="6"/>
    <x v="2"/>
    <x v="3"/>
    <s v="EUR"/>
    <n v="1456397834"/>
    <n v="1453805834"/>
    <b v="0"/>
    <x v="29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n v="44.5"/>
    <x v="2"/>
    <x v="0"/>
    <s v="USD"/>
    <n v="1476010619"/>
    <n v="1473418619"/>
    <b v="0"/>
    <x v="73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3"/>
    <n v="1"/>
    <x v="2"/>
    <x v="0"/>
    <s v="USD"/>
    <n v="1467129686"/>
    <n v="1464969686"/>
    <b v="0"/>
    <x v="8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n v="100"/>
    <x v="2"/>
    <x v="11"/>
    <s v="SEK"/>
    <n v="1423432709"/>
    <n v="1420840709"/>
    <b v="0"/>
    <x v="84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n v="13"/>
    <x v="2"/>
    <x v="4"/>
    <s v="NZD"/>
    <n v="1474436704"/>
    <n v="1471844704"/>
    <b v="0"/>
    <x v="84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n v="100"/>
    <x v="2"/>
    <x v="2"/>
    <s v="AUD"/>
    <n v="1451637531"/>
    <n v="1449045531"/>
    <b v="0"/>
    <x v="29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n v="109.07"/>
    <x v="2"/>
    <x v="0"/>
    <s v="USD"/>
    <n v="1479233602"/>
    <n v="1478106802"/>
    <b v="0"/>
    <x v="25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n v="0"/>
    <x v="2"/>
    <x v="0"/>
    <s v="USD"/>
    <n v="1430276959"/>
    <n v="1427684959"/>
    <b v="0"/>
    <x v="78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n v="0"/>
    <x v="2"/>
    <x v="12"/>
    <s v="EUR"/>
    <n v="1440408120"/>
    <n v="1435224120"/>
    <b v="0"/>
    <x v="78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n v="104.75"/>
    <x v="2"/>
    <x v="12"/>
    <s v="EUR"/>
    <n v="1474230385"/>
    <n v="1471638385"/>
    <b v="0"/>
    <x v="80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n v="15"/>
    <x v="2"/>
    <x v="3"/>
    <s v="EUR"/>
    <n v="1459584417"/>
    <n v="1456996017"/>
    <b v="0"/>
    <x v="8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n v="0"/>
    <x v="2"/>
    <x v="0"/>
    <s v="USD"/>
    <n v="1428629242"/>
    <n v="1426037242"/>
    <b v="0"/>
    <x v="78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n v="80.599999999999994"/>
    <x v="2"/>
    <x v="0"/>
    <s v="USD"/>
    <n v="1419017488"/>
    <n v="1416339088"/>
    <b v="0"/>
    <x v="81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n v="115.55"/>
    <x v="2"/>
    <x v="0"/>
    <s v="USD"/>
    <n v="1448517816"/>
    <n v="1445922216"/>
    <b v="0"/>
    <x v="5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n v="0"/>
    <x v="2"/>
    <x v="0"/>
    <s v="USD"/>
    <n v="1437417828"/>
    <n v="1434825828"/>
    <b v="0"/>
    <x v="78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n v="80.5"/>
    <x v="2"/>
    <x v="13"/>
    <s v="EUR"/>
    <n v="1481367600"/>
    <n v="1477839675"/>
    <b v="0"/>
    <x v="73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n v="744.55"/>
    <x v="2"/>
    <x v="8"/>
    <s v="DKK"/>
    <n v="1433775600"/>
    <n v="1431973478"/>
    <b v="0"/>
    <x v="202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n v="7.5"/>
    <x v="2"/>
    <x v="13"/>
    <s v="EUR"/>
    <n v="1444589020"/>
    <n v="1441997020"/>
    <b v="0"/>
    <x v="84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n v="38.5"/>
    <x v="2"/>
    <x v="12"/>
    <s v="EUR"/>
    <n v="1456043057"/>
    <n v="1453451057"/>
    <b v="0"/>
    <x v="84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n v="36.68"/>
    <x v="2"/>
    <x v="0"/>
    <s v="USD"/>
    <n v="1405227540"/>
    <n v="1402058739"/>
    <b v="0"/>
    <x v="19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n v="75"/>
    <x v="2"/>
    <x v="8"/>
    <s v="DKK"/>
    <n v="1461765300"/>
    <n v="1459198499"/>
    <b v="0"/>
    <x v="22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n v="30"/>
    <x v="2"/>
    <x v="5"/>
    <s v="CAD"/>
    <n v="1425758101"/>
    <n v="1423166101"/>
    <b v="0"/>
    <x v="79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n v="1"/>
    <x v="2"/>
    <x v="13"/>
    <s v="EUR"/>
    <n v="1464285463"/>
    <n v="1461693463"/>
    <b v="0"/>
    <x v="29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n v="673.33"/>
    <x v="2"/>
    <x v="1"/>
    <s v="GBP"/>
    <n v="1441995769"/>
    <n v="1436811769"/>
    <b v="0"/>
    <x v="8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n v="0"/>
    <x v="2"/>
    <x v="0"/>
    <s v="USD"/>
    <n v="1464190158"/>
    <n v="1461598158"/>
    <b v="0"/>
    <x v="78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n v="0"/>
    <x v="2"/>
    <x v="6"/>
    <s v="EUR"/>
    <n v="1483395209"/>
    <n v="1480803209"/>
    <b v="0"/>
    <x v="78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n v="0"/>
    <x v="2"/>
    <x v="12"/>
    <s v="EUR"/>
    <n v="1442091462"/>
    <n v="1436907462"/>
    <b v="0"/>
    <x v="78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n v="0"/>
    <x v="2"/>
    <x v="12"/>
    <s v="EUR"/>
    <n v="1434286855"/>
    <n v="1431694855"/>
    <b v="0"/>
    <x v="78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n v="0"/>
    <x v="2"/>
    <x v="13"/>
    <s v="EUR"/>
    <n v="1461235478"/>
    <n v="1459507478"/>
    <b v="0"/>
    <x v="78"/>
    <b v="0"/>
    <s v="publishing/translations"/>
    <x v="3"/>
    <x v="22"/>
  </r>
  <r>
    <n v="1447"/>
    <s v="Indian Language Dictionary"/>
    <s v="I'm creating a dictionary of multiple Indian languages."/>
    <n v="500000"/>
    <n v="75"/>
    <n v="0"/>
    <n v="25"/>
    <x v="2"/>
    <x v="0"/>
    <s v="USD"/>
    <n v="1467999134"/>
    <n v="1465407134"/>
    <b v="0"/>
    <x v="8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n v="0"/>
    <x v="2"/>
    <x v="2"/>
    <s v="AUD"/>
    <n v="1432272300"/>
    <n v="1429655318"/>
    <b v="0"/>
    <x v="78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n v="0"/>
    <x v="2"/>
    <x v="0"/>
    <s v="USD"/>
    <n v="1431286105"/>
    <n v="1427138905"/>
    <b v="0"/>
    <x v="78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n v="1"/>
    <x v="2"/>
    <x v="0"/>
    <s v="USD"/>
    <n v="1455941197"/>
    <n v="1453349197"/>
    <b v="0"/>
    <x v="29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n v="1"/>
    <x v="1"/>
    <x v="0"/>
    <s v="USD"/>
    <n v="1416355259"/>
    <n v="1413759659"/>
    <b v="0"/>
    <x v="84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n v="0"/>
    <x v="1"/>
    <x v="0"/>
    <s v="USD"/>
    <n v="1406566363"/>
    <n v="1403974363"/>
    <b v="0"/>
    <x v="78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n v="0"/>
    <x v="1"/>
    <x v="6"/>
    <s v="EUR"/>
    <n v="1492270947"/>
    <n v="1488386547"/>
    <b v="0"/>
    <x v="78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n v="15"/>
    <x v="1"/>
    <x v="3"/>
    <s v="EUR"/>
    <n v="1461535140"/>
    <n v="1459716480"/>
    <b v="0"/>
    <x v="29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n v="225"/>
    <x v="1"/>
    <x v="0"/>
    <s v="USD"/>
    <n v="1409924340"/>
    <n v="1405181320"/>
    <b v="0"/>
    <x v="63"/>
    <b v="0"/>
    <s v="publishing/translations"/>
    <x v="3"/>
    <x v="22"/>
  </r>
  <r>
    <n v="1456"/>
    <s v="Sometimes you don't need love (Canceled)"/>
    <s v="English Version of my auto-published novel"/>
    <n v="5000"/>
    <n v="145"/>
    <n v="3"/>
    <n v="48.33"/>
    <x v="1"/>
    <x v="13"/>
    <s v="EUR"/>
    <n v="1483459365"/>
    <n v="1480867365"/>
    <b v="0"/>
    <x v="8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n v="0"/>
    <x v="1"/>
    <x v="0"/>
    <s v="USD"/>
    <n v="1447281044"/>
    <n v="1444685444"/>
    <b v="0"/>
    <x v="78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n v="0"/>
    <x v="1"/>
    <x v="0"/>
    <s v="USD"/>
    <n v="1407729600"/>
    <n v="1405097760"/>
    <b v="0"/>
    <x v="78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n v="0"/>
    <x v="1"/>
    <x v="8"/>
    <s v="DKK"/>
    <n v="1449077100"/>
    <n v="1446612896"/>
    <b v="0"/>
    <x v="78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n v="0"/>
    <x v="1"/>
    <x v="0"/>
    <s v="USD"/>
    <n v="1417391100"/>
    <n v="1412371898"/>
    <b v="0"/>
    <x v="78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01"/>
    <n v="44.67"/>
    <x v="0"/>
    <x v="0"/>
    <s v="USD"/>
    <n v="1413849600"/>
    <n v="1410967754"/>
    <b v="1"/>
    <x v="158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09"/>
    <n v="28.94"/>
    <x v="0"/>
    <x v="0"/>
    <s v="USD"/>
    <n v="1365609271"/>
    <n v="1363017271"/>
    <b v="1"/>
    <x v="3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n v="35.44"/>
    <x v="0"/>
    <x v="0"/>
    <s v="USD"/>
    <n v="1365367938"/>
    <n v="1361483538"/>
    <b v="1"/>
    <x v="20"/>
    <b v="1"/>
    <s v="publishing/radio &amp; podcasts"/>
    <x v="3"/>
    <x v="23"/>
  </r>
  <r>
    <n v="1464"/>
    <s v="Science Studio"/>
    <s v="The Best Science Media on the Web"/>
    <n v="5000"/>
    <n v="8160"/>
    <n v="163"/>
    <n v="34.869999999999997"/>
    <x v="0"/>
    <x v="0"/>
    <s v="USD"/>
    <n v="1361029958"/>
    <n v="1358437958"/>
    <b v="1"/>
    <x v="302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n v="52.62"/>
    <x v="0"/>
    <x v="0"/>
    <s v="USD"/>
    <n v="1332385200"/>
    <n v="1329759452"/>
    <b v="1"/>
    <x v="303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n v="69.599999999999994"/>
    <x v="0"/>
    <x v="0"/>
    <s v="USD"/>
    <n v="1452574800"/>
    <n v="1449029266"/>
    <b v="1"/>
    <x v="290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15"/>
    <n v="76.72"/>
    <x v="0"/>
    <x v="0"/>
    <s v="USD"/>
    <n v="1332699285"/>
    <n v="1327518885"/>
    <b v="1"/>
    <x v="304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n v="33.19"/>
    <x v="0"/>
    <x v="0"/>
    <s v="USD"/>
    <n v="1307838049"/>
    <n v="1302654049"/>
    <b v="1"/>
    <x v="305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08"/>
    <n v="149.46"/>
    <x v="0"/>
    <x v="0"/>
    <s v="USD"/>
    <n v="1360938109"/>
    <n v="1358346109"/>
    <b v="1"/>
    <x v="306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n v="23.17"/>
    <x v="0"/>
    <x v="0"/>
    <s v="USD"/>
    <n v="1356724263"/>
    <n v="1354909863"/>
    <b v="1"/>
    <x v="75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n v="96.88"/>
    <x v="0"/>
    <x v="0"/>
    <s v="USD"/>
    <n v="1428620334"/>
    <n v="1426028334"/>
    <b v="1"/>
    <x v="307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n v="103.2"/>
    <x v="0"/>
    <x v="0"/>
    <s v="USD"/>
    <n v="1381928503"/>
    <n v="1379336503"/>
    <b v="1"/>
    <x v="226"/>
    <b v="1"/>
    <s v="publishing/radio &amp; podcasts"/>
    <x v="3"/>
    <x v="23"/>
  </r>
  <r>
    <n v="1473"/>
    <s v="ONE LOVES ONLY FORM"/>
    <s v="Public Radio Project"/>
    <n v="1500"/>
    <n v="1807.74"/>
    <n v="121"/>
    <n v="38.46"/>
    <x v="0"/>
    <x v="0"/>
    <s v="USD"/>
    <n v="1330644639"/>
    <n v="1328052639"/>
    <b v="1"/>
    <x v="5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n v="44.32"/>
    <x v="0"/>
    <x v="0"/>
    <s v="USD"/>
    <n v="1379093292"/>
    <n v="1376501292"/>
    <b v="1"/>
    <x v="88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n v="64.17"/>
    <x v="0"/>
    <x v="0"/>
    <s v="USD"/>
    <n v="1419051540"/>
    <n v="1416244863"/>
    <b v="1"/>
    <x v="308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62"/>
    <n v="43.33"/>
    <x v="0"/>
    <x v="0"/>
    <s v="USD"/>
    <n v="1315616422"/>
    <n v="1313024422"/>
    <b v="1"/>
    <x v="309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n v="90.5"/>
    <x v="0"/>
    <x v="0"/>
    <s v="USD"/>
    <n v="1324609200"/>
    <n v="1319467604"/>
    <b v="1"/>
    <x v="232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n v="29.19"/>
    <x v="0"/>
    <x v="0"/>
    <s v="USD"/>
    <n v="1368564913"/>
    <n v="1367355313"/>
    <b v="1"/>
    <x v="310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n v="30.96"/>
    <x v="0"/>
    <x v="0"/>
    <s v="USD"/>
    <n v="1399694340"/>
    <n v="1398448389"/>
    <b v="1"/>
    <x v="26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n v="92.16"/>
    <x v="0"/>
    <x v="0"/>
    <s v="USD"/>
    <n v="1374858000"/>
    <n v="1373408699"/>
    <b v="1"/>
    <x v="311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n v="17.5"/>
    <x v="2"/>
    <x v="5"/>
    <s v="CAD"/>
    <n v="1383430145"/>
    <n v="1380838145"/>
    <b v="0"/>
    <x v="79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n v="5"/>
    <x v="2"/>
    <x v="0"/>
    <s v="USD"/>
    <n v="1347004260"/>
    <n v="1345062936"/>
    <b v="0"/>
    <x v="29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n v="25"/>
    <x v="2"/>
    <x v="0"/>
    <s v="USD"/>
    <n v="1469162275"/>
    <n v="1467002275"/>
    <b v="0"/>
    <x v="84"/>
    <b v="0"/>
    <s v="publishing/fiction"/>
    <x v="3"/>
    <x v="10"/>
  </r>
  <r>
    <n v="1484"/>
    <s v="a book called filtered down thru the stars"/>
    <s v="The mussings of an old wizard"/>
    <n v="2000"/>
    <n v="0"/>
    <n v="0"/>
    <n v="0"/>
    <x v="2"/>
    <x v="0"/>
    <s v="USD"/>
    <n v="1342882260"/>
    <n v="1337834963"/>
    <b v="0"/>
    <x v="78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n v="50"/>
    <x v="2"/>
    <x v="0"/>
    <s v="USD"/>
    <n v="1434827173"/>
    <n v="1430939173"/>
    <b v="0"/>
    <x v="8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n v="16"/>
    <x v="2"/>
    <x v="0"/>
    <s v="USD"/>
    <n v="1425009761"/>
    <n v="1422417761"/>
    <b v="0"/>
    <x v="8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n v="0"/>
    <x v="2"/>
    <x v="0"/>
    <s v="USD"/>
    <n v="1470175271"/>
    <n v="1467583271"/>
    <b v="0"/>
    <x v="78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"/>
    <n v="60"/>
    <x v="2"/>
    <x v="2"/>
    <s v="AUD"/>
    <n v="1388928660"/>
    <n v="1386336660"/>
    <b v="0"/>
    <x v="79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n v="0"/>
    <x v="2"/>
    <x v="0"/>
    <s v="USD"/>
    <n v="1352994052"/>
    <n v="1350398452"/>
    <b v="0"/>
    <x v="78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n v="47.11"/>
    <x v="2"/>
    <x v="0"/>
    <s v="USD"/>
    <n v="1380720474"/>
    <n v="1378214874"/>
    <b v="0"/>
    <x v="10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n v="100"/>
    <x v="2"/>
    <x v="0"/>
    <s v="USD"/>
    <n v="1424014680"/>
    <n v="1418922443"/>
    <b v="0"/>
    <x v="29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n v="15"/>
    <x v="2"/>
    <x v="0"/>
    <s v="USD"/>
    <n v="1308431646"/>
    <n v="1305839646"/>
    <b v="0"/>
    <x v="84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n v="0"/>
    <x v="2"/>
    <x v="0"/>
    <s v="USD"/>
    <n v="1371415675"/>
    <n v="1368823675"/>
    <b v="0"/>
    <x v="78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n v="40.450000000000003"/>
    <x v="2"/>
    <x v="0"/>
    <s v="USD"/>
    <n v="1428075480"/>
    <n v="1425489613"/>
    <b v="0"/>
    <x v="202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n v="0"/>
    <x v="2"/>
    <x v="0"/>
    <s v="USD"/>
    <n v="1314471431"/>
    <n v="1311879431"/>
    <b v="0"/>
    <x v="78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n v="0"/>
    <x v="2"/>
    <x v="0"/>
    <s v="USD"/>
    <n v="1410866659"/>
    <n v="1405682659"/>
    <b v="0"/>
    <x v="78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n v="1"/>
    <x v="2"/>
    <x v="0"/>
    <s v="USD"/>
    <n v="1375299780"/>
    <n v="1371655522"/>
    <b v="0"/>
    <x v="29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n v="19"/>
    <x v="2"/>
    <x v="0"/>
    <s v="USD"/>
    <n v="1409787378"/>
    <n v="1405899378"/>
    <b v="0"/>
    <x v="8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n v="5"/>
    <x v="2"/>
    <x v="0"/>
    <s v="USD"/>
    <n v="1470355833"/>
    <n v="1465171833"/>
    <b v="0"/>
    <x v="29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n v="46.73"/>
    <x v="2"/>
    <x v="0"/>
    <s v="USD"/>
    <n v="1367444557"/>
    <n v="1364852557"/>
    <b v="0"/>
    <x v="41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66"/>
    <n v="97.73"/>
    <x v="0"/>
    <x v="5"/>
    <s v="CAD"/>
    <n v="1436364023"/>
    <n v="1433772023"/>
    <b v="1"/>
    <x v="312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n v="67.84"/>
    <x v="0"/>
    <x v="1"/>
    <s v="GBP"/>
    <n v="1458943200"/>
    <n v="1456491680"/>
    <b v="1"/>
    <x v="313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n v="56.98"/>
    <x v="0"/>
    <x v="18"/>
    <s v="EUR"/>
    <n v="1477210801"/>
    <n v="1472026801"/>
    <b v="1"/>
    <x v="26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78"/>
    <n v="67.16"/>
    <x v="0"/>
    <x v="1"/>
    <s v="GBP"/>
    <n v="1402389180"/>
    <n v="1399996024"/>
    <b v="1"/>
    <x v="314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n v="48.04"/>
    <x v="0"/>
    <x v="12"/>
    <s v="EUR"/>
    <n v="1458676860"/>
    <n v="1455446303"/>
    <b v="1"/>
    <x v="31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n v="38.86"/>
    <x v="0"/>
    <x v="1"/>
    <s v="GBP"/>
    <n v="1406227904"/>
    <n v="1403635904"/>
    <b v="1"/>
    <x v="68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n v="78.180000000000007"/>
    <x v="0"/>
    <x v="0"/>
    <s v="USD"/>
    <n v="1273911000"/>
    <n v="1268822909"/>
    <b v="1"/>
    <x v="51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n v="97.11"/>
    <x v="0"/>
    <x v="0"/>
    <s v="USD"/>
    <n v="1403880281"/>
    <n v="1401201881"/>
    <b v="1"/>
    <x v="263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n v="110.39"/>
    <x v="0"/>
    <x v="12"/>
    <s v="EUR"/>
    <n v="1487113140"/>
    <n v="1484570885"/>
    <b v="1"/>
    <x v="193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n v="39.92"/>
    <x v="0"/>
    <x v="1"/>
    <s v="GBP"/>
    <n v="1405761278"/>
    <n v="1403169278"/>
    <b v="1"/>
    <x v="316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n v="75.98"/>
    <x v="0"/>
    <x v="0"/>
    <s v="USD"/>
    <n v="1447858804"/>
    <n v="1445263204"/>
    <b v="1"/>
    <x v="190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n v="58.38"/>
    <x v="0"/>
    <x v="0"/>
    <s v="USD"/>
    <n v="1486311939"/>
    <n v="1483719939"/>
    <b v="1"/>
    <x v="317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n v="55.82"/>
    <x v="0"/>
    <x v="1"/>
    <s v="GBP"/>
    <n v="1405523866"/>
    <n v="1402931866"/>
    <b v="1"/>
    <x v="224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06"/>
    <n v="151.24"/>
    <x v="0"/>
    <x v="0"/>
    <s v="USD"/>
    <n v="1443363640"/>
    <n v="1439907640"/>
    <b v="1"/>
    <x v="282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n v="849.67"/>
    <x v="0"/>
    <x v="10"/>
    <s v="NOK"/>
    <n v="1458104697"/>
    <n v="1455516297"/>
    <b v="1"/>
    <x v="160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n v="159.24"/>
    <x v="0"/>
    <x v="0"/>
    <s v="USD"/>
    <n v="1475762400"/>
    <n v="1473160292"/>
    <b v="1"/>
    <x v="318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n v="39.51"/>
    <x v="0"/>
    <x v="0"/>
    <s v="USD"/>
    <n v="1417845600"/>
    <n v="1415194553"/>
    <b v="1"/>
    <x v="319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05"/>
    <n v="130.53"/>
    <x v="0"/>
    <x v="0"/>
    <s v="USD"/>
    <n v="1401565252"/>
    <n v="1398973252"/>
    <b v="1"/>
    <x v="163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n v="64.16"/>
    <x v="0"/>
    <x v="0"/>
    <s v="USD"/>
    <n v="1403301540"/>
    <n v="1400867283"/>
    <b v="1"/>
    <x v="108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03"/>
    <n v="111.53"/>
    <x v="0"/>
    <x v="0"/>
    <s v="USD"/>
    <n v="1418961600"/>
    <n v="1415824513"/>
    <b v="1"/>
    <x v="15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n v="170.45"/>
    <x v="0"/>
    <x v="0"/>
    <s v="USD"/>
    <n v="1465272091"/>
    <n v="1462248091"/>
    <b v="1"/>
    <x v="97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n v="133.74"/>
    <x v="0"/>
    <x v="0"/>
    <s v="USD"/>
    <n v="1413575739"/>
    <n v="1410983739"/>
    <b v="1"/>
    <x v="320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n v="95.83"/>
    <x v="0"/>
    <x v="0"/>
    <s v="USD"/>
    <n v="1419292800"/>
    <n v="1416592916"/>
    <b v="1"/>
    <x v="198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n v="221.79"/>
    <x v="0"/>
    <x v="11"/>
    <s v="SEK"/>
    <n v="1487592090"/>
    <n v="1485000090"/>
    <b v="1"/>
    <x v="33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n v="32.32"/>
    <x v="0"/>
    <x v="0"/>
    <s v="USD"/>
    <n v="1471539138"/>
    <n v="1468947138"/>
    <b v="1"/>
    <x v="205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n v="98.84"/>
    <x v="0"/>
    <x v="0"/>
    <s v="USD"/>
    <n v="1453185447"/>
    <n v="1448951847"/>
    <b v="1"/>
    <x v="321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n v="55.22"/>
    <x v="0"/>
    <x v="0"/>
    <s v="USD"/>
    <n v="1489497886"/>
    <n v="1487082286"/>
    <b v="1"/>
    <x v="16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82"/>
    <n v="52.79"/>
    <x v="0"/>
    <x v="0"/>
    <s v="USD"/>
    <n v="1485907200"/>
    <n v="1483292122"/>
    <b v="1"/>
    <x v="322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n v="135.66999999999999"/>
    <x v="0"/>
    <x v="0"/>
    <s v="USD"/>
    <n v="1426773920"/>
    <n v="1424185520"/>
    <b v="1"/>
    <x v="26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n v="53.99"/>
    <x v="0"/>
    <x v="0"/>
    <s v="USD"/>
    <n v="1445624695"/>
    <n v="1443464695"/>
    <b v="1"/>
    <x v="323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n v="56.64"/>
    <x v="0"/>
    <x v="0"/>
    <s v="USD"/>
    <n v="1417402800"/>
    <n v="1414610126"/>
    <b v="1"/>
    <x v="196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n v="82.32"/>
    <x v="0"/>
    <x v="2"/>
    <s v="AUD"/>
    <n v="1455548400"/>
    <n v="1453461865"/>
    <b v="1"/>
    <x v="32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n v="88.26"/>
    <x v="0"/>
    <x v="0"/>
    <s v="USD"/>
    <n v="1462161540"/>
    <n v="1457913777"/>
    <b v="1"/>
    <x v="325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n v="84.91"/>
    <x v="0"/>
    <x v="0"/>
    <s v="USD"/>
    <n v="1441383062"/>
    <n v="1438791062"/>
    <b v="1"/>
    <x v="232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n v="48.15"/>
    <x v="0"/>
    <x v="0"/>
    <s v="USD"/>
    <n v="1464040800"/>
    <n v="1461527631"/>
    <b v="1"/>
    <x v="238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n v="66.02"/>
    <x v="0"/>
    <x v="0"/>
    <s v="USD"/>
    <n v="1440702910"/>
    <n v="1438110910"/>
    <b v="1"/>
    <x v="326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n v="96.38"/>
    <x v="0"/>
    <x v="12"/>
    <s v="EUR"/>
    <n v="1470506400"/>
    <n v="1467358427"/>
    <b v="1"/>
    <x v="291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n v="156.16999999999999"/>
    <x v="0"/>
    <x v="0"/>
    <s v="USD"/>
    <n v="1421952370"/>
    <n v="1418064370"/>
    <b v="1"/>
    <x v="67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n v="95.76"/>
    <x v="0"/>
    <x v="0"/>
    <s v="USD"/>
    <n v="1483481019"/>
    <n v="1480629819"/>
    <b v="0"/>
    <x v="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n v="180.41"/>
    <x v="0"/>
    <x v="0"/>
    <s v="USD"/>
    <n v="1416964500"/>
    <n v="1414368616"/>
    <b v="1"/>
    <x v="15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n v="3"/>
    <x v="2"/>
    <x v="0"/>
    <s v="USD"/>
    <n v="1420045538"/>
    <n v="1417453538"/>
    <b v="0"/>
    <x v="84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n v="20"/>
    <x v="2"/>
    <x v="5"/>
    <s v="CAD"/>
    <n v="1435708500"/>
    <n v="1434412500"/>
    <b v="0"/>
    <x v="29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n v="10"/>
    <x v="2"/>
    <x v="0"/>
    <s v="USD"/>
    <n v="1416662034"/>
    <n v="1414066434"/>
    <b v="0"/>
    <x v="29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n v="0"/>
    <x v="2"/>
    <x v="0"/>
    <s v="USD"/>
    <n v="1427847480"/>
    <n v="1424222024"/>
    <b v="0"/>
    <x v="78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0"/>
    <n v="1"/>
    <x v="2"/>
    <x v="0"/>
    <s v="USD"/>
    <n v="1425330960"/>
    <n v="1422393234"/>
    <b v="0"/>
    <x v="29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n v="26.27"/>
    <x v="2"/>
    <x v="1"/>
    <s v="GBP"/>
    <n v="1410930399"/>
    <n v="1405746399"/>
    <b v="0"/>
    <x v="202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n v="0"/>
    <x v="2"/>
    <x v="0"/>
    <s v="USD"/>
    <n v="1487844882"/>
    <n v="1487240082"/>
    <b v="0"/>
    <x v="78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9"/>
    <n v="60"/>
    <x v="2"/>
    <x v="0"/>
    <s v="USD"/>
    <n v="1447020620"/>
    <n v="1444425020"/>
    <b v="0"/>
    <x v="29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n v="28.33"/>
    <x v="2"/>
    <x v="0"/>
    <s v="USD"/>
    <n v="1446524159"/>
    <n v="1443928559"/>
    <b v="0"/>
    <x v="79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n v="14.43"/>
    <x v="2"/>
    <x v="1"/>
    <s v="GBP"/>
    <n v="1463050034"/>
    <n v="1460458034"/>
    <b v="0"/>
    <x v="63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n v="0"/>
    <x v="2"/>
    <x v="0"/>
    <s v="USD"/>
    <n v="1432756039"/>
    <n v="1430164039"/>
    <b v="0"/>
    <x v="78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n v="132.19"/>
    <x v="2"/>
    <x v="0"/>
    <s v="USD"/>
    <n v="1412135940"/>
    <n v="1410366708"/>
    <b v="0"/>
    <x v="38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n v="0"/>
    <x v="2"/>
    <x v="0"/>
    <s v="USD"/>
    <n v="1441176447"/>
    <n v="1438584447"/>
    <b v="0"/>
    <x v="78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n v="0"/>
    <x v="2"/>
    <x v="2"/>
    <s v="AUD"/>
    <n v="1438495390"/>
    <n v="1435903390"/>
    <b v="0"/>
    <x v="78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n v="0"/>
    <x v="2"/>
    <x v="0"/>
    <s v="USD"/>
    <n v="1442509200"/>
    <n v="1440513832"/>
    <b v="0"/>
    <x v="78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n v="56.42"/>
    <x v="2"/>
    <x v="5"/>
    <s v="CAD"/>
    <n v="1467603624"/>
    <n v="1465011624"/>
    <b v="0"/>
    <x v="8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n v="100"/>
    <x v="2"/>
    <x v="0"/>
    <s v="USD"/>
    <n v="1411227633"/>
    <n v="1408549233"/>
    <b v="0"/>
    <x v="29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n v="11.67"/>
    <x v="2"/>
    <x v="1"/>
    <s v="GBP"/>
    <n v="1440763920"/>
    <n v="1435656759"/>
    <b v="0"/>
    <x v="8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n v="50"/>
    <x v="2"/>
    <x v="0"/>
    <s v="USD"/>
    <n v="1430270199"/>
    <n v="1428974199"/>
    <b v="0"/>
    <x v="29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n v="23.5"/>
    <x v="2"/>
    <x v="0"/>
    <s v="USD"/>
    <n v="1415842193"/>
    <n v="1414110593"/>
    <b v="0"/>
    <x v="80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n v="67"/>
    <x v="1"/>
    <x v="0"/>
    <s v="USD"/>
    <n v="1383789603"/>
    <n v="1381194003"/>
    <b v="0"/>
    <x v="29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n v="0"/>
    <x v="1"/>
    <x v="0"/>
    <s v="USD"/>
    <n v="1259715000"/>
    <n v="1253712916"/>
    <b v="0"/>
    <x v="78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n v="42.5"/>
    <x v="1"/>
    <x v="1"/>
    <s v="GBP"/>
    <n v="1394815751"/>
    <n v="1389635351"/>
    <b v="0"/>
    <x v="84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n v="10"/>
    <x v="1"/>
    <x v="0"/>
    <s v="USD"/>
    <n v="1432843500"/>
    <n v="1430124509"/>
    <b v="0"/>
    <x v="29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n v="100"/>
    <x v="1"/>
    <x v="0"/>
    <s v="USD"/>
    <n v="1307554261"/>
    <n v="1304962261"/>
    <b v="0"/>
    <x v="29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n v="108.05"/>
    <x v="1"/>
    <x v="0"/>
    <s v="USD"/>
    <n v="1469656800"/>
    <n v="1467151204"/>
    <b v="0"/>
    <x v="211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n v="26.92"/>
    <x v="1"/>
    <x v="0"/>
    <s v="USD"/>
    <n v="1392595200"/>
    <n v="1391293745"/>
    <b v="0"/>
    <x v="62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n v="155"/>
    <x v="1"/>
    <x v="0"/>
    <s v="USD"/>
    <n v="1419384585"/>
    <n v="1416360585"/>
    <b v="0"/>
    <x v="19"/>
    <b v="0"/>
    <s v="publishing/art books"/>
    <x v="3"/>
    <x v="25"/>
  </r>
  <r>
    <n v="1569"/>
    <s v="to be removed (Canceled)"/>
    <s v="to be removed"/>
    <n v="30000"/>
    <n v="0"/>
    <n v="0"/>
    <n v="0"/>
    <x v="1"/>
    <x v="0"/>
    <s v="USD"/>
    <n v="1369498714"/>
    <n v="1366906714"/>
    <b v="0"/>
    <x v="78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41"/>
    <n v="47.77"/>
    <x v="1"/>
    <x v="0"/>
    <s v="USD"/>
    <n v="1460140282"/>
    <n v="1457551882"/>
    <b v="0"/>
    <x v="47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n v="20"/>
    <x v="1"/>
    <x v="1"/>
    <s v="GBP"/>
    <n v="1434738483"/>
    <n v="1432146483"/>
    <b v="0"/>
    <x v="8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n v="41.67"/>
    <x v="1"/>
    <x v="1"/>
    <s v="GBP"/>
    <n v="1456703940"/>
    <n v="1454546859"/>
    <b v="0"/>
    <x v="8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n v="74.33"/>
    <x v="1"/>
    <x v="5"/>
    <s v="CAD"/>
    <n v="1491019140"/>
    <n v="1487548802"/>
    <b v="0"/>
    <x v="8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n v="84.33"/>
    <x v="1"/>
    <x v="0"/>
    <s v="USD"/>
    <n v="1424211329"/>
    <n v="1421187329"/>
    <b v="0"/>
    <x v="79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n v="65.459999999999994"/>
    <x v="1"/>
    <x v="0"/>
    <s v="USD"/>
    <n v="1404909296"/>
    <n v="1402317296"/>
    <b v="0"/>
    <x v="2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n v="65"/>
    <x v="1"/>
    <x v="0"/>
    <s v="USD"/>
    <n v="1435698368"/>
    <n v="1431810368"/>
    <b v="0"/>
    <x v="73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n v="27.5"/>
    <x v="1"/>
    <x v="0"/>
    <s v="USD"/>
    <n v="1343161248"/>
    <n v="1337977248"/>
    <b v="0"/>
    <x v="84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n v="51.25"/>
    <x v="1"/>
    <x v="0"/>
    <s v="USD"/>
    <n v="1283392800"/>
    <n v="1281317691"/>
    <b v="0"/>
    <x v="80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n v="14"/>
    <x v="1"/>
    <x v="0"/>
    <s v="USD"/>
    <n v="1377734091"/>
    <n v="1374882891"/>
    <b v="0"/>
    <x v="84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n v="0"/>
    <x v="1"/>
    <x v="0"/>
    <s v="USD"/>
    <n v="1337562726"/>
    <n v="1332378726"/>
    <b v="0"/>
    <x v="78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n v="5"/>
    <x v="2"/>
    <x v="1"/>
    <s v="GBP"/>
    <n v="1450521990"/>
    <n v="1447757190"/>
    <b v="0"/>
    <x v="29"/>
    <b v="0"/>
    <s v="photography/places"/>
    <x v="8"/>
    <x v="26"/>
  </r>
  <r>
    <n v="1582"/>
    <s v="Scenes from New Orleans"/>
    <s v="I create canvas prints of images from in and around New Orleans"/>
    <n v="1000"/>
    <n v="93"/>
    <n v="9"/>
    <n v="31"/>
    <x v="2"/>
    <x v="0"/>
    <s v="USD"/>
    <n v="1445894400"/>
    <n v="1440961053"/>
    <b v="0"/>
    <x v="8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n v="15"/>
    <x v="2"/>
    <x v="1"/>
    <s v="GBP"/>
    <n v="1411681391"/>
    <n v="1409089391"/>
    <b v="0"/>
    <x v="29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n v="0"/>
    <x v="2"/>
    <x v="0"/>
    <s v="USD"/>
    <n v="1401464101"/>
    <n v="1400600101"/>
    <b v="0"/>
    <x v="78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n v="131.66999999999999"/>
    <x v="2"/>
    <x v="5"/>
    <s v="CAD"/>
    <n v="1482663600"/>
    <n v="1480800568"/>
    <b v="0"/>
    <x v="8"/>
    <b v="0"/>
    <s v="photography/places"/>
    <x v="8"/>
    <x v="26"/>
  </r>
  <r>
    <n v="1586"/>
    <s v="Missouri In Pictures"/>
    <s v="Show the world the beauty that is in all of our back yards!"/>
    <n v="1500"/>
    <n v="0"/>
    <n v="0"/>
    <n v="0"/>
    <x v="2"/>
    <x v="0"/>
    <s v="USD"/>
    <n v="1428197422"/>
    <n v="1425609022"/>
    <b v="0"/>
    <x v="78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n v="1"/>
    <x v="2"/>
    <x v="0"/>
    <s v="USD"/>
    <n v="1418510965"/>
    <n v="1415918965"/>
    <b v="0"/>
    <x v="29"/>
    <b v="0"/>
    <s v="photography/places"/>
    <x v="8"/>
    <x v="26"/>
  </r>
  <r>
    <n v="1588"/>
    <s v="The Right Side of Texas"/>
    <s v="Southeast Texas as seen through the lens of a cell phone camera"/>
    <n v="516"/>
    <n v="0"/>
    <n v="0"/>
    <n v="0"/>
    <x v="2"/>
    <x v="0"/>
    <s v="USD"/>
    <n v="1422735120"/>
    <n v="1420091999"/>
    <b v="0"/>
    <x v="78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n v="0"/>
    <x v="2"/>
    <x v="0"/>
    <s v="USD"/>
    <n v="1444433886"/>
    <n v="1441841886"/>
    <b v="0"/>
    <x v="78"/>
    <b v="0"/>
    <s v="photography/places"/>
    <x v="8"/>
    <x v="26"/>
  </r>
  <r>
    <n v="1590"/>
    <s v="An Italian Adventure"/>
    <s v="Discover Italy through photography."/>
    <n v="60000"/>
    <n v="1020"/>
    <n v="2"/>
    <n v="510"/>
    <x v="2"/>
    <x v="13"/>
    <s v="EUR"/>
    <n v="1443040464"/>
    <n v="1440448464"/>
    <b v="0"/>
    <x v="84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n v="44.48"/>
    <x v="2"/>
    <x v="1"/>
    <s v="GBP"/>
    <n v="1459700741"/>
    <n v="1457112341"/>
    <b v="0"/>
    <x v="297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n v="0"/>
    <x v="2"/>
    <x v="0"/>
    <s v="USD"/>
    <n v="1427503485"/>
    <n v="1423619085"/>
    <b v="0"/>
    <x v="78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0"/>
    <n v="1"/>
    <x v="2"/>
    <x v="0"/>
    <s v="USD"/>
    <n v="1425154655"/>
    <n v="1422562655"/>
    <b v="0"/>
    <x v="8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21"/>
    <n v="20.5"/>
    <x v="2"/>
    <x v="0"/>
    <s v="USD"/>
    <n v="1463329260"/>
    <n v="1458147982"/>
    <b v="0"/>
    <x v="73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n v="40"/>
    <x v="2"/>
    <x v="0"/>
    <s v="USD"/>
    <n v="1403122380"/>
    <n v="1400634728"/>
    <b v="0"/>
    <x v="63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"/>
    <n v="25"/>
    <x v="2"/>
    <x v="1"/>
    <s v="GBP"/>
    <n v="1418469569"/>
    <n v="1414577969"/>
    <b v="0"/>
    <x v="8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n v="0"/>
    <x v="2"/>
    <x v="0"/>
    <s v="USD"/>
    <n v="1474360197"/>
    <n v="1471768197"/>
    <b v="0"/>
    <x v="78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n v="1"/>
    <x v="2"/>
    <x v="0"/>
    <s v="USD"/>
    <n v="1437926458"/>
    <n v="1432742458"/>
    <b v="0"/>
    <x v="29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n v="0"/>
    <x v="2"/>
    <x v="1"/>
    <s v="GBP"/>
    <n v="1460116576"/>
    <n v="1457528176"/>
    <b v="0"/>
    <x v="78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n v="40.78"/>
    <x v="2"/>
    <x v="0"/>
    <s v="USD"/>
    <n v="1405401060"/>
    <n v="1401585752"/>
    <b v="0"/>
    <x v="82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n v="48.33"/>
    <x v="0"/>
    <x v="0"/>
    <s v="USD"/>
    <n v="1304561633"/>
    <n v="1301969633"/>
    <b v="0"/>
    <x v="6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n v="46.95"/>
    <x v="0"/>
    <x v="0"/>
    <s v="USD"/>
    <n v="1318633200"/>
    <n v="1314947317"/>
    <b v="0"/>
    <x v="58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00"/>
    <n v="66.69"/>
    <x v="0"/>
    <x v="0"/>
    <s v="USD"/>
    <n v="1327723459"/>
    <n v="1322539459"/>
    <b v="0"/>
    <x v="209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n v="48.84"/>
    <x v="0"/>
    <x v="0"/>
    <s v="USD"/>
    <n v="1332011835"/>
    <n v="1328559435"/>
    <b v="0"/>
    <x v="16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n v="137.31"/>
    <x v="0"/>
    <x v="0"/>
    <s v="USD"/>
    <n v="1312182000"/>
    <n v="1311380313"/>
    <b v="0"/>
    <x v="3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n v="87.83"/>
    <x v="0"/>
    <x v="0"/>
    <s v="USD"/>
    <n v="1300930838"/>
    <n v="1293158438"/>
    <b v="0"/>
    <x v="297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n v="70.790000000000006"/>
    <x v="0"/>
    <x v="0"/>
    <s v="USD"/>
    <n v="1339701851"/>
    <n v="1337887451"/>
    <b v="0"/>
    <x v="242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n v="52.83"/>
    <x v="0"/>
    <x v="0"/>
    <s v="USD"/>
    <n v="1388553960"/>
    <n v="1385754986"/>
    <b v="0"/>
    <x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n v="443.75"/>
    <x v="0"/>
    <x v="0"/>
    <s v="USD"/>
    <n v="1320220800"/>
    <n v="1315612909"/>
    <b v="0"/>
    <x v="80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n v="48.54"/>
    <x v="0"/>
    <x v="0"/>
    <s v="USD"/>
    <n v="1355609510"/>
    <n v="1353017510"/>
    <b v="0"/>
    <x v="300"/>
    <b v="1"/>
    <s v="music/rock"/>
    <x v="4"/>
    <x v="11"/>
  </r>
  <r>
    <n v="1611"/>
    <s v="Skelton-Luns CD/7&quot;             No Big Deal."/>
    <s v="Skelton-Luns CD/7&quot; No Big Deal."/>
    <n v="800"/>
    <n v="1001"/>
    <n v="125"/>
    <n v="37.07"/>
    <x v="0"/>
    <x v="0"/>
    <s v="USD"/>
    <n v="1370390432"/>
    <n v="1368576032"/>
    <b v="0"/>
    <x v="74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n v="50"/>
    <x v="0"/>
    <x v="0"/>
    <s v="USD"/>
    <n v="1357160384"/>
    <n v="1354568384"/>
    <b v="0"/>
    <x v="202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n v="39.04"/>
    <x v="0"/>
    <x v="0"/>
    <s v="USD"/>
    <n v="1342921202"/>
    <n v="1340329202"/>
    <b v="0"/>
    <x v="55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n v="66.69"/>
    <x v="0"/>
    <x v="0"/>
    <s v="USD"/>
    <n v="1407085200"/>
    <n v="1401924769"/>
    <b v="0"/>
    <x v="99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n v="67.13"/>
    <x v="0"/>
    <x v="0"/>
    <s v="USD"/>
    <n v="1323742396"/>
    <n v="1319850796"/>
    <b v="0"/>
    <x v="327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n v="66.37"/>
    <x v="0"/>
    <x v="0"/>
    <s v="USD"/>
    <n v="1353621600"/>
    <n v="1350061821"/>
    <b v="0"/>
    <x v="328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46"/>
    <n v="64.62"/>
    <x v="0"/>
    <x v="0"/>
    <s v="USD"/>
    <n v="1383332400"/>
    <n v="1380470188"/>
    <b v="0"/>
    <x v="150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05"/>
    <n v="58.37"/>
    <x v="0"/>
    <x v="0"/>
    <s v="USD"/>
    <n v="1362757335"/>
    <n v="1359301335"/>
    <b v="0"/>
    <x v="74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n v="86.96"/>
    <x v="0"/>
    <x v="0"/>
    <s v="USD"/>
    <n v="1410755286"/>
    <n v="1408940886"/>
    <b v="0"/>
    <x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13"/>
    <n v="66.47"/>
    <x v="0"/>
    <x v="0"/>
    <s v="USD"/>
    <n v="1361606940"/>
    <n v="1361002140"/>
    <b v="0"/>
    <x v="5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n v="163.78"/>
    <x v="0"/>
    <x v="0"/>
    <s v="USD"/>
    <n v="1338177540"/>
    <n v="1333550015"/>
    <b v="0"/>
    <x v="7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n v="107.98"/>
    <x v="0"/>
    <x v="0"/>
    <s v="USD"/>
    <n v="1418803140"/>
    <n v="1415343874"/>
    <b v="0"/>
    <x v="71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n v="42.11"/>
    <x v="0"/>
    <x v="1"/>
    <s v="GBP"/>
    <n v="1377621089"/>
    <n v="1372437089"/>
    <b v="0"/>
    <x v="59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n v="47.2"/>
    <x v="0"/>
    <x v="0"/>
    <s v="USD"/>
    <n v="1357721335"/>
    <n v="1354265335"/>
    <b v="0"/>
    <x v="20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n v="112.02"/>
    <x v="0"/>
    <x v="0"/>
    <s v="USD"/>
    <n v="1347382053"/>
    <n v="1344962853"/>
    <b v="0"/>
    <x v="201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n v="74.95"/>
    <x v="0"/>
    <x v="0"/>
    <s v="USD"/>
    <n v="1385932867"/>
    <n v="1383337267"/>
    <b v="0"/>
    <x v="52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n v="61.58"/>
    <x v="0"/>
    <x v="0"/>
    <s v="USD"/>
    <n v="1353905940"/>
    <n v="1351011489"/>
    <b v="0"/>
    <x v="44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01"/>
    <n v="45.88"/>
    <x v="0"/>
    <x v="0"/>
    <s v="USD"/>
    <n v="1403026882"/>
    <n v="1400175682"/>
    <b v="0"/>
    <x v="106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04"/>
    <n v="75.849999999999994"/>
    <x v="0"/>
    <x v="0"/>
    <s v="USD"/>
    <n v="1392929333"/>
    <n v="1389041333"/>
    <b v="0"/>
    <x v="141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n v="84.21"/>
    <x v="0"/>
    <x v="0"/>
    <s v="USD"/>
    <n v="1330671540"/>
    <n v="1328040375"/>
    <b v="0"/>
    <x v="149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n v="117.23"/>
    <x v="0"/>
    <x v="0"/>
    <s v="USD"/>
    <n v="1350074261"/>
    <n v="1347482261"/>
    <b v="0"/>
    <x v="182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n v="86.49"/>
    <x v="0"/>
    <x v="0"/>
    <s v="USD"/>
    <n v="1316851854"/>
    <n v="1311667854"/>
    <b v="0"/>
    <x v="5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n v="172.41"/>
    <x v="0"/>
    <x v="0"/>
    <s v="USD"/>
    <n v="1326690000"/>
    <n v="1324329156"/>
    <b v="0"/>
    <x v="6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01"/>
    <n v="62.81"/>
    <x v="0"/>
    <x v="0"/>
    <s v="USD"/>
    <n v="1306994340"/>
    <n v="1303706001"/>
    <b v="0"/>
    <x v="58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n v="67.73"/>
    <x v="0"/>
    <x v="0"/>
    <s v="USD"/>
    <n v="1468270261"/>
    <n v="1463086261"/>
    <b v="0"/>
    <x v="7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n v="53.56"/>
    <x v="0"/>
    <x v="0"/>
    <s v="USD"/>
    <n v="1307851200"/>
    <n v="1304129088"/>
    <b v="0"/>
    <x v="45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n v="34.6"/>
    <x v="0"/>
    <x v="0"/>
    <s v="USD"/>
    <n v="1262302740"/>
    <n v="1257444140"/>
    <b v="0"/>
    <x v="41"/>
    <b v="1"/>
    <s v="music/rock"/>
    <x v="4"/>
    <x v="11"/>
  </r>
  <r>
    <n v="1638"/>
    <s v="Avenues EP 2013"/>
    <s v="Avenues will be going in to the studio to record a new EP with Matt Allison!"/>
    <n v="1000"/>
    <n v="1050"/>
    <n v="105"/>
    <n v="38.89"/>
    <x v="0"/>
    <x v="0"/>
    <s v="USD"/>
    <n v="1362086700"/>
    <n v="1358180968"/>
    <b v="0"/>
    <x v="74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n v="94.74"/>
    <x v="0"/>
    <x v="0"/>
    <s v="USD"/>
    <n v="1330789165"/>
    <n v="1328197165"/>
    <b v="0"/>
    <x v="10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n v="39.97"/>
    <x v="0"/>
    <x v="0"/>
    <s v="USD"/>
    <n v="1280800740"/>
    <n v="1279603955"/>
    <b v="0"/>
    <x v="5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01"/>
    <n v="97.5"/>
    <x v="0"/>
    <x v="0"/>
    <s v="USD"/>
    <n v="1418998744"/>
    <n v="1416406744"/>
    <b v="0"/>
    <x v="55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n v="42.86"/>
    <x v="0"/>
    <x v="0"/>
    <s v="USD"/>
    <n v="1308011727"/>
    <n v="1306283727"/>
    <b v="0"/>
    <x v="33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25"/>
    <n v="168.51"/>
    <x v="0"/>
    <x v="0"/>
    <s v="USD"/>
    <n v="1348516012"/>
    <n v="1345924012"/>
    <b v="0"/>
    <x v="7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n v="85.55"/>
    <x v="0"/>
    <x v="0"/>
    <s v="USD"/>
    <n v="1353551160"/>
    <n v="1348363560"/>
    <b v="0"/>
    <x v="130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n v="554"/>
    <x v="0"/>
    <x v="0"/>
    <s v="USD"/>
    <n v="1379515740"/>
    <n v="1378306140"/>
    <b v="0"/>
    <x v="73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n v="26.55"/>
    <x v="0"/>
    <x v="1"/>
    <s v="GBP"/>
    <n v="1408039860"/>
    <n v="1405248503"/>
    <b v="0"/>
    <x v="1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n v="113.83"/>
    <x v="0"/>
    <x v="0"/>
    <s v="USD"/>
    <n v="1339235377"/>
    <n v="1336643377"/>
    <b v="0"/>
    <x v="67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n v="32.01"/>
    <x v="0"/>
    <x v="0"/>
    <s v="USD"/>
    <n v="1300636482"/>
    <n v="1298048082"/>
    <b v="0"/>
    <x v="24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n v="47.19"/>
    <x v="0"/>
    <x v="0"/>
    <s v="USD"/>
    <n v="1400862355"/>
    <n v="1396974355"/>
    <b v="0"/>
    <x v="75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n v="88.47"/>
    <x v="0"/>
    <x v="0"/>
    <s v="USD"/>
    <n v="1381314437"/>
    <n v="1378722437"/>
    <b v="0"/>
    <x v="58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n v="100.75"/>
    <x v="0"/>
    <x v="0"/>
    <s v="USD"/>
    <n v="1303801140"/>
    <n v="1300916220"/>
    <b v="0"/>
    <x v="9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n v="64.709999999999994"/>
    <x v="0"/>
    <x v="0"/>
    <s v="USD"/>
    <n v="1385297393"/>
    <n v="1382701793"/>
    <b v="0"/>
    <x v="16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n v="51.85"/>
    <x v="0"/>
    <x v="0"/>
    <s v="USD"/>
    <n v="1303675296"/>
    <n v="1300996896"/>
    <b v="0"/>
    <x v="129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n v="38.79"/>
    <x v="0"/>
    <x v="0"/>
    <s v="USD"/>
    <n v="1334784160"/>
    <n v="1332192160"/>
    <b v="0"/>
    <x v="69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43"/>
    <n v="44.65"/>
    <x v="0"/>
    <x v="0"/>
    <s v="USD"/>
    <n v="1333648820"/>
    <n v="1331060420"/>
    <b v="0"/>
    <x v="53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n v="156.77000000000001"/>
    <x v="0"/>
    <x v="0"/>
    <s v="USD"/>
    <n v="1355437052"/>
    <n v="1352845052"/>
    <b v="0"/>
    <x v="53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n v="118.7"/>
    <x v="0"/>
    <x v="0"/>
    <s v="USD"/>
    <n v="1337885168"/>
    <n v="1335293168"/>
    <b v="0"/>
    <x v="170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n v="74.150000000000006"/>
    <x v="0"/>
    <x v="0"/>
    <s v="USD"/>
    <n v="1355840400"/>
    <n v="1352524767"/>
    <b v="0"/>
    <x v="329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n v="12.53"/>
    <x v="0"/>
    <x v="1"/>
    <s v="GBP"/>
    <n v="1387281600"/>
    <n v="1384811721"/>
    <b v="0"/>
    <x v="43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n v="27.86"/>
    <x v="0"/>
    <x v="13"/>
    <s v="EUR"/>
    <n v="1462053540"/>
    <n v="1459355950"/>
    <b v="0"/>
    <x v="17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n v="80.180000000000007"/>
    <x v="0"/>
    <x v="15"/>
    <s v="EUR"/>
    <n v="1453064400"/>
    <n v="1449359831"/>
    <b v="0"/>
    <x v="2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n v="132.44"/>
    <x v="0"/>
    <x v="0"/>
    <s v="USD"/>
    <n v="1325310336"/>
    <n v="1320122736"/>
    <b v="0"/>
    <x v="95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08"/>
    <n v="33.75"/>
    <x v="0"/>
    <x v="0"/>
    <s v="USD"/>
    <n v="1422750707"/>
    <n v="1420158707"/>
    <b v="0"/>
    <x v="58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n v="34.380000000000003"/>
    <x v="0"/>
    <x v="0"/>
    <s v="USD"/>
    <n v="1331870340"/>
    <n v="1328033818"/>
    <b v="0"/>
    <x v="30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n v="44.96"/>
    <x v="0"/>
    <x v="0"/>
    <s v="USD"/>
    <n v="1298343600"/>
    <n v="1295624113"/>
    <b v="0"/>
    <x v="251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n v="41.04"/>
    <x v="0"/>
    <x v="0"/>
    <s v="USD"/>
    <n v="1364447073"/>
    <n v="1361858673"/>
    <b v="0"/>
    <x v="15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n v="52.6"/>
    <x v="0"/>
    <x v="0"/>
    <s v="USD"/>
    <n v="1394521140"/>
    <n v="1392169298"/>
    <b v="0"/>
    <x v="141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n v="70.78"/>
    <x v="0"/>
    <x v="0"/>
    <s v="USD"/>
    <n v="1322454939"/>
    <n v="1319859339"/>
    <b v="0"/>
    <x v="318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n v="53.75"/>
    <x v="0"/>
    <x v="0"/>
    <s v="USD"/>
    <n v="1464729276"/>
    <n v="1459545276"/>
    <b v="0"/>
    <x v="47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n v="44.61"/>
    <x v="0"/>
    <x v="0"/>
    <s v="USD"/>
    <n v="1278302400"/>
    <n v="1273961999"/>
    <b v="0"/>
    <x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01"/>
    <n v="26.15"/>
    <x v="0"/>
    <x v="0"/>
    <s v="USD"/>
    <n v="1470056614"/>
    <n v="1467464614"/>
    <b v="0"/>
    <x v="99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13"/>
    <n v="39.18"/>
    <x v="0"/>
    <x v="0"/>
    <s v="USD"/>
    <n v="1338824730"/>
    <n v="1336232730"/>
    <b v="0"/>
    <x v="72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n v="45.59"/>
    <x v="0"/>
    <x v="0"/>
    <s v="USD"/>
    <n v="1425675892"/>
    <n v="1423083892"/>
    <b v="0"/>
    <x v="211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n v="89.25"/>
    <x v="0"/>
    <x v="0"/>
    <s v="USD"/>
    <n v="1471503540"/>
    <n v="1468852306"/>
    <b v="0"/>
    <x v="116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37"/>
    <n v="40.42"/>
    <x v="0"/>
    <x v="0"/>
    <s v="USD"/>
    <n v="1318802580"/>
    <n v="1316194540"/>
    <b v="0"/>
    <x v="69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15"/>
    <n v="82.38"/>
    <x v="0"/>
    <x v="0"/>
    <s v="USD"/>
    <n v="1334980740"/>
    <n v="1330968347"/>
    <b v="0"/>
    <x v="288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n v="159.52000000000001"/>
    <x v="0"/>
    <x v="3"/>
    <s v="EUR"/>
    <n v="1460786340"/>
    <n v="1455615976"/>
    <b v="0"/>
    <x v="288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n v="36.24"/>
    <x v="0"/>
    <x v="0"/>
    <s v="USD"/>
    <n v="1391718671"/>
    <n v="1390509071"/>
    <b v="0"/>
    <x v="72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n v="62.5"/>
    <x v="0"/>
    <x v="0"/>
    <s v="USD"/>
    <n v="1311298745"/>
    <n v="1309311545"/>
    <b v="0"/>
    <x v="66"/>
    <b v="1"/>
    <s v="music/pop"/>
    <x v="4"/>
    <x v="27"/>
  </r>
  <r>
    <n v="1680"/>
    <s v="Kick Out a Record"/>
    <s v="Working Musician dilemma #164: how the taxman put Kick the Record 2.0 on hold"/>
    <n v="1000"/>
    <n v="1175"/>
    <n v="118"/>
    <n v="47"/>
    <x v="0"/>
    <x v="0"/>
    <s v="USD"/>
    <n v="1405188667"/>
    <n v="1402596667"/>
    <b v="0"/>
    <x v="20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n v="74.58"/>
    <x v="3"/>
    <x v="0"/>
    <s v="USD"/>
    <n v="1490752800"/>
    <n v="1486522484"/>
    <b v="0"/>
    <x v="330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n v="0"/>
    <x v="3"/>
    <x v="0"/>
    <s v="USD"/>
    <n v="1492142860"/>
    <n v="1486962460"/>
    <b v="0"/>
    <x v="78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n v="76"/>
    <x v="3"/>
    <x v="6"/>
    <s v="EUR"/>
    <n v="1491590738"/>
    <n v="1489517138"/>
    <b v="0"/>
    <x v="73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09"/>
    <n v="86.44"/>
    <x v="3"/>
    <x v="0"/>
    <s v="USD"/>
    <n v="1489775641"/>
    <n v="1487360041"/>
    <b v="0"/>
    <x v="2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n v="24"/>
    <x v="3"/>
    <x v="0"/>
    <s v="USD"/>
    <n v="1490331623"/>
    <n v="1487743223"/>
    <b v="0"/>
    <x v="41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n v="18"/>
    <x v="3"/>
    <x v="5"/>
    <s v="CAD"/>
    <n v="1493320519"/>
    <n v="1488140119"/>
    <b v="0"/>
    <x v="29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n v="80.13"/>
    <x v="3"/>
    <x v="0"/>
    <s v="USD"/>
    <n v="1491855300"/>
    <n v="1488935245"/>
    <b v="0"/>
    <x v="70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n v="253.14"/>
    <x v="3"/>
    <x v="0"/>
    <s v="USD"/>
    <n v="1491738594"/>
    <n v="1489150194"/>
    <b v="0"/>
    <x v="63"/>
    <b v="0"/>
    <s v="music/faith"/>
    <x v="4"/>
    <x v="28"/>
  </r>
  <r>
    <n v="1689"/>
    <s v="Fly Away"/>
    <s v="Praising the Living God in the second half of life."/>
    <n v="2400"/>
    <n v="2400"/>
    <n v="100"/>
    <n v="171.43"/>
    <x v="3"/>
    <x v="0"/>
    <s v="USD"/>
    <n v="1489700230"/>
    <n v="1487111830"/>
    <b v="0"/>
    <x v="25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n v="57.73"/>
    <x v="3"/>
    <x v="0"/>
    <s v="USD"/>
    <n v="1491470442"/>
    <n v="1488882042"/>
    <b v="0"/>
    <x v="202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n v="264.26"/>
    <x v="3"/>
    <x v="0"/>
    <s v="USD"/>
    <n v="1491181200"/>
    <n v="1488387008"/>
    <b v="0"/>
    <x v="44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n v="159.33000000000001"/>
    <x v="3"/>
    <x v="0"/>
    <s v="USD"/>
    <n v="1490572740"/>
    <n v="1487734667"/>
    <b v="0"/>
    <x v="41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n v="35"/>
    <x v="3"/>
    <x v="1"/>
    <s v="GBP"/>
    <n v="1491768000"/>
    <n v="1489097112"/>
    <b v="0"/>
    <x v="22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n v="5"/>
    <x v="3"/>
    <x v="0"/>
    <s v="USD"/>
    <n v="1490589360"/>
    <n v="1488038674"/>
    <b v="0"/>
    <x v="29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n v="61.09"/>
    <x v="3"/>
    <x v="0"/>
    <s v="USD"/>
    <n v="1491786000"/>
    <n v="1488847514"/>
    <b v="0"/>
    <x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n v="0"/>
    <x v="3"/>
    <x v="0"/>
    <s v="USD"/>
    <n v="1491007211"/>
    <n v="1488418811"/>
    <b v="0"/>
    <x v="78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n v="114.82"/>
    <x v="3"/>
    <x v="0"/>
    <s v="USD"/>
    <n v="1491781648"/>
    <n v="1489193248"/>
    <b v="0"/>
    <x v="19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n v="0"/>
    <x v="3"/>
    <x v="0"/>
    <s v="USD"/>
    <n v="1490499180"/>
    <n v="1488430760"/>
    <b v="0"/>
    <x v="78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n v="54"/>
    <x v="3"/>
    <x v="0"/>
    <s v="USD"/>
    <n v="1491943445"/>
    <n v="1489351445"/>
    <b v="0"/>
    <x v="80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n v="65.97"/>
    <x v="3"/>
    <x v="0"/>
    <s v="USD"/>
    <n v="1491019200"/>
    <n v="1488418990"/>
    <b v="0"/>
    <x v="1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n v="5"/>
    <x v="2"/>
    <x v="0"/>
    <s v="USD"/>
    <n v="1421337405"/>
    <n v="1418745405"/>
    <b v="0"/>
    <x v="84"/>
    <b v="0"/>
    <s v="music/faith"/>
    <x v="4"/>
    <x v="28"/>
  </r>
  <r>
    <n v="1702"/>
    <s v="lyndale lewis and new vision prosper cd release"/>
    <s v="I can do all things through christ jesus"/>
    <n v="16500"/>
    <n v="1"/>
    <n v="0"/>
    <n v="1"/>
    <x v="2"/>
    <x v="0"/>
    <s v="USD"/>
    <n v="1427745150"/>
    <n v="1425156750"/>
    <b v="0"/>
    <x v="29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n v="25.5"/>
    <x v="2"/>
    <x v="0"/>
    <s v="USD"/>
    <n v="1441003537"/>
    <n v="1435819537"/>
    <b v="0"/>
    <x v="84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65"/>
    <n v="118.36"/>
    <x v="2"/>
    <x v="0"/>
    <s v="USD"/>
    <n v="1424056873"/>
    <n v="1421464873"/>
    <b v="0"/>
    <x v="202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n v="0"/>
    <x v="2"/>
    <x v="0"/>
    <s v="USD"/>
    <n v="1441814400"/>
    <n v="1440807846"/>
    <b v="0"/>
    <x v="78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n v="0"/>
    <x v="2"/>
    <x v="12"/>
    <s v="EUR"/>
    <n v="1440314472"/>
    <n v="1435130472"/>
    <b v="0"/>
    <x v="78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n v="54.11"/>
    <x v="2"/>
    <x v="0"/>
    <s v="USD"/>
    <n v="1459181895"/>
    <n v="1456593495"/>
    <b v="0"/>
    <x v="82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n v="0"/>
    <x v="2"/>
    <x v="0"/>
    <s v="USD"/>
    <n v="1462135706"/>
    <n v="1458679706"/>
    <b v="0"/>
    <x v="78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5"/>
    <n v="21.25"/>
    <x v="2"/>
    <x v="0"/>
    <s v="USD"/>
    <n v="1409513940"/>
    <n v="1405949514"/>
    <b v="0"/>
    <x v="80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1"/>
    <n v="34"/>
    <x v="2"/>
    <x v="12"/>
    <s v="EUR"/>
    <n v="1453122000"/>
    <n v="1449151888"/>
    <b v="0"/>
    <x v="29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n v="525"/>
    <x v="2"/>
    <x v="0"/>
    <s v="USD"/>
    <n v="1409585434"/>
    <n v="1406907034"/>
    <b v="0"/>
    <x v="84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n v="0"/>
    <x v="2"/>
    <x v="0"/>
    <s v="USD"/>
    <n v="1435701353"/>
    <n v="1430517353"/>
    <b v="0"/>
    <x v="78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n v="50"/>
    <x v="2"/>
    <x v="0"/>
    <s v="USD"/>
    <n v="1412536412"/>
    <n v="1409944412"/>
    <b v="0"/>
    <x v="29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n v="115.71"/>
    <x v="2"/>
    <x v="0"/>
    <s v="USD"/>
    <n v="1430517761"/>
    <n v="1427925761"/>
    <b v="0"/>
    <x v="5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n v="5.5"/>
    <x v="2"/>
    <x v="0"/>
    <s v="USD"/>
    <n v="1427772120"/>
    <n v="1425186785"/>
    <b v="0"/>
    <x v="84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n v="50"/>
    <x v="2"/>
    <x v="0"/>
    <s v="USD"/>
    <n v="1481295099"/>
    <n v="1477835499"/>
    <b v="0"/>
    <x v="8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43"/>
    <n v="34.020000000000003"/>
    <x v="2"/>
    <x v="0"/>
    <s v="USD"/>
    <n v="1461211200"/>
    <n v="1459467238"/>
    <b v="0"/>
    <x v="14"/>
    <b v="0"/>
    <s v="music/faith"/>
    <x v="4"/>
    <x v="28"/>
  </r>
  <r>
    <n v="1718"/>
    <s v="The Prodigal Son"/>
    <s v="A melody for the galaxy."/>
    <n v="35000"/>
    <n v="75"/>
    <n v="0"/>
    <n v="37.5"/>
    <x v="2"/>
    <x v="0"/>
    <s v="USD"/>
    <n v="1463201940"/>
    <n v="1459435149"/>
    <b v="0"/>
    <x v="84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n v="11.67"/>
    <x v="2"/>
    <x v="0"/>
    <s v="USD"/>
    <n v="1410958191"/>
    <n v="1408366191"/>
    <b v="0"/>
    <x v="8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n v="28.13"/>
    <x v="2"/>
    <x v="0"/>
    <s v="USD"/>
    <n v="1415562471"/>
    <n v="1412966871"/>
    <b v="0"/>
    <x v="22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n v="0"/>
    <x v="2"/>
    <x v="0"/>
    <s v="USD"/>
    <n v="1449831863"/>
    <n v="1447239863"/>
    <b v="0"/>
    <x v="78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n v="1"/>
    <x v="2"/>
    <x v="0"/>
    <s v="USD"/>
    <n v="1459642200"/>
    <n v="1456441429"/>
    <b v="0"/>
    <x v="29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n v="216.67"/>
    <x v="2"/>
    <x v="0"/>
    <s v="USD"/>
    <n v="1435730400"/>
    <n v="1430855315"/>
    <b v="0"/>
    <x v="8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n v="8.75"/>
    <x v="2"/>
    <x v="0"/>
    <s v="USD"/>
    <n v="1414707762"/>
    <n v="1412115762"/>
    <b v="0"/>
    <x v="80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n v="62.22"/>
    <x v="2"/>
    <x v="0"/>
    <s v="USD"/>
    <n v="1408922049"/>
    <n v="1406330049"/>
    <b v="0"/>
    <x v="82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34"/>
    <n v="137.25"/>
    <x v="2"/>
    <x v="0"/>
    <s v="USD"/>
    <n v="1403906664"/>
    <n v="1401401064"/>
    <b v="0"/>
    <x v="38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n v="1"/>
    <x v="2"/>
    <x v="1"/>
    <s v="GBP"/>
    <n v="1428231600"/>
    <n v="1423520177"/>
    <b v="0"/>
    <x v="29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n v="122.14"/>
    <x v="2"/>
    <x v="0"/>
    <s v="USD"/>
    <n v="1445439674"/>
    <n v="1442847674"/>
    <b v="0"/>
    <x v="63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n v="0"/>
    <x v="2"/>
    <x v="0"/>
    <s v="USD"/>
    <n v="1465521306"/>
    <n v="1460337306"/>
    <b v="0"/>
    <x v="78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n v="0"/>
    <x v="2"/>
    <x v="0"/>
    <s v="USD"/>
    <n v="1445738783"/>
    <n v="1443146783"/>
    <b v="0"/>
    <x v="78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n v="0"/>
    <x v="2"/>
    <x v="0"/>
    <s v="USD"/>
    <n v="1434034800"/>
    <n v="1432849552"/>
    <b v="0"/>
    <x v="78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n v="0"/>
    <x v="2"/>
    <x v="0"/>
    <s v="USD"/>
    <n v="1452920400"/>
    <n v="1447777481"/>
    <b v="0"/>
    <x v="78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n v="0"/>
    <x v="2"/>
    <x v="0"/>
    <s v="USD"/>
    <n v="1473802200"/>
    <n v="1472746374"/>
    <b v="0"/>
    <x v="78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n v="1"/>
    <x v="2"/>
    <x v="0"/>
    <s v="USD"/>
    <n v="1431046356"/>
    <n v="1428454356"/>
    <b v="0"/>
    <x v="29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n v="55"/>
    <x v="2"/>
    <x v="0"/>
    <s v="USD"/>
    <n v="1470598345"/>
    <n v="1468006345"/>
    <b v="0"/>
    <x v="84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1"/>
    <n v="22"/>
    <x v="2"/>
    <x v="0"/>
    <s v="USD"/>
    <n v="1447018833"/>
    <n v="1444423233"/>
    <b v="0"/>
    <x v="29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n v="56.67"/>
    <x v="2"/>
    <x v="0"/>
    <s v="USD"/>
    <n v="1437432392"/>
    <n v="1434840392"/>
    <b v="0"/>
    <x v="41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0"/>
    <n v="20"/>
    <x v="2"/>
    <x v="0"/>
    <s v="USD"/>
    <n v="1412283542"/>
    <n v="1409691542"/>
    <b v="0"/>
    <x v="29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n v="1"/>
    <x v="2"/>
    <x v="0"/>
    <s v="USD"/>
    <n v="1462391932"/>
    <n v="1457297932"/>
    <b v="0"/>
    <x v="29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n v="0"/>
    <x v="2"/>
    <x v="0"/>
    <s v="USD"/>
    <n v="1437075422"/>
    <n v="1434483422"/>
    <b v="0"/>
    <x v="78"/>
    <b v="0"/>
    <s v="music/faith"/>
    <x v="4"/>
    <x v="28"/>
  </r>
  <r>
    <n v="1741"/>
    <s v="Caught off Guard"/>
    <s v="A photo journal documenting my experiences and travels across New Zealand"/>
    <n v="1200"/>
    <n v="1330"/>
    <n v="111"/>
    <n v="25.58"/>
    <x v="0"/>
    <x v="1"/>
    <s v="GBP"/>
    <n v="1433948671"/>
    <n v="1430060671"/>
    <b v="0"/>
    <x v="47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n v="63.97"/>
    <x v="0"/>
    <x v="0"/>
    <s v="USD"/>
    <n v="1483822800"/>
    <n v="1481058170"/>
    <b v="0"/>
    <x v="69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n v="89.93"/>
    <x v="0"/>
    <x v="0"/>
    <s v="USD"/>
    <n v="1472270340"/>
    <n v="1470348775"/>
    <b v="0"/>
    <x v="85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n v="93.07"/>
    <x v="0"/>
    <x v="1"/>
    <s v="GBP"/>
    <n v="1425821477"/>
    <n v="1421937077"/>
    <b v="0"/>
    <x v="16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n v="89.67"/>
    <x v="0"/>
    <x v="0"/>
    <s v="USD"/>
    <n v="1482372000"/>
    <n v="1479276838"/>
    <b v="0"/>
    <x v="30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n v="207.62"/>
    <x v="0"/>
    <x v="0"/>
    <s v="USD"/>
    <n v="1479952800"/>
    <n v="1477368867"/>
    <b v="0"/>
    <x v="329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n v="59.41"/>
    <x v="0"/>
    <x v="1"/>
    <s v="GBP"/>
    <n v="1447426800"/>
    <n v="1444904830"/>
    <b v="0"/>
    <x v="180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30"/>
    <n v="358.97"/>
    <x v="0"/>
    <x v="5"/>
    <s v="CAD"/>
    <n v="1441234143"/>
    <n v="1438642143"/>
    <b v="0"/>
    <x v="33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n v="94.74"/>
    <x v="0"/>
    <x v="19"/>
    <s v="EUR"/>
    <n v="1488394800"/>
    <n v="1485213921"/>
    <b v="0"/>
    <x v="132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n v="80.650000000000006"/>
    <x v="0"/>
    <x v="0"/>
    <s v="USD"/>
    <n v="1461096304"/>
    <n v="1458936304"/>
    <b v="0"/>
    <x v="207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03"/>
    <n v="168.69"/>
    <x v="0"/>
    <x v="0"/>
    <s v="USD"/>
    <n v="1426787123"/>
    <n v="1424198723"/>
    <b v="0"/>
    <x v="42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60"/>
    <n v="34.69"/>
    <x v="0"/>
    <x v="1"/>
    <s v="GBP"/>
    <n v="1476425082"/>
    <n v="1473833082"/>
    <b v="0"/>
    <x v="24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n v="462.86"/>
    <x v="0"/>
    <x v="8"/>
    <s v="DKK"/>
    <n v="1458579568"/>
    <n v="1455991168"/>
    <b v="0"/>
    <x v="2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n v="104.39"/>
    <x v="0"/>
    <x v="5"/>
    <s v="CAD"/>
    <n v="1428091353"/>
    <n v="1425502953"/>
    <b v="0"/>
    <x v="24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n v="7.5"/>
    <x v="0"/>
    <x v="0"/>
    <s v="USD"/>
    <n v="1444071361"/>
    <n v="1441479361"/>
    <b v="0"/>
    <x v="80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n v="47.13"/>
    <x v="0"/>
    <x v="0"/>
    <s v="USD"/>
    <n v="1472443269"/>
    <n v="1468987269"/>
    <b v="0"/>
    <x v="148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n v="414.29"/>
    <x v="0"/>
    <x v="0"/>
    <s v="USD"/>
    <n v="1485631740"/>
    <n v="1483041083"/>
    <b v="0"/>
    <x v="25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n v="42.48"/>
    <x v="0"/>
    <x v="0"/>
    <s v="USD"/>
    <n v="1468536992"/>
    <n v="1463352992"/>
    <b v="0"/>
    <x v="74"/>
    <b v="1"/>
    <s v="photography/photobooks"/>
    <x v="8"/>
    <x v="20"/>
  </r>
  <r>
    <n v="1759"/>
    <s v="Death Valley"/>
    <s v="Death Valley will be the first photo book of Andi State"/>
    <n v="5000"/>
    <n v="5330"/>
    <n v="107"/>
    <n v="108.78"/>
    <x v="0"/>
    <x v="0"/>
    <s v="USD"/>
    <n v="1427309629"/>
    <n v="1425585229"/>
    <b v="0"/>
    <x v="72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n v="81.099999999999994"/>
    <x v="0"/>
    <x v="0"/>
    <s v="USD"/>
    <n v="1456416513"/>
    <n v="1454688513"/>
    <b v="0"/>
    <x v="33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55"/>
    <n v="51.67"/>
    <x v="0"/>
    <x v="1"/>
    <s v="GBP"/>
    <n v="1442065060"/>
    <n v="1437745060"/>
    <b v="0"/>
    <x v="83"/>
    <b v="1"/>
    <s v="photography/photobooks"/>
    <x v="8"/>
    <x v="20"/>
  </r>
  <r>
    <n v="1762"/>
    <s v="&quot;The Naked Pixel&quot; Ali Pakele"/>
    <s v="Project rewards $25 gets you 190+ digital images"/>
    <n v="100"/>
    <n v="885"/>
    <n v="885"/>
    <n v="35.4"/>
    <x v="0"/>
    <x v="0"/>
    <s v="USD"/>
    <n v="1457739245"/>
    <n v="1455147245"/>
    <b v="0"/>
    <x v="20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n v="103.64"/>
    <x v="0"/>
    <x v="0"/>
    <s v="USD"/>
    <n v="1477255840"/>
    <n v="1474663840"/>
    <b v="0"/>
    <x v="115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n v="55.28"/>
    <x v="2"/>
    <x v="1"/>
    <s v="GBP"/>
    <n v="1407065979"/>
    <n v="1404560379"/>
    <b v="1"/>
    <x v="70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n v="72.17"/>
    <x v="2"/>
    <x v="0"/>
    <s v="USD"/>
    <n v="1407972712"/>
    <n v="1405380712"/>
    <b v="1"/>
    <x v="27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n v="0"/>
    <x v="2"/>
    <x v="2"/>
    <s v="AUD"/>
    <n v="1408999088"/>
    <n v="1407184688"/>
    <b v="1"/>
    <x v="78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n v="58.62"/>
    <x v="2"/>
    <x v="0"/>
    <s v="USD"/>
    <n v="1407080884"/>
    <n v="1404488884"/>
    <b v="1"/>
    <x v="70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n v="12.47"/>
    <x v="2"/>
    <x v="0"/>
    <s v="USD"/>
    <n v="1411824444"/>
    <n v="1406640444"/>
    <b v="1"/>
    <x v="41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n v="49.14"/>
    <x v="2"/>
    <x v="0"/>
    <s v="USD"/>
    <n v="1421177959"/>
    <n v="1418585959"/>
    <b v="1"/>
    <x v="19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n v="150.5"/>
    <x v="2"/>
    <x v="0"/>
    <s v="USD"/>
    <n v="1413312194"/>
    <n v="1410288194"/>
    <b v="1"/>
    <x v="297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n v="35.799999999999997"/>
    <x v="2"/>
    <x v="1"/>
    <s v="GBP"/>
    <n v="1414107040"/>
    <n v="1411515040"/>
    <b v="1"/>
    <x v="20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16"/>
    <n v="45.16"/>
    <x v="2"/>
    <x v="1"/>
    <s v="GBP"/>
    <n v="1404666836"/>
    <n v="1399482836"/>
    <b v="1"/>
    <x v="10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n v="98.79"/>
    <x v="2"/>
    <x v="0"/>
    <s v="USD"/>
    <n v="1421691298"/>
    <n v="1417803298"/>
    <b v="1"/>
    <x v="10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n v="88.31"/>
    <x v="2"/>
    <x v="0"/>
    <s v="USD"/>
    <n v="1417273140"/>
    <n v="1413609292"/>
    <b v="1"/>
    <x v="62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n v="170.63"/>
    <x v="2"/>
    <x v="0"/>
    <s v="USD"/>
    <n v="1414193160"/>
    <n v="1410305160"/>
    <b v="1"/>
    <x v="20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n v="83.75"/>
    <x v="2"/>
    <x v="1"/>
    <s v="GBP"/>
    <n v="1414623471"/>
    <n v="1411513071"/>
    <b v="1"/>
    <x v="80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n v="65.099999999999994"/>
    <x v="2"/>
    <x v="9"/>
    <s v="EUR"/>
    <n v="1424421253"/>
    <n v="1421829253"/>
    <b v="1"/>
    <x v="73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n v="66.33"/>
    <x v="2"/>
    <x v="0"/>
    <s v="USD"/>
    <n v="1427485395"/>
    <n v="1423600995"/>
    <b v="1"/>
    <x v="41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n v="104.89"/>
    <x v="2"/>
    <x v="0"/>
    <s v="USD"/>
    <n v="1472834180"/>
    <n v="1470242180"/>
    <b v="1"/>
    <x v="44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n v="78.44"/>
    <x v="2"/>
    <x v="0"/>
    <s v="USD"/>
    <n v="1467469510"/>
    <n v="1462285510"/>
    <b v="1"/>
    <x v="215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n v="59.04"/>
    <x v="2"/>
    <x v="0"/>
    <s v="USD"/>
    <n v="1473950945"/>
    <n v="1471272545"/>
    <b v="1"/>
    <x v="5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n v="71.34"/>
    <x v="2"/>
    <x v="0"/>
    <s v="USD"/>
    <n v="1456062489"/>
    <n v="1453211289"/>
    <b v="1"/>
    <x v="88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n v="51.23"/>
    <x v="2"/>
    <x v="0"/>
    <s v="USD"/>
    <n v="1432248478"/>
    <n v="1429656478"/>
    <b v="1"/>
    <x v="333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n v="60.24"/>
    <x v="2"/>
    <x v="0"/>
    <s v="USD"/>
    <n v="1422674700"/>
    <n v="1419954240"/>
    <b v="1"/>
    <x v="51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n v="44.94"/>
    <x v="2"/>
    <x v="0"/>
    <s v="USD"/>
    <n v="1413417600"/>
    <n v="1410750855"/>
    <b v="1"/>
    <x v="52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n v="31.21"/>
    <x v="2"/>
    <x v="9"/>
    <s v="EUR"/>
    <n v="1418649177"/>
    <n v="1416057177"/>
    <b v="1"/>
    <x v="60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15"/>
    <n v="63.88"/>
    <x v="2"/>
    <x v="0"/>
    <s v="USD"/>
    <n v="1428158637"/>
    <n v="1425570237"/>
    <b v="1"/>
    <x v="5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"/>
    <n v="19"/>
    <x v="2"/>
    <x v="1"/>
    <s v="GBP"/>
    <n v="1414795542"/>
    <n v="1412203542"/>
    <b v="1"/>
    <x v="80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n v="10"/>
    <x v="2"/>
    <x v="0"/>
    <s v="USD"/>
    <n v="1421042403"/>
    <n v="1415858403"/>
    <b v="1"/>
    <x v="80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n v="109.07"/>
    <x v="2"/>
    <x v="0"/>
    <s v="USD"/>
    <n v="1423152678"/>
    <n v="1420560678"/>
    <b v="1"/>
    <x v="41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4"/>
    <n v="26.75"/>
    <x v="2"/>
    <x v="1"/>
    <s v="GBP"/>
    <n v="1422553565"/>
    <n v="1417369565"/>
    <b v="1"/>
    <x v="80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n v="109.94"/>
    <x v="2"/>
    <x v="0"/>
    <s v="USD"/>
    <n v="1439189940"/>
    <n v="1435970682"/>
    <b v="1"/>
    <x v="237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n v="20"/>
    <x v="2"/>
    <x v="2"/>
    <s v="AUD"/>
    <n v="1417127040"/>
    <n v="1414531440"/>
    <b v="1"/>
    <x v="84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n v="55.39"/>
    <x v="2"/>
    <x v="0"/>
    <s v="USD"/>
    <n v="1423660422"/>
    <n v="1420636422"/>
    <b v="1"/>
    <x v="59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n v="133.9"/>
    <x v="2"/>
    <x v="12"/>
    <s v="EUR"/>
    <n v="1476460800"/>
    <n v="1473922541"/>
    <b v="1"/>
    <x v="75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n v="48.72"/>
    <x v="2"/>
    <x v="1"/>
    <s v="GBP"/>
    <n v="1469356366"/>
    <n v="1464172366"/>
    <b v="1"/>
    <x v="48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n v="48.25"/>
    <x v="2"/>
    <x v="0"/>
    <s v="USD"/>
    <n v="1481809189"/>
    <n v="1479217189"/>
    <b v="1"/>
    <x v="205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n v="58.97"/>
    <x v="2"/>
    <x v="0"/>
    <s v="USD"/>
    <n v="1454572233"/>
    <n v="1449388233"/>
    <b v="1"/>
    <x v="7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2"/>
    <n v="11.64"/>
    <x v="2"/>
    <x v="1"/>
    <s v="GBP"/>
    <n v="1415740408"/>
    <n v="1414008808"/>
    <b v="1"/>
    <x v="79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n v="83.72"/>
    <x v="2"/>
    <x v="1"/>
    <s v="GBP"/>
    <n v="1476109970"/>
    <n v="1473517970"/>
    <b v="1"/>
    <x v="116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n v="63.65"/>
    <x v="2"/>
    <x v="1"/>
    <s v="GBP"/>
    <n v="1450181400"/>
    <n v="1447429868"/>
    <b v="1"/>
    <x v="7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48"/>
    <n v="94.28"/>
    <x v="2"/>
    <x v="12"/>
    <s v="EUR"/>
    <n v="1435442340"/>
    <n v="1433416830"/>
    <b v="1"/>
    <x v="59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n v="71.87"/>
    <x v="2"/>
    <x v="0"/>
    <s v="USD"/>
    <n v="1423878182"/>
    <n v="1421199782"/>
    <b v="1"/>
    <x v="11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n v="104.85"/>
    <x v="2"/>
    <x v="0"/>
    <s v="USD"/>
    <n v="1447521404"/>
    <n v="1444061804"/>
    <b v="1"/>
    <x v="47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n v="67.14"/>
    <x v="2"/>
    <x v="12"/>
    <s v="EUR"/>
    <n v="1443808800"/>
    <n v="1441048658"/>
    <b v="1"/>
    <x v="259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n v="73.88"/>
    <x v="2"/>
    <x v="1"/>
    <s v="GBP"/>
    <n v="1412090349"/>
    <n v="1409066349"/>
    <b v="1"/>
    <x v="22"/>
    <b v="0"/>
    <s v="photography/photobooks"/>
    <x v="8"/>
    <x v="20"/>
  </r>
  <r>
    <n v="1807"/>
    <s v="Anywhere but Here"/>
    <s v="I want to explore alternative cultures and lifestyles in America."/>
    <n v="5000"/>
    <n v="553"/>
    <n v="11"/>
    <n v="69.13"/>
    <x v="2"/>
    <x v="0"/>
    <s v="USD"/>
    <n v="1411868313"/>
    <n v="1409276313"/>
    <b v="1"/>
    <x v="22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n v="120.77"/>
    <x v="2"/>
    <x v="0"/>
    <s v="USD"/>
    <n v="1486830030"/>
    <n v="1483806030"/>
    <b v="1"/>
    <x v="93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n v="42.22"/>
    <x v="2"/>
    <x v="5"/>
    <s v="CAD"/>
    <n v="1425246439"/>
    <n v="1422222439"/>
    <b v="1"/>
    <x v="82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"/>
    <n v="7.5"/>
    <x v="2"/>
    <x v="0"/>
    <s v="USD"/>
    <n v="1408657826"/>
    <n v="1407621026"/>
    <b v="0"/>
    <x v="84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0"/>
    <n v="1.54"/>
    <x v="2"/>
    <x v="0"/>
    <s v="USD"/>
    <n v="1414123200"/>
    <n v="1408962270"/>
    <b v="0"/>
    <x v="55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n v="37.61"/>
    <x v="2"/>
    <x v="1"/>
    <s v="GBP"/>
    <n v="1467531536"/>
    <n v="1464939536"/>
    <b v="0"/>
    <x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n v="0"/>
    <x v="2"/>
    <x v="1"/>
    <s v="GBP"/>
    <n v="1407532812"/>
    <n v="1404940812"/>
    <b v="0"/>
    <x v="78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n v="42.16"/>
    <x v="2"/>
    <x v="1"/>
    <s v="GBP"/>
    <n v="1425108736"/>
    <n v="1422516736"/>
    <b v="0"/>
    <x v="205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n v="0"/>
    <x v="2"/>
    <x v="0"/>
    <s v="USD"/>
    <n v="1435787137"/>
    <n v="1434577537"/>
    <b v="0"/>
    <x v="78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"/>
    <n v="84.83"/>
    <x v="2"/>
    <x v="16"/>
    <s v="CHF"/>
    <n v="1469473200"/>
    <n v="1467061303"/>
    <b v="0"/>
    <x v="79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52"/>
    <n v="94.19"/>
    <x v="2"/>
    <x v="0"/>
    <s v="USD"/>
    <n v="1485759540"/>
    <n v="1480607607"/>
    <b v="0"/>
    <x v="61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n v="0"/>
    <x v="2"/>
    <x v="0"/>
    <s v="USD"/>
    <n v="1428035850"/>
    <n v="1425447450"/>
    <b v="0"/>
    <x v="78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n v="6.25"/>
    <x v="2"/>
    <x v="0"/>
    <s v="USD"/>
    <n v="1406743396"/>
    <n v="1404151396"/>
    <b v="0"/>
    <x v="80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n v="213.38"/>
    <x v="2"/>
    <x v="0"/>
    <s v="USD"/>
    <n v="1427850090"/>
    <n v="1425261690"/>
    <b v="0"/>
    <x v="22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n v="59.16"/>
    <x v="0"/>
    <x v="0"/>
    <s v="USD"/>
    <n v="1330760367"/>
    <n v="1326872367"/>
    <b v="0"/>
    <x v="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n v="27.27"/>
    <x v="0"/>
    <x v="5"/>
    <s v="CAD"/>
    <n v="1391194860"/>
    <n v="1388084862"/>
    <b v="0"/>
    <x v="202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n v="24.58"/>
    <x v="0"/>
    <x v="0"/>
    <s v="USD"/>
    <n v="1351095976"/>
    <n v="1348503976"/>
    <b v="0"/>
    <x v="51"/>
    <b v="1"/>
    <s v="music/rock"/>
    <x v="4"/>
    <x v="11"/>
  </r>
  <r>
    <n v="1824"/>
    <s v="Tin Man's Broken Wisdom Fund"/>
    <s v="cd fund raiser"/>
    <n v="3000"/>
    <n v="3002"/>
    <n v="100"/>
    <n v="75.05"/>
    <x v="0"/>
    <x v="0"/>
    <s v="USD"/>
    <n v="1389146880"/>
    <n v="1387403967"/>
    <b v="0"/>
    <x v="244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n v="42.02"/>
    <x v="0"/>
    <x v="0"/>
    <s v="USD"/>
    <n v="1373572903"/>
    <n v="1371585703"/>
    <b v="0"/>
    <x v="133"/>
    <b v="1"/>
    <s v="music/rock"/>
    <x v="4"/>
    <x v="11"/>
  </r>
  <r>
    <n v="1826"/>
    <s v="BEAR GHOST! Professional Recording! Yay!"/>
    <s v="Hear your favorite Bear Ghost in eargasmic quality!"/>
    <n v="2000"/>
    <n v="2020"/>
    <n v="101"/>
    <n v="53.16"/>
    <x v="0"/>
    <x v="0"/>
    <s v="USD"/>
    <n v="1392675017"/>
    <n v="1390083017"/>
    <b v="0"/>
    <x v="44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n v="83.89"/>
    <x v="0"/>
    <x v="0"/>
    <s v="USD"/>
    <n v="1299138561"/>
    <n v="1294818561"/>
    <b v="0"/>
    <x v="93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n v="417.33"/>
    <x v="0"/>
    <x v="0"/>
    <s v="USD"/>
    <n v="1399672800"/>
    <n v="1396906530"/>
    <b v="0"/>
    <x v="53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n v="75.77"/>
    <x v="0"/>
    <x v="0"/>
    <s v="USD"/>
    <n v="1295647200"/>
    <n v="1291428371"/>
    <b v="0"/>
    <x v="51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n v="67.39"/>
    <x v="0"/>
    <x v="0"/>
    <s v="USD"/>
    <n v="1393259107"/>
    <n v="1390667107"/>
    <b v="0"/>
    <x v="334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n v="73.569999999999993"/>
    <x v="0"/>
    <x v="0"/>
    <s v="USD"/>
    <n v="1336866863"/>
    <n v="1335570863"/>
    <b v="0"/>
    <x v="25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n v="25"/>
    <x v="0"/>
    <x v="0"/>
    <s v="USD"/>
    <n v="1299243427"/>
    <n v="1296651427"/>
    <b v="0"/>
    <x v="9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n v="42"/>
    <x v="0"/>
    <x v="0"/>
    <s v="USD"/>
    <n v="1362211140"/>
    <n v="1359421403"/>
    <b v="0"/>
    <x v="20"/>
    <b v="1"/>
    <s v="music/rock"/>
    <x v="4"/>
    <x v="11"/>
  </r>
  <r>
    <n v="1834"/>
    <s v="TDJ - All Part of the Plan EP/Tour"/>
    <s v="Help us fund our first tour and promote our new EP!"/>
    <n v="10000"/>
    <n v="11805"/>
    <n v="118"/>
    <n v="131.16999999999999"/>
    <x v="0"/>
    <x v="0"/>
    <s v="USD"/>
    <n v="1422140895"/>
    <n v="1418684895"/>
    <b v="0"/>
    <x v="24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n v="47.27"/>
    <x v="0"/>
    <x v="1"/>
    <s v="GBP"/>
    <n v="1459439471"/>
    <n v="1456851071"/>
    <b v="0"/>
    <x v="202"/>
    <b v="1"/>
    <s v="music/rock"/>
    <x v="4"/>
    <x v="11"/>
  </r>
  <r>
    <n v="1836"/>
    <s v="KICKSTART OUR &lt;+3"/>
    <s v="Help fund our 2013 Sound &amp; Lighting Touring rig!"/>
    <n v="5000"/>
    <n v="10017"/>
    <n v="200"/>
    <n v="182.13"/>
    <x v="0"/>
    <x v="0"/>
    <s v="USD"/>
    <n v="1361129129"/>
    <n v="1359660329"/>
    <b v="0"/>
    <x v="16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n v="61.37"/>
    <x v="0"/>
    <x v="0"/>
    <s v="USD"/>
    <n v="1332029335"/>
    <n v="1326848935"/>
    <b v="0"/>
    <x v="209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n v="35.770000000000003"/>
    <x v="0"/>
    <x v="0"/>
    <s v="USD"/>
    <n v="1317438000"/>
    <n v="1314989557"/>
    <b v="0"/>
    <x v="33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n v="45.62"/>
    <x v="0"/>
    <x v="0"/>
    <s v="USD"/>
    <n v="1475342382"/>
    <n v="1472750382"/>
    <b v="0"/>
    <x v="43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n v="75.38"/>
    <x v="0"/>
    <x v="0"/>
    <s v="USD"/>
    <n v="1367902740"/>
    <n v="1366251510"/>
    <b v="0"/>
    <x v="62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02"/>
    <n v="50.88"/>
    <x v="0"/>
    <x v="0"/>
    <s v="USD"/>
    <n v="1400561940"/>
    <n v="1397679445"/>
    <b v="0"/>
    <x v="244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n v="119.29"/>
    <x v="0"/>
    <x v="0"/>
    <s v="USD"/>
    <n v="1425275940"/>
    <n v="1422371381"/>
    <b v="0"/>
    <x v="64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n v="92.54"/>
    <x v="0"/>
    <x v="0"/>
    <s v="USD"/>
    <n v="1298245954"/>
    <n v="1295653954"/>
    <b v="0"/>
    <x v="179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n v="76.05"/>
    <x v="0"/>
    <x v="0"/>
    <s v="USD"/>
    <n v="1307761200"/>
    <n v="1304464914"/>
    <b v="0"/>
    <x v="9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n v="52.63"/>
    <x v="0"/>
    <x v="0"/>
    <s v="USD"/>
    <n v="1466139300"/>
    <n v="1464854398"/>
    <b v="0"/>
    <x v="10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n v="98.99"/>
    <x v="0"/>
    <x v="0"/>
    <s v="USD"/>
    <n v="1355585777"/>
    <n v="1352993777"/>
    <b v="0"/>
    <x v="335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n v="79.53"/>
    <x v="0"/>
    <x v="0"/>
    <s v="USD"/>
    <n v="1429594832"/>
    <n v="1427780432"/>
    <b v="0"/>
    <x v="44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n v="134.21"/>
    <x v="0"/>
    <x v="0"/>
    <s v="USD"/>
    <n v="1312095540"/>
    <n v="1306608888"/>
    <b v="0"/>
    <x v="5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00"/>
    <n v="37.630000000000003"/>
    <x v="0"/>
    <x v="0"/>
    <s v="USD"/>
    <n v="1350505059"/>
    <n v="1347913059"/>
    <b v="0"/>
    <x v="22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n v="51.04"/>
    <x v="0"/>
    <x v="0"/>
    <s v="USD"/>
    <n v="1405033300"/>
    <n v="1402441300"/>
    <b v="0"/>
    <x v="122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n v="50.04"/>
    <x v="0"/>
    <x v="0"/>
    <s v="USD"/>
    <n v="1406509200"/>
    <n v="1404769538"/>
    <b v="0"/>
    <x v="55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n v="133.93"/>
    <x v="0"/>
    <x v="0"/>
    <s v="USD"/>
    <n v="1429920000"/>
    <n v="1426703452"/>
    <b v="0"/>
    <x v="132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n v="58.21"/>
    <x v="0"/>
    <x v="0"/>
    <s v="USD"/>
    <n v="1352860017"/>
    <n v="1348536417"/>
    <b v="0"/>
    <x v="25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n v="88.04"/>
    <x v="0"/>
    <x v="0"/>
    <s v="USD"/>
    <n v="1369355437"/>
    <n v="1366763437"/>
    <b v="0"/>
    <x v="49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n v="70.58"/>
    <x v="0"/>
    <x v="5"/>
    <s v="CAD"/>
    <n v="1389012940"/>
    <n v="1385124940"/>
    <b v="0"/>
    <x v="277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n v="53.29"/>
    <x v="0"/>
    <x v="0"/>
    <s v="USD"/>
    <n v="1405715472"/>
    <n v="1403901072"/>
    <b v="0"/>
    <x v="44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n v="136.36000000000001"/>
    <x v="0"/>
    <x v="0"/>
    <s v="USD"/>
    <n v="1410546413"/>
    <n v="1407954413"/>
    <b v="0"/>
    <x v="19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n v="40.549999999999997"/>
    <x v="0"/>
    <x v="0"/>
    <s v="USD"/>
    <n v="1324014521"/>
    <n v="1318826921"/>
    <b v="0"/>
    <x v="184"/>
    <b v="1"/>
    <s v="music/rock"/>
    <x v="4"/>
    <x v="11"/>
  </r>
  <r>
    <n v="1859"/>
    <s v="Queen Kwong Tour to London and Paris"/>
    <s v="Queen Kwong is going ON TOUR to London and Paris!"/>
    <n v="3000"/>
    <n v="3955"/>
    <n v="132"/>
    <n v="70.63"/>
    <x v="0"/>
    <x v="0"/>
    <s v="USD"/>
    <n v="1316716129"/>
    <n v="1314124129"/>
    <b v="0"/>
    <x v="6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n v="52.68"/>
    <x v="0"/>
    <x v="0"/>
    <s v="USD"/>
    <n v="1391706084"/>
    <n v="1389891684"/>
    <b v="0"/>
    <x v="10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n v="0"/>
    <x v="2"/>
    <x v="1"/>
    <s v="GBP"/>
    <n v="1422256341"/>
    <n v="1419664341"/>
    <b v="0"/>
    <x v="78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n v="90.94"/>
    <x v="2"/>
    <x v="0"/>
    <s v="USD"/>
    <n v="1488958200"/>
    <n v="1484912974"/>
    <b v="0"/>
    <x v="38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0"/>
    <n v="5"/>
    <x v="2"/>
    <x v="0"/>
    <s v="USD"/>
    <n v="1402600085"/>
    <n v="1400008085"/>
    <b v="0"/>
    <x v="84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n v="58.08"/>
    <x v="2"/>
    <x v="0"/>
    <s v="USD"/>
    <n v="1399223500"/>
    <n v="1396631500"/>
    <b v="0"/>
    <x v="53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n v="2"/>
    <x v="2"/>
    <x v="1"/>
    <s v="GBP"/>
    <n v="1478425747"/>
    <n v="1475398147"/>
    <b v="0"/>
    <x v="84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n v="62.5"/>
    <x v="2"/>
    <x v="0"/>
    <s v="USD"/>
    <n v="1488340800"/>
    <n v="1483768497"/>
    <b v="0"/>
    <x v="84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n v="10"/>
    <x v="2"/>
    <x v="0"/>
    <s v="USD"/>
    <n v="1478383912"/>
    <n v="1475791912"/>
    <b v="0"/>
    <x v="29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n v="71.59"/>
    <x v="2"/>
    <x v="0"/>
    <s v="USD"/>
    <n v="1450166340"/>
    <n v="1448044925"/>
    <b v="0"/>
    <x v="5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n v="0"/>
    <x v="2"/>
    <x v="0"/>
    <s v="USD"/>
    <n v="1483488249"/>
    <n v="1480896249"/>
    <b v="0"/>
    <x v="78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n v="32.82"/>
    <x v="2"/>
    <x v="0"/>
    <s v="USD"/>
    <n v="1454213820"/>
    <n v="1451723535"/>
    <b v="0"/>
    <x v="202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n v="49.12"/>
    <x v="2"/>
    <x v="0"/>
    <s v="USD"/>
    <n v="1416512901"/>
    <n v="1413053301"/>
    <b v="0"/>
    <x v="1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n v="16.309999999999999"/>
    <x v="2"/>
    <x v="0"/>
    <s v="USD"/>
    <n v="1435633602"/>
    <n v="1433041602"/>
    <b v="0"/>
    <x v="62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n v="18"/>
    <x v="2"/>
    <x v="5"/>
    <s v="CAD"/>
    <n v="1436373900"/>
    <n v="1433861210"/>
    <b v="0"/>
    <x v="84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n v="13"/>
    <x v="2"/>
    <x v="0"/>
    <s v="USD"/>
    <n v="1467155733"/>
    <n v="1465427733"/>
    <b v="0"/>
    <x v="84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1"/>
    <n v="17"/>
    <x v="2"/>
    <x v="0"/>
    <s v="USD"/>
    <n v="1470519308"/>
    <n v="1465335308"/>
    <b v="0"/>
    <x v="8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n v="0"/>
    <x v="2"/>
    <x v="2"/>
    <s v="AUD"/>
    <n v="1402901405"/>
    <n v="1400309405"/>
    <b v="0"/>
    <x v="78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n v="0"/>
    <x v="2"/>
    <x v="0"/>
    <s v="USD"/>
    <n v="1425170525"/>
    <n v="1422664925"/>
    <b v="0"/>
    <x v="78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n v="0"/>
    <x v="2"/>
    <x v="2"/>
    <s v="AUD"/>
    <n v="1402618355"/>
    <n v="1400026355"/>
    <b v="0"/>
    <x v="78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n v="3"/>
    <x v="2"/>
    <x v="3"/>
    <s v="EUR"/>
    <n v="1457966129"/>
    <n v="1455377729"/>
    <b v="0"/>
    <x v="84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20"/>
    <n v="41.83"/>
    <x v="2"/>
    <x v="1"/>
    <s v="GBP"/>
    <n v="1459341380"/>
    <n v="1456839380"/>
    <b v="0"/>
    <x v="5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n v="49.34"/>
    <x v="0"/>
    <x v="0"/>
    <s v="USD"/>
    <n v="1425955189"/>
    <n v="1423366789"/>
    <b v="0"/>
    <x v="16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n v="41.73"/>
    <x v="0"/>
    <x v="0"/>
    <s v="USD"/>
    <n v="1341964080"/>
    <n v="1339109212"/>
    <b v="0"/>
    <x v="75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n v="32.72"/>
    <x v="0"/>
    <x v="0"/>
    <s v="USD"/>
    <n v="1333921508"/>
    <n v="1331333108"/>
    <b v="0"/>
    <x v="58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n v="51.96"/>
    <x v="0"/>
    <x v="0"/>
    <s v="USD"/>
    <n v="1354017600"/>
    <n v="1350967535"/>
    <b v="0"/>
    <x v="55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n v="50.69"/>
    <x v="0"/>
    <x v="0"/>
    <s v="USD"/>
    <n v="1344636000"/>
    <n v="1341800110"/>
    <b v="0"/>
    <x v="217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n v="42.24"/>
    <x v="0"/>
    <x v="0"/>
    <s v="USD"/>
    <n v="1415832338"/>
    <n v="1413236738"/>
    <b v="0"/>
    <x v="60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n v="416.88"/>
    <x v="0"/>
    <x v="3"/>
    <s v="EUR"/>
    <n v="1449178200"/>
    <n v="1447614732"/>
    <b v="0"/>
    <x v="22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n v="46.65"/>
    <x v="0"/>
    <x v="0"/>
    <s v="USD"/>
    <n v="1275368340"/>
    <n v="1272692732"/>
    <b v="0"/>
    <x v="30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n v="48.45"/>
    <x v="0"/>
    <x v="0"/>
    <s v="USD"/>
    <n v="1363024946"/>
    <n v="1359140546"/>
    <b v="0"/>
    <x v="3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n v="70.53"/>
    <x v="0"/>
    <x v="0"/>
    <s v="USD"/>
    <n v="1355597528"/>
    <n v="1353005528"/>
    <b v="0"/>
    <x v="33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n v="87.96"/>
    <x v="0"/>
    <x v="0"/>
    <s v="USD"/>
    <n v="1279778400"/>
    <n v="1275851354"/>
    <b v="0"/>
    <x v="148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n v="26.27"/>
    <x v="0"/>
    <x v="0"/>
    <s v="USD"/>
    <n v="1307459881"/>
    <n v="1304867881"/>
    <b v="0"/>
    <x v="55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n v="57.78"/>
    <x v="0"/>
    <x v="0"/>
    <s v="USD"/>
    <n v="1302926340"/>
    <n v="1301524585"/>
    <b v="0"/>
    <x v="43"/>
    <b v="1"/>
    <s v="music/indie rock"/>
    <x v="4"/>
    <x v="14"/>
  </r>
  <r>
    <n v="1894"/>
    <s v="Help me release my first 3 song EP!!"/>
    <s v="Im trying to raise $1000 for a 3 song EP in a studio!"/>
    <n v="1000"/>
    <n v="1145"/>
    <n v="115"/>
    <n v="57.25"/>
    <x v="0"/>
    <x v="0"/>
    <s v="USD"/>
    <n v="1329082983"/>
    <n v="1326404583"/>
    <b v="0"/>
    <x v="9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n v="196.34"/>
    <x v="0"/>
    <x v="0"/>
    <s v="USD"/>
    <n v="1445363722"/>
    <n v="1442771722"/>
    <b v="0"/>
    <x v="5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n v="43"/>
    <x v="0"/>
    <x v="0"/>
    <s v="USD"/>
    <n v="1334250165"/>
    <n v="1331658165"/>
    <b v="0"/>
    <x v="62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n v="35.549999999999997"/>
    <x v="0"/>
    <x v="0"/>
    <s v="USD"/>
    <n v="1393966800"/>
    <n v="1392040806"/>
    <b v="0"/>
    <x v="275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n v="68.81"/>
    <x v="0"/>
    <x v="0"/>
    <s v="USD"/>
    <n v="1454349600"/>
    <n v="1451277473"/>
    <b v="0"/>
    <x v="64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n v="28.57"/>
    <x v="0"/>
    <x v="0"/>
    <s v="USD"/>
    <n v="1427319366"/>
    <n v="1424730966"/>
    <b v="0"/>
    <x v="288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n v="50.63"/>
    <x v="0"/>
    <x v="0"/>
    <s v="USD"/>
    <n v="1349517540"/>
    <n v="1347137731"/>
    <b v="0"/>
    <x v="241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n v="106.8"/>
    <x v="2"/>
    <x v="1"/>
    <s v="GBP"/>
    <n v="1432299600"/>
    <n v="1429707729"/>
    <b v="0"/>
    <x v="20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n v="4"/>
    <x v="2"/>
    <x v="9"/>
    <s v="EUR"/>
    <n v="1425495447"/>
    <n v="1422903447"/>
    <b v="0"/>
    <x v="8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n v="34.1"/>
    <x v="2"/>
    <x v="0"/>
    <s v="USD"/>
    <n v="1485541791"/>
    <n v="1480357791"/>
    <b v="0"/>
    <x v="14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n v="25"/>
    <x v="2"/>
    <x v="0"/>
    <s v="USD"/>
    <n v="1451752021"/>
    <n v="1447864021"/>
    <b v="0"/>
    <x v="84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n v="10.5"/>
    <x v="2"/>
    <x v="0"/>
    <s v="USD"/>
    <n v="1410127994"/>
    <n v="1407535994"/>
    <b v="0"/>
    <x v="80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n v="215.96"/>
    <x v="2"/>
    <x v="0"/>
    <s v="USD"/>
    <n v="1466697983"/>
    <n v="1464105983"/>
    <b v="0"/>
    <x v="221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0"/>
    <n v="21.25"/>
    <x v="2"/>
    <x v="0"/>
    <s v="USD"/>
    <n v="1400853925"/>
    <n v="1399557925"/>
    <b v="0"/>
    <x v="80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n v="108.25"/>
    <x v="2"/>
    <x v="0"/>
    <s v="USD"/>
    <n v="1483048900"/>
    <n v="1480456900"/>
    <b v="0"/>
    <x v="80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n v="129.97"/>
    <x v="2"/>
    <x v="0"/>
    <s v="USD"/>
    <n v="1414059479"/>
    <n v="1411467479"/>
    <b v="0"/>
    <x v="44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n v="117.49"/>
    <x v="2"/>
    <x v="9"/>
    <s v="EUR"/>
    <n v="1446331500"/>
    <n v="1442531217"/>
    <b v="0"/>
    <x v="168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n v="10"/>
    <x v="2"/>
    <x v="4"/>
    <s v="NZD"/>
    <n v="1407545334"/>
    <n v="1404953334"/>
    <b v="0"/>
    <x v="29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n v="70.599999999999994"/>
    <x v="2"/>
    <x v="0"/>
    <s v="USD"/>
    <n v="1433395560"/>
    <n v="1430803560"/>
    <b v="0"/>
    <x v="288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"/>
    <n v="24.5"/>
    <x v="2"/>
    <x v="1"/>
    <s v="GBP"/>
    <n v="1412770578"/>
    <n v="1410178578"/>
    <b v="0"/>
    <x v="55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n v="30"/>
    <x v="2"/>
    <x v="0"/>
    <s v="USD"/>
    <n v="1414814340"/>
    <n v="1413519073"/>
    <b v="0"/>
    <x v="84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n v="2"/>
    <x v="2"/>
    <x v="0"/>
    <s v="USD"/>
    <n v="1409620222"/>
    <n v="1407892222"/>
    <b v="0"/>
    <x v="80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1"/>
    <n v="17"/>
    <x v="2"/>
    <x v="0"/>
    <s v="USD"/>
    <n v="1478542375"/>
    <n v="1476378775"/>
    <b v="0"/>
    <x v="79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53"/>
    <n v="2928.93"/>
    <x v="2"/>
    <x v="7"/>
    <s v="HKD"/>
    <n v="1486708133"/>
    <n v="1484116133"/>
    <b v="0"/>
    <x v="16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n v="28.89"/>
    <x v="2"/>
    <x v="0"/>
    <s v="USD"/>
    <n v="1407869851"/>
    <n v="1404845851"/>
    <b v="0"/>
    <x v="82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n v="29.63"/>
    <x v="2"/>
    <x v="0"/>
    <s v="USD"/>
    <n v="1432069249"/>
    <n v="1429477249"/>
    <b v="0"/>
    <x v="22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n v="40.98"/>
    <x v="2"/>
    <x v="1"/>
    <s v="GBP"/>
    <n v="1445468400"/>
    <n v="1443042061"/>
    <b v="0"/>
    <x v="217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37"/>
    <n v="54"/>
    <x v="0"/>
    <x v="0"/>
    <s v="USD"/>
    <n v="1342243143"/>
    <n v="1339651143"/>
    <b v="0"/>
    <x v="44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n v="36.11"/>
    <x v="0"/>
    <x v="0"/>
    <s v="USD"/>
    <n v="1386828507"/>
    <n v="1384236507"/>
    <b v="0"/>
    <x v="31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n v="23.15"/>
    <x v="0"/>
    <x v="0"/>
    <s v="USD"/>
    <n v="1317099540"/>
    <n v="1313612532"/>
    <b v="0"/>
    <x v="62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n v="104"/>
    <x v="0"/>
    <x v="0"/>
    <s v="USD"/>
    <n v="1389814380"/>
    <n v="1387390555"/>
    <b v="0"/>
    <x v="51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n v="31.83"/>
    <x v="0"/>
    <x v="0"/>
    <s v="USD"/>
    <n v="1381449600"/>
    <n v="1379540288"/>
    <b v="0"/>
    <x v="47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n v="27.39"/>
    <x v="0"/>
    <x v="0"/>
    <s v="USD"/>
    <n v="1288657560"/>
    <n v="1286319256"/>
    <b v="0"/>
    <x v="329"/>
    <b v="1"/>
    <s v="music/indie rock"/>
    <x v="4"/>
    <x v="14"/>
  </r>
  <r>
    <n v="1927"/>
    <s v="GBS Detroit Presents Hampshire"/>
    <s v="Hampshire is headed to GBS Detroit."/>
    <n v="600"/>
    <n v="620"/>
    <n v="103"/>
    <n v="56.36"/>
    <x v="0"/>
    <x v="0"/>
    <s v="USD"/>
    <n v="1331182740"/>
    <n v="1329856839"/>
    <b v="0"/>
    <x v="202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n v="77.349999999999994"/>
    <x v="0"/>
    <x v="0"/>
    <s v="USD"/>
    <n v="1367940794"/>
    <n v="1365348794"/>
    <b v="0"/>
    <x v="69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n v="42.8"/>
    <x v="0"/>
    <x v="0"/>
    <s v="USD"/>
    <n v="1309825866"/>
    <n v="1306197066"/>
    <b v="0"/>
    <x v="11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n v="48.85"/>
    <x v="0"/>
    <x v="0"/>
    <s v="USD"/>
    <n v="1373203482"/>
    <n v="1368019482"/>
    <b v="0"/>
    <x v="55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21"/>
    <n v="48.24"/>
    <x v="0"/>
    <x v="0"/>
    <s v="USD"/>
    <n v="1337657400"/>
    <n v="1336512309"/>
    <b v="0"/>
    <x v="133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n v="70.209999999999994"/>
    <x v="0"/>
    <x v="0"/>
    <s v="USD"/>
    <n v="1327433173"/>
    <n v="1325618773"/>
    <b v="0"/>
    <x v="144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n v="94.05"/>
    <x v="0"/>
    <x v="0"/>
    <s v="USD"/>
    <n v="1411787307"/>
    <n v="1409195307"/>
    <b v="0"/>
    <x v="238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n v="80.27"/>
    <x v="0"/>
    <x v="0"/>
    <s v="USD"/>
    <n v="1324789200"/>
    <n v="1321649321"/>
    <b v="0"/>
    <x v="99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n v="54.2"/>
    <x v="0"/>
    <x v="0"/>
    <s v="USD"/>
    <n v="1403326740"/>
    <n v="1400106171"/>
    <b v="0"/>
    <x v="133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n v="60.27"/>
    <x v="0"/>
    <x v="0"/>
    <s v="USD"/>
    <n v="1323151140"/>
    <n v="1320528070"/>
    <b v="0"/>
    <x v="108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n v="38.74"/>
    <x v="0"/>
    <x v="0"/>
    <s v="USD"/>
    <n v="1339732740"/>
    <n v="1338346281"/>
    <b v="0"/>
    <x v="60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n v="152.54"/>
    <x v="0"/>
    <x v="0"/>
    <s v="USD"/>
    <n v="1372741200"/>
    <n v="1370067231"/>
    <b v="0"/>
    <x v="229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n v="115.31"/>
    <x v="0"/>
    <x v="0"/>
    <s v="USD"/>
    <n v="1362955108"/>
    <n v="1360366708"/>
    <b v="0"/>
    <x v="93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n v="35.840000000000003"/>
    <x v="0"/>
    <x v="0"/>
    <s v="USD"/>
    <n v="1308110340"/>
    <n v="1304770233"/>
    <b v="0"/>
    <x v="162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n v="64.569999999999993"/>
    <x v="0"/>
    <x v="0"/>
    <s v="USD"/>
    <n v="1400137131"/>
    <n v="1397545131"/>
    <b v="1"/>
    <x v="337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n v="87.44"/>
    <x v="0"/>
    <x v="0"/>
    <s v="USD"/>
    <n v="1309809140"/>
    <n v="1302033140"/>
    <b v="1"/>
    <x v="1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n v="68.819999999999993"/>
    <x v="0"/>
    <x v="0"/>
    <s v="USD"/>
    <n v="1470896916"/>
    <n v="1467008916"/>
    <b v="1"/>
    <x v="33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n v="176.2"/>
    <x v="0"/>
    <x v="0"/>
    <s v="USD"/>
    <n v="1398952890"/>
    <n v="1396360890"/>
    <b v="1"/>
    <x v="33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n v="511.79"/>
    <x v="0"/>
    <x v="3"/>
    <s v="EUR"/>
    <n v="1436680958"/>
    <n v="1433224958"/>
    <b v="1"/>
    <x v="34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n v="160.44"/>
    <x v="0"/>
    <x v="0"/>
    <s v="USD"/>
    <n v="1397961361"/>
    <n v="1392780961"/>
    <b v="1"/>
    <x v="16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n v="35"/>
    <x v="0"/>
    <x v="0"/>
    <s v="USD"/>
    <n v="1258955940"/>
    <n v="1255730520"/>
    <b v="1"/>
    <x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00"/>
    <n v="188.51"/>
    <x v="0"/>
    <x v="0"/>
    <s v="USD"/>
    <n v="1465232520"/>
    <n v="1460557809"/>
    <b v="1"/>
    <x v="341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06"/>
    <n v="56.2"/>
    <x v="0"/>
    <x v="1"/>
    <s v="GBP"/>
    <n v="1404986951"/>
    <n v="1402394951"/>
    <b v="1"/>
    <x v="342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n v="51.31"/>
    <x v="0"/>
    <x v="0"/>
    <s v="USD"/>
    <n v="1303446073"/>
    <n v="1300767673"/>
    <b v="1"/>
    <x v="343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n v="127.36"/>
    <x v="0"/>
    <x v="0"/>
    <s v="USD"/>
    <n v="1478516737"/>
    <n v="1475921137"/>
    <b v="1"/>
    <x v="34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n v="101.86"/>
    <x v="0"/>
    <x v="5"/>
    <s v="CAD"/>
    <n v="1381934015"/>
    <n v="1378737215"/>
    <b v="1"/>
    <x v="345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26"/>
    <n v="230.56"/>
    <x v="0"/>
    <x v="0"/>
    <s v="USD"/>
    <n v="1330657200"/>
    <n v="1328158065"/>
    <b v="1"/>
    <x v="206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99"/>
    <n v="842.11"/>
    <x v="0"/>
    <x v="0"/>
    <s v="USD"/>
    <n v="1457758800"/>
    <n v="1453730176"/>
    <b v="1"/>
    <x v="119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n v="577.28"/>
    <x v="0"/>
    <x v="0"/>
    <s v="USD"/>
    <n v="1337799600"/>
    <n v="1334989881"/>
    <b v="1"/>
    <x v="126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n v="483.34"/>
    <x v="0"/>
    <x v="0"/>
    <s v="USD"/>
    <n v="1429391405"/>
    <n v="1425507005"/>
    <b v="1"/>
    <x v="346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68"/>
    <n v="76.14"/>
    <x v="0"/>
    <x v="0"/>
    <s v="USD"/>
    <n v="1351304513"/>
    <n v="1348712513"/>
    <b v="1"/>
    <x v="347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n v="74.11"/>
    <x v="0"/>
    <x v="0"/>
    <s v="USD"/>
    <n v="1364078561"/>
    <n v="1361490161"/>
    <b v="1"/>
    <x v="348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n v="36.97"/>
    <x v="0"/>
    <x v="0"/>
    <s v="USD"/>
    <n v="1412121600"/>
    <n v="1408565860"/>
    <b v="1"/>
    <x v="349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n v="2500.9699999999998"/>
    <x v="0"/>
    <x v="11"/>
    <s v="SEK"/>
    <n v="1419151341"/>
    <n v="1416559341"/>
    <b v="1"/>
    <x v="51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n v="67.69"/>
    <x v="0"/>
    <x v="0"/>
    <s v="USD"/>
    <n v="1349495940"/>
    <n v="1346042417"/>
    <b v="1"/>
    <x v="350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n v="63.05"/>
    <x v="0"/>
    <x v="0"/>
    <s v="USD"/>
    <n v="1400006636"/>
    <n v="1397414636"/>
    <b v="1"/>
    <x v="351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n v="117.6"/>
    <x v="0"/>
    <x v="1"/>
    <s v="GBP"/>
    <n v="1410862734"/>
    <n v="1407838734"/>
    <b v="1"/>
    <x v="242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n v="180.75"/>
    <x v="0"/>
    <x v="13"/>
    <s v="EUR"/>
    <n v="1461306772"/>
    <n v="1458714772"/>
    <b v="1"/>
    <x v="352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n v="127.32"/>
    <x v="0"/>
    <x v="0"/>
    <s v="USD"/>
    <n v="1326330000"/>
    <n v="1324433310"/>
    <b v="1"/>
    <x v="27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n v="136.63999999999999"/>
    <x v="0"/>
    <x v="0"/>
    <s v="USD"/>
    <n v="1408021098"/>
    <n v="1405429098"/>
    <b v="1"/>
    <x v="35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n v="182.78"/>
    <x v="0"/>
    <x v="0"/>
    <s v="USD"/>
    <n v="1398959729"/>
    <n v="1396367729"/>
    <b v="1"/>
    <x v="316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n v="279.38"/>
    <x v="0"/>
    <x v="0"/>
    <s v="USD"/>
    <n v="1480777515"/>
    <n v="1478095515"/>
    <b v="1"/>
    <x v="354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n v="61.38"/>
    <x v="0"/>
    <x v="1"/>
    <s v="GBP"/>
    <n v="1470423668"/>
    <n v="1467831668"/>
    <b v="1"/>
    <x v="355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n v="80.73"/>
    <x v="0"/>
    <x v="0"/>
    <s v="USD"/>
    <n v="1366429101"/>
    <n v="1361248701"/>
    <b v="1"/>
    <x v="356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n v="272.36"/>
    <x v="0"/>
    <x v="0"/>
    <s v="USD"/>
    <n v="1384488000"/>
    <n v="1381752061"/>
    <b v="1"/>
    <x v="357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n v="70.849999999999994"/>
    <x v="0"/>
    <x v="0"/>
    <s v="USD"/>
    <n v="1353201444"/>
    <n v="1350605844"/>
    <b v="1"/>
    <x v="146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n v="247.94"/>
    <x v="0"/>
    <x v="0"/>
    <s v="USD"/>
    <n v="1470466800"/>
    <n v="1467134464"/>
    <b v="1"/>
    <x v="358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n v="186.81"/>
    <x v="0"/>
    <x v="1"/>
    <s v="GBP"/>
    <n v="1376899269"/>
    <n v="1371715269"/>
    <b v="1"/>
    <x v="359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09"/>
    <n v="131.99"/>
    <x v="0"/>
    <x v="0"/>
    <s v="USD"/>
    <n v="1362938851"/>
    <n v="1360346851"/>
    <b v="1"/>
    <x v="35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47"/>
    <n v="29.31"/>
    <x v="0"/>
    <x v="1"/>
    <s v="GBP"/>
    <n v="1373751325"/>
    <n v="1371159325"/>
    <b v="1"/>
    <x v="360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n v="245.02"/>
    <x v="0"/>
    <x v="0"/>
    <s v="USD"/>
    <n v="1450511940"/>
    <n v="1446527540"/>
    <b v="1"/>
    <x v="36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n v="1323.25"/>
    <x v="0"/>
    <x v="0"/>
    <s v="USD"/>
    <n v="1339484400"/>
    <n v="1336627492"/>
    <b v="1"/>
    <x v="362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n v="282.66000000000003"/>
    <x v="0"/>
    <x v="0"/>
    <s v="USD"/>
    <n v="1447909140"/>
    <n v="1444734146"/>
    <b v="1"/>
    <x v="36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55"/>
    <n v="91.21"/>
    <x v="0"/>
    <x v="12"/>
    <s v="EUR"/>
    <n v="1459684862"/>
    <n v="1456232462"/>
    <b v="1"/>
    <x v="364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n v="31.75"/>
    <x v="2"/>
    <x v="5"/>
    <s v="CAD"/>
    <n v="1404926665"/>
    <n v="1402334665"/>
    <b v="0"/>
    <x v="8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n v="0"/>
    <x v="2"/>
    <x v="7"/>
    <s v="HKD"/>
    <n v="1480863887"/>
    <n v="1478268287"/>
    <b v="0"/>
    <x v="78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n v="88.69"/>
    <x v="2"/>
    <x v="0"/>
    <s v="USD"/>
    <n v="1472799600"/>
    <n v="1470874618"/>
    <b v="0"/>
    <x v="38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n v="453.14"/>
    <x v="2"/>
    <x v="0"/>
    <s v="USD"/>
    <n v="1417377481"/>
    <n v="1412189881"/>
    <b v="0"/>
    <x v="63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n v="12.75"/>
    <x v="2"/>
    <x v="1"/>
    <s v="GBP"/>
    <n v="1470178800"/>
    <n v="1467650771"/>
    <b v="0"/>
    <x v="80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n v="1"/>
    <x v="2"/>
    <x v="1"/>
    <s v="GBP"/>
    <n v="1457947483"/>
    <n v="1455359083"/>
    <b v="0"/>
    <x v="29"/>
    <b v="0"/>
    <s v="photography/people"/>
    <x v="8"/>
    <x v="31"/>
  </r>
  <r>
    <n v="1987"/>
    <s v="Ethiopia: Beheld"/>
    <s v="A collection of images that depicts the beauty and diversity within Ethiopia"/>
    <n v="5500"/>
    <n v="2336"/>
    <n v="42"/>
    <n v="83.43"/>
    <x v="2"/>
    <x v="1"/>
    <s v="GBP"/>
    <n v="1425223276"/>
    <n v="1422631276"/>
    <b v="0"/>
    <x v="33"/>
    <b v="0"/>
    <s v="photography/people"/>
    <x v="8"/>
    <x v="31"/>
  </r>
  <r>
    <n v="1988"/>
    <s v="Phillip Michael Photography"/>
    <s v="Expressing art in an image!"/>
    <n v="6000"/>
    <n v="25"/>
    <n v="0"/>
    <n v="25"/>
    <x v="2"/>
    <x v="0"/>
    <s v="USD"/>
    <n v="1440094742"/>
    <n v="1437502742"/>
    <b v="0"/>
    <x v="29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n v="50"/>
    <x v="2"/>
    <x v="0"/>
    <s v="USD"/>
    <n v="1481473208"/>
    <n v="1478881208"/>
    <b v="0"/>
    <x v="29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n v="101.8"/>
    <x v="2"/>
    <x v="0"/>
    <s v="USD"/>
    <n v="1455338532"/>
    <n v="1454042532"/>
    <b v="0"/>
    <x v="81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"/>
    <n v="46.67"/>
    <x v="2"/>
    <x v="0"/>
    <s v="USD"/>
    <n v="1435958786"/>
    <n v="1434144386"/>
    <b v="0"/>
    <x v="8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0"/>
    <n v="1"/>
    <x v="2"/>
    <x v="0"/>
    <s v="USD"/>
    <n v="1424229991"/>
    <n v="1421637991"/>
    <b v="0"/>
    <x v="84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n v="0"/>
    <x v="2"/>
    <x v="1"/>
    <s v="GBP"/>
    <n v="1450706837"/>
    <n v="1448114837"/>
    <b v="0"/>
    <x v="78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n v="0"/>
    <x v="2"/>
    <x v="0"/>
    <s v="USD"/>
    <n v="1481072942"/>
    <n v="1475885342"/>
    <b v="0"/>
    <x v="78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n v="26"/>
    <x v="2"/>
    <x v="5"/>
    <s v="CAD"/>
    <n v="1437082736"/>
    <n v="1435354736"/>
    <b v="0"/>
    <x v="8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n v="0"/>
    <x v="2"/>
    <x v="0"/>
    <s v="USD"/>
    <n v="1405021211"/>
    <n v="1402429211"/>
    <b v="0"/>
    <x v="78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n v="0"/>
    <x v="2"/>
    <x v="0"/>
    <s v="USD"/>
    <n v="1409091612"/>
    <n v="1406499612"/>
    <b v="0"/>
    <x v="78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n v="218.33"/>
    <x v="2"/>
    <x v="0"/>
    <s v="USD"/>
    <n v="1406861438"/>
    <n v="1402973438"/>
    <b v="0"/>
    <x v="8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1"/>
    <n v="33.71"/>
    <x v="2"/>
    <x v="1"/>
    <s v="GBP"/>
    <n v="1415882108"/>
    <n v="1413286508"/>
    <b v="0"/>
    <x v="63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n v="25"/>
    <x v="2"/>
    <x v="5"/>
    <s v="CAD"/>
    <n v="1452120613"/>
    <n v="1449528613"/>
    <b v="0"/>
    <x v="20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n v="128.38999999999999"/>
    <x v="0"/>
    <x v="12"/>
    <s v="EUR"/>
    <n v="1434139200"/>
    <n v="1431406916"/>
    <b v="1"/>
    <x v="365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n v="78.83"/>
    <x v="0"/>
    <x v="0"/>
    <s v="USD"/>
    <n v="1485191143"/>
    <n v="1482599143"/>
    <b v="1"/>
    <x v="366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n v="91.76"/>
    <x v="0"/>
    <x v="0"/>
    <s v="USD"/>
    <n v="1278111600"/>
    <n v="1276830052"/>
    <b v="1"/>
    <x v="5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n v="331.1"/>
    <x v="0"/>
    <x v="0"/>
    <s v="USD"/>
    <n v="1405002663"/>
    <n v="1402410663"/>
    <b v="1"/>
    <x v="178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n v="194.26"/>
    <x v="0"/>
    <x v="0"/>
    <s v="USD"/>
    <n v="1381895940"/>
    <n v="1379532618"/>
    <b v="1"/>
    <x v="277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n v="408.98"/>
    <x v="0"/>
    <x v="0"/>
    <s v="USD"/>
    <n v="1417611645"/>
    <n v="1414584045"/>
    <b v="1"/>
    <x v="175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n v="84.46"/>
    <x v="0"/>
    <x v="0"/>
    <s v="USD"/>
    <n v="1282622400"/>
    <n v="1276891586"/>
    <b v="1"/>
    <x v="89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n v="44.85"/>
    <x v="0"/>
    <x v="0"/>
    <s v="USD"/>
    <n v="1316442622"/>
    <n v="1312641022"/>
    <b v="1"/>
    <x v="14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n v="383.36"/>
    <x v="0"/>
    <x v="12"/>
    <s v="EUR"/>
    <n v="1479890743"/>
    <n v="1476776743"/>
    <b v="1"/>
    <x v="367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20"/>
    <n v="55.28"/>
    <x v="0"/>
    <x v="0"/>
    <s v="USD"/>
    <n v="1471564491"/>
    <n v="1468972491"/>
    <b v="1"/>
    <x v="368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n v="422.02"/>
    <x v="0"/>
    <x v="15"/>
    <s v="EUR"/>
    <n v="1452553200"/>
    <n v="1449650173"/>
    <b v="1"/>
    <x v="369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n v="64.180000000000007"/>
    <x v="0"/>
    <x v="0"/>
    <s v="USD"/>
    <n v="1423165441"/>
    <n v="1420573441"/>
    <b v="1"/>
    <x v="275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n v="173.58"/>
    <x v="0"/>
    <x v="0"/>
    <s v="USD"/>
    <n v="1468019014"/>
    <n v="1462835014"/>
    <b v="1"/>
    <x v="370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n v="88.6"/>
    <x v="0"/>
    <x v="0"/>
    <s v="USD"/>
    <n v="1364184539"/>
    <n v="1361250539"/>
    <b v="1"/>
    <x v="371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n v="50.22"/>
    <x v="0"/>
    <x v="0"/>
    <s v="USD"/>
    <n v="1315602163"/>
    <n v="1313010163"/>
    <b v="1"/>
    <x v="37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n v="192.39"/>
    <x v="0"/>
    <x v="0"/>
    <s v="USD"/>
    <n v="1362863299"/>
    <n v="1360271299"/>
    <b v="1"/>
    <x v="373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n v="73.42"/>
    <x v="0"/>
    <x v="0"/>
    <s v="USD"/>
    <n v="1332561600"/>
    <n v="1329873755"/>
    <b v="1"/>
    <x v="374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n v="147.68"/>
    <x v="0"/>
    <x v="17"/>
    <s v="EUR"/>
    <n v="1439455609"/>
    <n v="1436863609"/>
    <b v="1"/>
    <x v="375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n v="108.97"/>
    <x v="0"/>
    <x v="0"/>
    <s v="USD"/>
    <n v="1474563621"/>
    <n v="1471971621"/>
    <b v="1"/>
    <x v="376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n v="23.65"/>
    <x v="0"/>
    <x v="0"/>
    <s v="USD"/>
    <n v="1400108640"/>
    <n v="1396923624"/>
    <b v="1"/>
    <x v="259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n v="147.94999999999999"/>
    <x v="0"/>
    <x v="0"/>
    <s v="USD"/>
    <n v="1411522897"/>
    <n v="1407634897"/>
    <b v="1"/>
    <x v="1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n v="385.04"/>
    <x v="0"/>
    <x v="0"/>
    <s v="USD"/>
    <n v="1465652372"/>
    <n v="1463060372"/>
    <b v="1"/>
    <x v="166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n v="457.39"/>
    <x v="0"/>
    <x v="0"/>
    <s v="USD"/>
    <n v="1434017153"/>
    <n v="1431425153"/>
    <b v="1"/>
    <x v="377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n v="222.99"/>
    <x v="0"/>
    <x v="0"/>
    <s v="USD"/>
    <n v="1344826800"/>
    <n v="1341875544"/>
    <b v="1"/>
    <x v="217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n v="220.74"/>
    <x v="0"/>
    <x v="12"/>
    <s v="EUR"/>
    <n v="1433996746"/>
    <n v="1431404746"/>
    <b v="1"/>
    <x v="378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33"/>
    <n v="73.5"/>
    <x v="0"/>
    <x v="0"/>
    <s v="USD"/>
    <n v="1398052740"/>
    <n v="1394127585"/>
    <b v="1"/>
    <x v="379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n v="223.1"/>
    <x v="0"/>
    <x v="0"/>
    <s v="USD"/>
    <n v="1427740319"/>
    <n v="1423855919"/>
    <b v="1"/>
    <x v="380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26"/>
    <n v="47.91"/>
    <x v="0"/>
    <x v="0"/>
    <s v="USD"/>
    <n v="1268690100"/>
    <n v="1265493806"/>
    <b v="1"/>
    <x v="1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61"/>
    <n v="96.06"/>
    <x v="0"/>
    <x v="0"/>
    <s v="USD"/>
    <n v="1409099481"/>
    <n v="1406507481"/>
    <b v="1"/>
    <x v="225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n v="118.61"/>
    <x v="0"/>
    <x v="1"/>
    <s v="GBP"/>
    <n v="1354233296"/>
    <n v="1351641296"/>
    <b v="1"/>
    <x v="381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n v="118.45"/>
    <x v="0"/>
    <x v="9"/>
    <s v="EUR"/>
    <n v="1420765200"/>
    <n v="1417506853"/>
    <b v="1"/>
    <x v="27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n v="143.21"/>
    <x v="0"/>
    <x v="0"/>
    <s v="USD"/>
    <n v="1481778000"/>
    <n v="1479216874"/>
    <b v="1"/>
    <x v="382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n v="282.72000000000003"/>
    <x v="0"/>
    <x v="0"/>
    <s v="USD"/>
    <n v="1398477518"/>
    <n v="1395885518"/>
    <b v="1"/>
    <x v="150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n v="593.94000000000005"/>
    <x v="0"/>
    <x v="0"/>
    <s v="USD"/>
    <n v="1430981880"/>
    <n v="1426216033"/>
    <b v="1"/>
    <x v="27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n v="262.16000000000003"/>
    <x v="0"/>
    <x v="0"/>
    <s v="USD"/>
    <n v="1450486800"/>
    <n v="1446562807"/>
    <b v="1"/>
    <x v="383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n v="46.58"/>
    <x v="0"/>
    <x v="0"/>
    <s v="USD"/>
    <n v="1399668319"/>
    <n v="1397076319"/>
    <b v="1"/>
    <x v="384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n v="70.040000000000006"/>
    <x v="0"/>
    <x v="0"/>
    <s v="USD"/>
    <n v="1388383353"/>
    <n v="1383195753"/>
    <b v="1"/>
    <x v="385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n v="164.91"/>
    <x v="0"/>
    <x v="1"/>
    <s v="GBP"/>
    <n v="1372701600"/>
    <n v="1369895421"/>
    <b v="1"/>
    <x v="386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n v="449.26"/>
    <x v="0"/>
    <x v="0"/>
    <s v="USD"/>
    <n v="1480568340"/>
    <n v="1477996325"/>
    <b v="1"/>
    <x v="169"/>
    <b v="1"/>
    <s v="technology/hardware"/>
    <x v="2"/>
    <x v="30"/>
  </r>
  <r>
    <n v="2040"/>
    <s v="Programmable Capacitor"/>
    <s v="4.29 Billion+ Capacitor Combinations._x000a_No Coding Required."/>
    <n v="3000"/>
    <n v="7445.14"/>
    <n v="248"/>
    <n v="27.47"/>
    <x v="0"/>
    <x v="0"/>
    <s v="USD"/>
    <n v="1384557303"/>
    <n v="1383257703"/>
    <b v="1"/>
    <x v="197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n v="143.97999999999999"/>
    <x v="0"/>
    <x v="0"/>
    <s v="USD"/>
    <n v="1478785027"/>
    <n v="1476189427"/>
    <b v="0"/>
    <x v="148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n v="88.24"/>
    <x v="0"/>
    <x v="0"/>
    <s v="USD"/>
    <n v="1453481974"/>
    <n v="1448297974"/>
    <b v="0"/>
    <x v="205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n v="36.33"/>
    <x v="0"/>
    <x v="0"/>
    <s v="USD"/>
    <n v="1481432340"/>
    <n v="1476764077"/>
    <b v="0"/>
    <x v="189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n v="90.18"/>
    <x v="0"/>
    <x v="0"/>
    <s v="USD"/>
    <n v="1434212714"/>
    <n v="1431620714"/>
    <b v="0"/>
    <x v="387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n v="152.62"/>
    <x v="0"/>
    <x v="0"/>
    <s v="USD"/>
    <n v="1341799647"/>
    <n v="1339207647"/>
    <b v="0"/>
    <x v="40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n v="55.81"/>
    <x v="0"/>
    <x v="0"/>
    <s v="USD"/>
    <n v="1369282044"/>
    <n v="1366690044"/>
    <b v="0"/>
    <x v="3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n v="227.85"/>
    <x v="0"/>
    <x v="2"/>
    <s v="AUD"/>
    <n v="1429228800"/>
    <n v="1426714870"/>
    <b v="0"/>
    <x v="388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n v="91.83"/>
    <x v="0"/>
    <x v="0"/>
    <s v="USD"/>
    <n v="1369323491"/>
    <n v="1366731491"/>
    <b v="0"/>
    <x v="389"/>
    <b v="1"/>
    <s v="technology/hardware"/>
    <x v="2"/>
    <x v="30"/>
  </r>
  <r>
    <n v="2049"/>
    <s v="LOCK8 - the World's First Smart Bike Lock"/>
    <s v="Keyless. Alarm secured. GPS tracking."/>
    <n v="50000"/>
    <n v="60095.35"/>
    <n v="120"/>
    <n v="80.989999999999995"/>
    <x v="0"/>
    <x v="1"/>
    <s v="GBP"/>
    <n v="1386025140"/>
    <n v="1382963963"/>
    <b v="0"/>
    <x v="390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n v="278.39"/>
    <x v="0"/>
    <x v="0"/>
    <s v="USD"/>
    <n v="1433036578"/>
    <n v="1429580578"/>
    <b v="0"/>
    <x v="203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n v="43.1"/>
    <x v="0"/>
    <x v="0"/>
    <s v="USD"/>
    <n v="1388017937"/>
    <n v="1385425937"/>
    <b v="0"/>
    <x v="391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n v="326.29000000000002"/>
    <x v="0"/>
    <x v="0"/>
    <s v="USD"/>
    <n v="1455933653"/>
    <n v="1452045653"/>
    <b v="0"/>
    <x v="392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n v="41.74"/>
    <x v="0"/>
    <x v="0"/>
    <s v="USD"/>
    <n v="1448466551"/>
    <n v="1445870951"/>
    <b v="0"/>
    <x v="212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n v="64.02"/>
    <x v="0"/>
    <x v="1"/>
    <s v="GBP"/>
    <n v="1399033810"/>
    <n v="1396441810"/>
    <b v="0"/>
    <x v="393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n v="99.46"/>
    <x v="0"/>
    <x v="0"/>
    <s v="USD"/>
    <n v="1417579200"/>
    <n v="1415031043"/>
    <b v="0"/>
    <x v="2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n v="138.49"/>
    <x v="0"/>
    <x v="0"/>
    <s v="USD"/>
    <n v="1366222542"/>
    <n v="1363630542"/>
    <b v="0"/>
    <x v="39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n v="45.55"/>
    <x v="0"/>
    <x v="1"/>
    <s v="GBP"/>
    <n v="1456487532"/>
    <n v="1453895532"/>
    <b v="0"/>
    <x v="395"/>
    <b v="1"/>
    <s v="technology/hardware"/>
    <x v="2"/>
    <x v="30"/>
  </r>
  <r>
    <n v="2058"/>
    <s v="Raspberry Pi Debug Clip"/>
    <s v="Making using the serial terminal on the Raspberry Pi as easy as Pi!"/>
    <n v="2560"/>
    <n v="4308"/>
    <n v="168"/>
    <n v="10.51"/>
    <x v="0"/>
    <x v="1"/>
    <s v="GBP"/>
    <n v="1425326400"/>
    <n v="1421916830"/>
    <b v="0"/>
    <x v="396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n v="114.77"/>
    <x v="0"/>
    <x v="0"/>
    <s v="USD"/>
    <n v="1454277540"/>
    <n v="1450880854"/>
    <b v="0"/>
    <x v="269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n v="36"/>
    <x v="0"/>
    <x v="0"/>
    <s v="USD"/>
    <n v="1406129150"/>
    <n v="1400945150"/>
    <b v="0"/>
    <x v="397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n v="154.16999999999999"/>
    <x v="0"/>
    <x v="0"/>
    <s v="USD"/>
    <n v="1483208454"/>
    <n v="1480616454"/>
    <b v="0"/>
    <x v="2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n v="566.39"/>
    <x v="0"/>
    <x v="8"/>
    <s v="DKK"/>
    <n v="1458807098"/>
    <n v="1456218698"/>
    <b v="0"/>
    <x v="398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n v="120.86"/>
    <x v="0"/>
    <x v="12"/>
    <s v="EUR"/>
    <n v="1463333701"/>
    <n v="1460482501"/>
    <b v="0"/>
    <x v="72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n v="86.16"/>
    <x v="0"/>
    <x v="0"/>
    <s v="USD"/>
    <n v="1370001600"/>
    <n v="1366879523"/>
    <b v="0"/>
    <x v="399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n v="51.21"/>
    <x v="0"/>
    <x v="1"/>
    <s v="GBP"/>
    <n v="1387958429"/>
    <n v="1385366429"/>
    <b v="0"/>
    <x v="400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n v="67.260000000000005"/>
    <x v="0"/>
    <x v="0"/>
    <s v="USD"/>
    <n v="1408818683"/>
    <n v="1406226683"/>
    <b v="0"/>
    <x v="71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27"/>
    <n v="62.8"/>
    <x v="0"/>
    <x v="1"/>
    <s v="GBP"/>
    <n v="1432499376"/>
    <n v="1429648176"/>
    <b v="0"/>
    <x v="73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n v="346.13"/>
    <x v="0"/>
    <x v="0"/>
    <s v="USD"/>
    <n v="1476994315"/>
    <n v="1474402315"/>
    <b v="0"/>
    <x v="88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n v="244.12"/>
    <x v="0"/>
    <x v="0"/>
    <s v="USD"/>
    <n v="1451776791"/>
    <n v="1449098391"/>
    <b v="0"/>
    <x v="40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n v="259.25"/>
    <x v="0"/>
    <x v="12"/>
    <s v="EUR"/>
    <n v="1467128723"/>
    <n v="1464536723"/>
    <b v="0"/>
    <x v="401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n v="201.96"/>
    <x v="0"/>
    <x v="0"/>
    <s v="USD"/>
    <n v="1475390484"/>
    <n v="1471502484"/>
    <b v="0"/>
    <x v="402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n v="226.21"/>
    <x v="0"/>
    <x v="0"/>
    <s v="USD"/>
    <n v="1462629432"/>
    <n v="1460037432"/>
    <b v="0"/>
    <x v="403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n v="324.69"/>
    <x v="0"/>
    <x v="0"/>
    <s v="USD"/>
    <n v="1431100918"/>
    <n v="1427212918"/>
    <b v="0"/>
    <x v="404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n v="205"/>
    <x v="0"/>
    <x v="0"/>
    <s v="USD"/>
    <n v="1462564182"/>
    <n v="1459972182"/>
    <b v="0"/>
    <x v="8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n v="20.47"/>
    <x v="0"/>
    <x v="0"/>
    <s v="USD"/>
    <n v="1374769288"/>
    <n v="1372177288"/>
    <b v="0"/>
    <x v="405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43"/>
    <n v="116.35"/>
    <x v="0"/>
    <x v="1"/>
    <s v="GBP"/>
    <n v="1406149689"/>
    <n v="1402693689"/>
    <b v="0"/>
    <x v="406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n v="307.2"/>
    <x v="0"/>
    <x v="0"/>
    <s v="USD"/>
    <n v="1433538000"/>
    <n v="1428541276"/>
    <b v="0"/>
    <x v="101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n v="546.69000000000005"/>
    <x v="0"/>
    <x v="3"/>
    <s v="EUR"/>
    <n v="1482085857"/>
    <n v="1479493857"/>
    <b v="0"/>
    <x v="53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n v="47.47"/>
    <x v="0"/>
    <x v="1"/>
    <s v="GBP"/>
    <n v="1435258800"/>
    <n v="1432659793"/>
    <b v="0"/>
    <x v="4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n v="101.56"/>
    <x v="0"/>
    <x v="0"/>
    <s v="USD"/>
    <n v="1447286300"/>
    <n v="1444690700"/>
    <b v="0"/>
    <x v="133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n v="72.91"/>
    <x v="0"/>
    <x v="0"/>
    <s v="USD"/>
    <n v="1337144340"/>
    <n v="1333597555"/>
    <b v="0"/>
    <x v="16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n v="43.71"/>
    <x v="0"/>
    <x v="0"/>
    <s v="USD"/>
    <n v="1322106796"/>
    <n v="1316919196"/>
    <b v="0"/>
    <x v="44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n v="34"/>
    <x v="0"/>
    <x v="0"/>
    <s v="USD"/>
    <n v="1338830395"/>
    <n v="1336238395"/>
    <b v="0"/>
    <x v="20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n v="70.650000000000006"/>
    <x v="0"/>
    <x v="0"/>
    <s v="USD"/>
    <n v="1399186740"/>
    <n v="1396468782"/>
    <b v="0"/>
    <x v="67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n v="89.3"/>
    <x v="0"/>
    <x v="0"/>
    <s v="USD"/>
    <n v="1342382587"/>
    <n v="1339790587"/>
    <b v="0"/>
    <x v="1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n v="115.09"/>
    <x v="0"/>
    <x v="0"/>
    <s v="USD"/>
    <n v="1323838740"/>
    <n v="1321200332"/>
    <b v="0"/>
    <x v="2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n v="62.12"/>
    <x v="0"/>
    <x v="0"/>
    <s v="USD"/>
    <n v="1315457658"/>
    <n v="1312865658"/>
    <b v="0"/>
    <x v="20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n v="46.2"/>
    <x v="0"/>
    <x v="0"/>
    <s v="USD"/>
    <n v="1284177540"/>
    <n v="1281028152"/>
    <b v="0"/>
    <x v="11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20"/>
    <n v="48.55"/>
    <x v="0"/>
    <x v="0"/>
    <s v="USD"/>
    <n v="1375408194"/>
    <n v="1372384194"/>
    <b v="0"/>
    <x v="95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n v="57.52"/>
    <x v="0"/>
    <x v="0"/>
    <s v="USD"/>
    <n v="1361696955"/>
    <n v="1359104955"/>
    <b v="0"/>
    <x v="322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n v="88.15"/>
    <x v="0"/>
    <x v="0"/>
    <s v="USD"/>
    <n v="1299009600"/>
    <n v="1294818278"/>
    <b v="0"/>
    <x v="33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n v="110.49"/>
    <x v="0"/>
    <x v="0"/>
    <s v="USD"/>
    <n v="1318006732"/>
    <n v="1312822732"/>
    <b v="0"/>
    <x v="16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n v="66.83"/>
    <x v="0"/>
    <x v="0"/>
    <s v="USD"/>
    <n v="1356211832"/>
    <n v="1351024232"/>
    <b v="0"/>
    <x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n v="58.6"/>
    <x v="0"/>
    <x v="0"/>
    <s v="USD"/>
    <n v="1330916400"/>
    <n v="1327969730"/>
    <b v="0"/>
    <x v="250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n v="113.64"/>
    <x v="0"/>
    <x v="0"/>
    <s v="USD"/>
    <n v="1317576973"/>
    <n v="1312392973"/>
    <b v="0"/>
    <x v="19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n v="43.57"/>
    <x v="0"/>
    <x v="0"/>
    <s v="USD"/>
    <n v="1351223940"/>
    <n v="1349892735"/>
    <b v="0"/>
    <x v="25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n v="78.95"/>
    <x v="0"/>
    <x v="0"/>
    <s v="USD"/>
    <n v="1322751735"/>
    <n v="1317564135"/>
    <b v="0"/>
    <x v="44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n v="188.13"/>
    <x v="0"/>
    <x v="0"/>
    <s v="USD"/>
    <n v="1331174635"/>
    <n v="1328582635"/>
    <b v="0"/>
    <x v="58"/>
    <b v="1"/>
    <s v="music/indie rock"/>
    <x v="4"/>
    <x v="14"/>
  </r>
  <r>
    <n v="2099"/>
    <s v="Roosevelt Died."/>
    <s v="Our tour van died, we need help!"/>
    <n v="3000"/>
    <n v="3971"/>
    <n v="132"/>
    <n v="63.03"/>
    <x v="0"/>
    <x v="0"/>
    <s v="USD"/>
    <n v="1435808400"/>
    <n v="1434650084"/>
    <b v="0"/>
    <x v="287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n v="30.37"/>
    <x v="0"/>
    <x v="0"/>
    <s v="USD"/>
    <n v="1341028740"/>
    <n v="1339704141"/>
    <b v="0"/>
    <x v="74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n v="51.48"/>
    <x v="0"/>
    <x v="0"/>
    <s v="USD"/>
    <n v="1329104114"/>
    <n v="1323920114"/>
    <b v="0"/>
    <x v="3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n v="35.79"/>
    <x v="0"/>
    <x v="0"/>
    <s v="USD"/>
    <n v="1304628648"/>
    <n v="1302036648"/>
    <b v="0"/>
    <x v="44"/>
    <b v="1"/>
    <s v="music/indie rock"/>
    <x v="4"/>
    <x v="14"/>
  </r>
  <r>
    <n v="2103"/>
    <s v="Matthew Moon's New Album"/>
    <s v="Indie rocker, Matthew Moon, has something to share with you..."/>
    <n v="7777"/>
    <n v="11364"/>
    <n v="146"/>
    <n v="98.82"/>
    <x v="0"/>
    <x v="0"/>
    <s v="USD"/>
    <n v="1352488027"/>
    <n v="1349892427"/>
    <b v="0"/>
    <x v="248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n v="28"/>
    <x v="0"/>
    <x v="0"/>
    <s v="USD"/>
    <n v="1369958400"/>
    <n v="1367286434"/>
    <b v="0"/>
    <x v="7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n v="51.31"/>
    <x v="0"/>
    <x v="0"/>
    <s v="USD"/>
    <n v="1416542400"/>
    <n v="1415472953"/>
    <b v="0"/>
    <x v="221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n v="53.52"/>
    <x v="0"/>
    <x v="0"/>
    <s v="USD"/>
    <n v="1359176974"/>
    <n v="1356584974"/>
    <b v="0"/>
    <x v="3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n v="37.15"/>
    <x v="0"/>
    <x v="0"/>
    <s v="USD"/>
    <n v="1415815393"/>
    <n v="1413997393"/>
    <b v="0"/>
    <x v="6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n v="89.9"/>
    <x v="0"/>
    <x v="0"/>
    <s v="USD"/>
    <n v="1347249300"/>
    <n v="1344917580"/>
    <b v="0"/>
    <x v="277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n v="106.53"/>
    <x v="0"/>
    <x v="0"/>
    <s v="USD"/>
    <n v="1436115617"/>
    <n v="1433523617"/>
    <b v="0"/>
    <x v="244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00"/>
    <n v="52.82"/>
    <x v="0"/>
    <x v="0"/>
    <s v="USD"/>
    <n v="1401253140"/>
    <n v="1398873969"/>
    <b v="0"/>
    <x v="44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n v="54.62"/>
    <x v="0"/>
    <x v="0"/>
    <s v="USD"/>
    <n v="1313370000"/>
    <n v="1307594625"/>
    <b v="0"/>
    <x v="70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n v="27.27"/>
    <x v="0"/>
    <x v="0"/>
    <s v="USD"/>
    <n v="1366064193"/>
    <n v="1364854593"/>
    <b v="0"/>
    <x v="202"/>
    <b v="1"/>
    <s v="music/indie rock"/>
    <x v="4"/>
    <x v="14"/>
  </r>
  <r>
    <n v="2113"/>
    <s v="Summer Underground // Honeycomb LP"/>
    <s v="Help us fund our second full-length album Honeycomb!"/>
    <n v="7000"/>
    <n v="7340"/>
    <n v="105"/>
    <n v="68.599999999999994"/>
    <x v="0"/>
    <x v="0"/>
    <s v="USD"/>
    <n v="1411505176"/>
    <n v="1408481176"/>
    <b v="0"/>
    <x v="329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n v="35.61"/>
    <x v="0"/>
    <x v="0"/>
    <s v="USD"/>
    <n v="1291870740"/>
    <n v="1286480070"/>
    <b v="0"/>
    <x v="206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n v="94.03"/>
    <x v="0"/>
    <x v="0"/>
    <s v="USD"/>
    <n v="1298167001"/>
    <n v="1295575001"/>
    <b v="0"/>
    <x v="17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n v="526.46"/>
    <x v="0"/>
    <x v="0"/>
    <s v="USD"/>
    <n v="1349203203"/>
    <n v="1345056003"/>
    <b v="0"/>
    <x v="297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n v="50.66"/>
    <x v="0"/>
    <x v="0"/>
    <s v="USD"/>
    <n v="1445921940"/>
    <n v="1444699549"/>
    <b v="0"/>
    <x v="2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35"/>
    <n v="79.180000000000007"/>
    <x v="0"/>
    <x v="0"/>
    <s v="USD"/>
    <n v="1311538136"/>
    <n v="1308946136"/>
    <b v="0"/>
    <x v="5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n v="91.59"/>
    <x v="0"/>
    <x v="0"/>
    <s v="USD"/>
    <n v="1345086445"/>
    <n v="1342494445"/>
    <b v="0"/>
    <x v="19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01"/>
    <n v="116.96"/>
    <x v="0"/>
    <x v="0"/>
    <s v="USD"/>
    <n v="1388617736"/>
    <n v="1384384136"/>
    <b v="0"/>
    <x v="50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1"/>
    <n v="28.4"/>
    <x v="2"/>
    <x v="16"/>
    <s v="CHF"/>
    <n v="1484156948"/>
    <n v="1481564948"/>
    <b v="0"/>
    <x v="73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n v="103.33"/>
    <x v="2"/>
    <x v="14"/>
    <s v="MXN"/>
    <n v="1483773169"/>
    <n v="1481181169"/>
    <b v="0"/>
    <x v="8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n v="10"/>
    <x v="2"/>
    <x v="0"/>
    <s v="USD"/>
    <n v="1268636340"/>
    <n v="1263982307"/>
    <b v="0"/>
    <x v="81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n v="23"/>
    <x v="2"/>
    <x v="0"/>
    <s v="USD"/>
    <n v="1291093200"/>
    <n v="1286930435"/>
    <b v="0"/>
    <x v="81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n v="31.56"/>
    <x v="2"/>
    <x v="0"/>
    <s v="USD"/>
    <n v="1438734833"/>
    <n v="1436142833"/>
    <b v="0"/>
    <x v="74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n v="5"/>
    <x v="2"/>
    <x v="0"/>
    <s v="USD"/>
    <n v="1418080887"/>
    <n v="1415488887"/>
    <b v="0"/>
    <x v="84"/>
    <b v="0"/>
    <s v="games/video games"/>
    <x v="6"/>
    <x v="17"/>
  </r>
  <r>
    <n v="2127"/>
    <s v="Three Monkeys - Part 1: Into the Abyss"/>
    <s v="Three Monkeys is an audio adventure game for PC."/>
    <n v="28000"/>
    <n v="8076"/>
    <n v="29"/>
    <n v="34.22"/>
    <x v="2"/>
    <x v="1"/>
    <s v="GBP"/>
    <n v="1426158463"/>
    <n v="1423570063"/>
    <b v="0"/>
    <x v="163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n v="25"/>
    <x v="2"/>
    <x v="5"/>
    <s v="CAD"/>
    <n v="1411324369"/>
    <n v="1406140369"/>
    <b v="0"/>
    <x v="29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n v="19.670000000000002"/>
    <x v="2"/>
    <x v="0"/>
    <s v="USD"/>
    <n v="1457570100"/>
    <n v="1454978100"/>
    <b v="0"/>
    <x v="8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0"/>
    <n v="21.25"/>
    <x v="2"/>
    <x v="0"/>
    <s v="USD"/>
    <n v="1408154663"/>
    <n v="1405130663"/>
    <b v="0"/>
    <x v="80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5"/>
    <n v="8.33"/>
    <x v="2"/>
    <x v="0"/>
    <s v="USD"/>
    <n v="1436677091"/>
    <n v="1434085091"/>
    <b v="0"/>
    <x v="8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n v="21.34"/>
    <x v="2"/>
    <x v="0"/>
    <s v="USD"/>
    <n v="1391427692"/>
    <n v="1388835692"/>
    <b v="0"/>
    <x v="221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n v="5.33"/>
    <x v="2"/>
    <x v="0"/>
    <s v="USD"/>
    <n v="1303628340"/>
    <n v="1300328399"/>
    <b v="0"/>
    <x v="8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n v="34.67"/>
    <x v="2"/>
    <x v="0"/>
    <s v="USD"/>
    <n v="1367097391"/>
    <n v="1364505391"/>
    <b v="0"/>
    <x v="8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n v="21.73"/>
    <x v="2"/>
    <x v="0"/>
    <s v="USD"/>
    <n v="1349392033"/>
    <n v="1346800033"/>
    <b v="0"/>
    <x v="19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0"/>
    <n v="11.92"/>
    <x v="2"/>
    <x v="0"/>
    <s v="USD"/>
    <n v="1382184786"/>
    <n v="1379592786"/>
    <b v="0"/>
    <x v="80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n v="26.6"/>
    <x v="2"/>
    <x v="5"/>
    <s v="CAD"/>
    <n v="1417804229"/>
    <n v="1415212229"/>
    <b v="0"/>
    <x v="408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13"/>
    <n v="10.67"/>
    <x v="2"/>
    <x v="1"/>
    <s v="GBP"/>
    <n v="1383959939"/>
    <n v="1381364339"/>
    <b v="0"/>
    <x v="8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n v="29.04"/>
    <x v="2"/>
    <x v="0"/>
    <s v="USD"/>
    <n v="1478196008"/>
    <n v="1475604008"/>
    <b v="0"/>
    <x v="6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n v="50.91"/>
    <x v="2"/>
    <x v="0"/>
    <s v="USD"/>
    <n v="1357934424"/>
    <n v="1355342424"/>
    <b v="0"/>
    <x v="202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n v="0"/>
    <x v="2"/>
    <x v="0"/>
    <s v="USD"/>
    <n v="1415947159"/>
    <n v="1413351559"/>
    <b v="0"/>
    <x v="78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n v="50.08"/>
    <x v="2"/>
    <x v="12"/>
    <s v="EUR"/>
    <n v="1451494210"/>
    <n v="1449075010"/>
    <b v="0"/>
    <x v="8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n v="45"/>
    <x v="2"/>
    <x v="0"/>
    <s v="USD"/>
    <n v="1279738800"/>
    <n v="1275599812"/>
    <b v="0"/>
    <x v="81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2"/>
    <n v="25.29"/>
    <x v="2"/>
    <x v="0"/>
    <s v="USD"/>
    <n v="1379164040"/>
    <n v="1376399240"/>
    <b v="0"/>
    <x v="5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n v="51.29"/>
    <x v="2"/>
    <x v="0"/>
    <s v="USD"/>
    <n v="1385534514"/>
    <n v="1382938914"/>
    <b v="0"/>
    <x v="30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n v="1"/>
    <x v="2"/>
    <x v="0"/>
    <s v="USD"/>
    <n v="1455207510"/>
    <n v="1453997910"/>
    <b v="0"/>
    <x v="29"/>
    <b v="0"/>
    <s v="games/video games"/>
    <x v="6"/>
    <x v="17"/>
  </r>
  <r>
    <n v="2147"/>
    <s v="Johnny Rocketfingers 3"/>
    <s v="A Point and Click Adventure on Steroids."/>
    <n v="390000"/>
    <n v="2716"/>
    <n v="1"/>
    <n v="49.38"/>
    <x v="2"/>
    <x v="0"/>
    <s v="USD"/>
    <n v="1416125148"/>
    <n v="1413356748"/>
    <b v="0"/>
    <x v="16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2"/>
    <n v="1"/>
    <x v="2"/>
    <x v="1"/>
    <s v="GBP"/>
    <n v="1427992582"/>
    <n v="1425404182"/>
    <b v="0"/>
    <x v="84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n v="0"/>
    <x v="2"/>
    <x v="0"/>
    <s v="USD"/>
    <n v="1280534400"/>
    <n v="1277512556"/>
    <b v="0"/>
    <x v="78"/>
    <b v="0"/>
    <s v="games/video games"/>
    <x v="6"/>
    <x v="17"/>
  </r>
  <r>
    <n v="2150"/>
    <s v="The Unknown Door"/>
    <s v="A pixel styled open world detective game."/>
    <n v="50000"/>
    <n v="405"/>
    <n v="1"/>
    <n v="101.25"/>
    <x v="2"/>
    <x v="10"/>
    <s v="NOK"/>
    <n v="1468392599"/>
    <n v="1465800599"/>
    <b v="0"/>
    <x v="80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n v="19.670000000000002"/>
    <x v="2"/>
    <x v="0"/>
    <s v="USD"/>
    <n v="1467231614"/>
    <n v="1464639614"/>
    <b v="0"/>
    <x v="79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n v="12.5"/>
    <x v="2"/>
    <x v="0"/>
    <s v="USD"/>
    <n v="1394909909"/>
    <n v="1392321509"/>
    <b v="0"/>
    <x v="80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n v="8.5"/>
    <x v="2"/>
    <x v="0"/>
    <s v="USD"/>
    <n v="1420876740"/>
    <n v="1417470718"/>
    <b v="0"/>
    <x v="80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1"/>
    <n v="1"/>
    <x v="2"/>
    <x v="0"/>
    <s v="USD"/>
    <n v="1390921827"/>
    <n v="1389193827"/>
    <b v="0"/>
    <x v="84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"/>
    <n v="23"/>
    <x v="2"/>
    <x v="1"/>
    <s v="GBP"/>
    <n v="1459443385"/>
    <n v="1456854985"/>
    <b v="0"/>
    <x v="81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3"/>
    <n v="17.989999999999998"/>
    <x v="2"/>
    <x v="0"/>
    <s v="USD"/>
    <n v="1379363406"/>
    <n v="1375475406"/>
    <b v="0"/>
    <x v="183"/>
    <b v="0"/>
    <s v="games/video games"/>
    <x v="6"/>
    <x v="17"/>
  </r>
  <r>
    <n v="2157"/>
    <s v="Nin"/>
    <s v="Gamers and 90's fans unite in this small tale of epic proportions!"/>
    <n v="75000"/>
    <n v="21144"/>
    <n v="28"/>
    <n v="370.95"/>
    <x v="2"/>
    <x v="0"/>
    <s v="USD"/>
    <n v="1482479940"/>
    <n v="1479684783"/>
    <b v="0"/>
    <x v="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n v="63.57"/>
    <x v="2"/>
    <x v="0"/>
    <s v="USD"/>
    <n v="1360009774"/>
    <n v="1356121774"/>
    <b v="0"/>
    <x v="409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n v="13"/>
    <x v="2"/>
    <x v="0"/>
    <s v="USD"/>
    <n v="1310837574"/>
    <n v="1308245574"/>
    <b v="0"/>
    <x v="84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n v="5.31"/>
    <x v="2"/>
    <x v="0"/>
    <s v="USD"/>
    <n v="1337447105"/>
    <n v="1334855105"/>
    <b v="0"/>
    <x v="38"/>
    <b v="0"/>
    <s v="games/video games"/>
    <x v="6"/>
    <x v="17"/>
  </r>
  <r>
    <n v="2161"/>
    <s v="CallMeGhost DEBUT ALBUM preorder!"/>
    <s v="We're trying to fund hard copies of our debut album!"/>
    <n v="400"/>
    <n v="463"/>
    <n v="116"/>
    <n v="35.619999999999997"/>
    <x v="0"/>
    <x v="0"/>
    <s v="USD"/>
    <n v="1443040059"/>
    <n v="1440448059"/>
    <b v="0"/>
    <x v="62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n v="87.1"/>
    <x v="0"/>
    <x v="0"/>
    <s v="USD"/>
    <n v="1406226191"/>
    <n v="1403547791"/>
    <b v="0"/>
    <x v="6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n v="75.11"/>
    <x v="0"/>
    <x v="0"/>
    <s v="USD"/>
    <n v="1433735400"/>
    <n v="1429306520"/>
    <b v="0"/>
    <x v="34"/>
    <b v="1"/>
    <s v="music/rock"/>
    <x v="4"/>
    <x v="11"/>
  </r>
  <r>
    <n v="2164"/>
    <s v="Rosaline debut record"/>
    <s v="South Florida roots country/rock outfit's long awaited debut record"/>
    <n v="5500"/>
    <n v="5645"/>
    <n v="103"/>
    <n v="68.010000000000005"/>
    <x v="0"/>
    <x v="0"/>
    <s v="USD"/>
    <n v="1466827140"/>
    <n v="1464196414"/>
    <b v="0"/>
    <x v="1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n v="29.62"/>
    <x v="0"/>
    <x v="6"/>
    <s v="EUR"/>
    <n v="1460127635"/>
    <n v="1457539235"/>
    <b v="0"/>
    <x v="2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n v="91.63"/>
    <x v="0"/>
    <x v="0"/>
    <s v="USD"/>
    <n v="1417813618"/>
    <n v="1413922018"/>
    <b v="0"/>
    <x v="58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20"/>
    <n v="22.5"/>
    <x v="0"/>
    <x v="0"/>
    <s v="USD"/>
    <n v="1347672937"/>
    <n v="1346463337"/>
    <b v="0"/>
    <x v="22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n v="64.37"/>
    <x v="0"/>
    <x v="0"/>
    <s v="USD"/>
    <n v="1486702800"/>
    <n v="1484058261"/>
    <b v="0"/>
    <x v="158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n v="21.86"/>
    <x v="0"/>
    <x v="0"/>
    <s v="USD"/>
    <n v="1488473351"/>
    <n v="1488214151"/>
    <b v="0"/>
    <x v="63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81"/>
    <n v="33.32"/>
    <x v="0"/>
    <x v="0"/>
    <s v="USD"/>
    <n v="1440266422"/>
    <n v="1436810422"/>
    <b v="0"/>
    <x v="10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n v="90.28"/>
    <x v="0"/>
    <x v="0"/>
    <s v="USD"/>
    <n v="1434949200"/>
    <n v="1431903495"/>
    <b v="0"/>
    <x v="5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n v="76.92"/>
    <x v="0"/>
    <x v="0"/>
    <s v="USD"/>
    <n v="1429365320"/>
    <n v="1426773320"/>
    <b v="0"/>
    <x v="62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n v="59.23"/>
    <x v="0"/>
    <x v="0"/>
    <s v="USD"/>
    <n v="1378785540"/>
    <n v="1376066243"/>
    <b v="0"/>
    <x v="24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n v="65.38"/>
    <x v="0"/>
    <x v="1"/>
    <s v="GBP"/>
    <n v="1462453307"/>
    <n v="1459861307"/>
    <b v="0"/>
    <x v="287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n v="67.31"/>
    <x v="0"/>
    <x v="0"/>
    <s v="USD"/>
    <n v="1469059986"/>
    <n v="1468455186"/>
    <b v="0"/>
    <x v="55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n v="88.75"/>
    <x v="0"/>
    <x v="0"/>
    <s v="USD"/>
    <n v="1430579509"/>
    <n v="1427987509"/>
    <b v="0"/>
    <x v="26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n v="65.87"/>
    <x v="0"/>
    <x v="0"/>
    <s v="USD"/>
    <n v="1465192867"/>
    <n v="1463032867"/>
    <b v="0"/>
    <x v="44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n v="40.35"/>
    <x v="0"/>
    <x v="0"/>
    <s v="USD"/>
    <n v="1484752597"/>
    <n v="1482160597"/>
    <b v="0"/>
    <x v="410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61"/>
    <n v="76.86"/>
    <x v="0"/>
    <x v="0"/>
    <s v="USD"/>
    <n v="1428725192"/>
    <n v="1426133192"/>
    <b v="0"/>
    <x v="64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n v="68.709999999999994"/>
    <x v="0"/>
    <x v="0"/>
    <s v="USD"/>
    <n v="1447434268"/>
    <n v="1443801868"/>
    <b v="0"/>
    <x v="76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n v="57.77"/>
    <x v="0"/>
    <x v="0"/>
    <s v="USD"/>
    <n v="1487635653"/>
    <n v="1486426053"/>
    <b v="0"/>
    <x v="28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n v="44.17"/>
    <x v="0"/>
    <x v="5"/>
    <s v="CAD"/>
    <n v="1412285825"/>
    <n v="1409261825"/>
    <b v="0"/>
    <x v="289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n v="31.57"/>
    <x v="0"/>
    <x v="0"/>
    <s v="USD"/>
    <n v="1486616400"/>
    <n v="1484037977"/>
    <b v="0"/>
    <x v="411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n v="107.05"/>
    <x v="0"/>
    <x v="0"/>
    <s v="USD"/>
    <n v="1453737600"/>
    <n v="1452530041"/>
    <b v="1"/>
    <x v="161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n v="149.03"/>
    <x v="0"/>
    <x v="1"/>
    <s v="GBP"/>
    <n v="1364286239"/>
    <n v="1360830239"/>
    <b v="0"/>
    <x v="412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n v="55.96"/>
    <x v="0"/>
    <x v="0"/>
    <s v="USD"/>
    <n v="1473213600"/>
    <n v="1470062743"/>
    <b v="0"/>
    <x v="413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n v="56.97"/>
    <x v="0"/>
    <x v="0"/>
    <s v="USD"/>
    <n v="1428033540"/>
    <n v="1425531666"/>
    <b v="1"/>
    <x v="414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n v="44.06"/>
    <x v="0"/>
    <x v="2"/>
    <s v="AUD"/>
    <n v="1477414800"/>
    <n v="1474380241"/>
    <b v="0"/>
    <x v="415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n v="68.63"/>
    <x v="0"/>
    <x v="1"/>
    <s v="GBP"/>
    <n v="1461276000"/>
    <n v="1460055300"/>
    <b v="0"/>
    <x v="106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n v="65.319999999999993"/>
    <x v="0"/>
    <x v="0"/>
    <s v="USD"/>
    <n v="1458716340"/>
    <n v="1455721204"/>
    <b v="0"/>
    <x v="416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n v="35.92"/>
    <x v="0"/>
    <x v="1"/>
    <s v="GBP"/>
    <n v="1487102427"/>
    <n v="1486065627"/>
    <b v="0"/>
    <x v="20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n v="40.07"/>
    <x v="0"/>
    <x v="1"/>
    <s v="GBP"/>
    <n v="1481842800"/>
    <n v="1479414344"/>
    <b v="0"/>
    <x v="417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n v="75.650000000000006"/>
    <x v="0"/>
    <x v="0"/>
    <s v="USD"/>
    <n v="1479704340"/>
    <n v="1477043072"/>
    <b v="0"/>
    <x v="418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n v="61.2"/>
    <x v="0"/>
    <x v="0"/>
    <s v="USD"/>
    <n v="1459012290"/>
    <n v="1456423890"/>
    <b v="0"/>
    <x v="419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20"/>
    <n v="48.13"/>
    <x v="0"/>
    <x v="0"/>
    <s v="USD"/>
    <n v="1439317900"/>
    <n v="1436725900"/>
    <b v="0"/>
    <x v="248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14"/>
    <n v="68.11"/>
    <x v="0"/>
    <x v="0"/>
    <s v="USD"/>
    <n v="1480662000"/>
    <n v="1478000502"/>
    <b v="0"/>
    <x v="302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n v="65.89"/>
    <x v="0"/>
    <x v="0"/>
    <s v="USD"/>
    <n v="1425132059"/>
    <n v="1422540059"/>
    <b v="0"/>
    <x v="42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n v="81.650000000000006"/>
    <x v="0"/>
    <x v="0"/>
    <s v="USD"/>
    <n v="1447507200"/>
    <n v="1444911600"/>
    <b v="0"/>
    <x v="421"/>
    <b v="1"/>
    <s v="games/tabletop games"/>
    <x v="6"/>
    <x v="32"/>
  </r>
  <r>
    <n v="2199"/>
    <s v="Decadolo. Flip it!"/>
    <s v="A new strategic board game designed to flip out your opponent."/>
    <n v="9000"/>
    <n v="13228"/>
    <n v="147"/>
    <n v="52.7"/>
    <x v="0"/>
    <x v="17"/>
    <s v="EUR"/>
    <n v="1444903198"/>
    <n v="1442311198"/>
    <b v="1"/>
    <x v="140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n v="41.23"/>
    <x v="0"/>
    <x v="1"/>
    <s v="GBP"/>
    <n v="1436151600"/>
    <n v="1433775668"/>
    <b v="0"/>
    <x v="40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n v="15.04"/>
    <x v="0"/>
    <x v="1"/>
    <s v="GBP"/>
    <n v="1358367565"/>
    <n v="1357157965"/>
    <b v="0"/>
    <x v="33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n v="39.07"/>
    <x v="0"/>
    <x v="0"/>
    <s v="USD"/>
    <n v="1351801368"/>
    <n v="1349209368"/>
    <b v="0"/>
    <x v="422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n v="43.82"/>
    <x v="0"/>
    <x v="5"/>
    <s v="CAD"/>
    <n v="1443127082"/>
    <n v="1440535082"/>
    <b v="0"/>
    <x v="133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n v="27.3"/>
    <x v="0"/>
    <x v="0"/>
    <s v="USD"/>
    <n v="1362814119"/>
    <n v="1360222119"/>
    <b v="0"/>
    <x v="196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n v="42.22"/>
    <x v="0"/>
    <x v="0"/>
    <s v="USD"/>
    <n v="1338579789"/>
    <n v="1335987789"/>
    <b v="0"/>
    <x v="74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n v="33.24"/>
    <x v="0"/>
    <x v="0"/>
    <s v="USD"/>
    <n v="1334556624"/>
    <n v="1333001424"/>
    <b v="0"/>
    <x v="69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n v="285.70999999999998"/>
    <x v="0"/>
    <x v="0"/>
    <s v="USD"/>
    <n v="1384580373"/>
    <n v="1381984773"/>
    <b v="0"/>
    <x v="63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n v="42.33"/>
    <x v="0"/>
    <x v="0"/>
    <s v="USD"/>
    <n v="1333771200"/>
    <n v="1328649026"/>
    <b v="0"/>
    <x v="5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n v="50.27"/>
    <x v="0"/>
    <x v="1"/>
    <s v="GBP"/>
    <n v="1397516400"/>
    <n v="1396524644"/>
    <b v="0"/>
    <x v="41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n v="61.9"/>
    <x v="0"/>
    <x v="0"/>
    <s v="USD"/>
    <n v="1334424960"/>
    <n v="1329442510"/>
    <b v="0"/>
    <x v="250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n v="40.75"/>
    <x v="0"/>
    <x v="0"/>
    <s v="USD"/>
    <n v="1397113140"/>
    <n v="1395168625"/>
    <b v="0"/>
    <x v="148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n v="55.8"/>
    <x v="0"/>
    <x v="0"/>
    <s v="USD"/>
    <n v="1383526800"/>
    <n v="1380650177"/>
    <b v="0"/>
    <x v="252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n v="10"/>
    <x v="0"/>
    <x v="0"/>
    <s v="USD"/>
    <n v="1431719379"/>
    <n v="1429127379"/>
    <b v="0"/>
    <x v="29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n v="73.13"/>
    <x v="0"/>
    <x v="0"/>
    <s v="USD"/>
    <n v="1391713248"/>
    <n v="1389121248"/>
    <b v="0"/>
    <x v="5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56"/>
    <n v="26.06"/>
    <x v="0"/>
    <x v="0"/>
    <s v="USD"/>
    <n v="1331621940"/>
    <n v="1329671572"/>
    <b v="0"/>
    <x v="51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n v="22.64"/>
    <x v="0"/>
    <x v="0"/>
    <s v="USD"/>
    <n v="1437674545"/>
    <n v="1436464945"/>
    <b v="0"/>
    <x v="25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n v="47.22"/>
    <x v="0"/>
    <x v="0"/>
    <s v="USD"/>
    <n v="1446451200"/>
    <n v="1445539113"/>
    <b v="0"/>
    <x v="82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n v="32.32"/>
    <x v="0"/>
    <x v="0"/>
    <s v="USD"/>
    <n v="1346198400"/>
    <n v="1344281383"/>
    <b v="0"/>
    <x v="88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n v="53.42"/>
    <x v="0"/>
    <x v="0"/>
    <s v="USD"/>
    <n v="1440004512"/>
    <n v="1437412512"/>
    <b v="0"/>
    <x v="10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n v="51.3"/>
    <x v="0"/>
    <x v="0"/>
    <s v="USD"/>
    <n v="1374888436"/>
    <n v="1372296436"/>
    <b v="0"/>
    <x v="50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n v="37.200000000000003"/>
    <x v="0"/>
    <x v="0"/>
    <s v="USD"/>
    <n v="1461369600"/>
    <n v="1458748809"/>
    <b v="0"/>
    <x v="423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n v="27.1"/>
    <x v="0"/>
    <x v="0"/>
    <s v="USD"/>
    <n v="1327776847"/>
    <n v="1325184847"/>
    <b v="0"/>
    <x v="209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n v="206.31"/>
    <x v="0"/>
    <x v="5"/>
    <s v="CAD"/>
    <n v="1435418568"/>
    <n v="1432826568"/>
    <b v="0"/>
    <x v="61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n v="82.15"/>
    <x v="0"/>
    <x v="0"/>
    <s v="USD"/>
    <n v="1477767600"/>
    <n v="1475337675"/>
    <b v="0"/>
    <x v="228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n v="164.8"/>
    <x v="0"/>
    <x v="1"/>
    <s v="GBP"/>
    <n v="1411326015"/>
    <n v="1408734015"/>
    <b v="0"/>
    <x v="42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n v="60.82"/>
    <x v="0"/>
    <x v="0"/>
    <s v="USD"/>
    <n v="1455253140"/>
    <n v="1452625822"/>
    <b v="0"/>
    <x v="306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n v="67.97"/>
    <x v="0"/>
    <x v="1"/>
    <s v="GBP"/>
    <n v="1384374155"/>
    <n v="1381778555"/>
    <b v="0"/>
    <x v="425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n v="81.56"/>
    <x v="0"/>
    <x v="12"/>
    <s v="EUR"/>
    <n v="1439707236"/>
    <n v="1437115236"/>
    <b v="0"/>
    <x v="296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n v="25.43"/>
    <x v="0"/>
    <x v="0"/>
    <s v="USD"/>
    <n v="1378180800"/>
    <n v="1375113391"/>
    <b v="0"/>
    <x v="380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n v="21.5"/>
    <x v="0"/>
    <x v="0"/>
    <s v="USD"/>
    <n v="1398460127"/>
    <n v="1395868127"/>
    <b v="0"/>
    <x v="156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n v="27.23"/>
    <x v="0"/>
    <x v="0"/>
    <s v="USD"/>
    <n v="1372136400"/>
    <n v="1369864301"/>
    <b v="0"/>
    <x v="426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n v="25.09"/>
    <x v="0"/>
    <x v="0"/>
    <s v="USD"/>
    <n v="1405738800"/>
    <n v="1402945408"/>
    <b v="0"/>
    <x v="427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n v="21.23"/>
    <x v="0"/>
    <x v="1"/>
    <s v="GBP"/>
    <n v="1450051200"/>
    <n v="1448269539"/>
    <b v="0"/>
    <x v="428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n v="41.61"/>
    <x v="0"/>
    <x v="0"/>
    <s v="USD"/>
    <n v="1483645647"/>
    <n v="1481053647"/>
    <b v="0"/>
    <x v="33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n v="135.59"/>
    <x v="0"/>
    <x v="5"/>
    <s v="CAD"/>
    <n v="1427585511"/>
    <n v="1424997111"/>
    <b v="0"/>
    <x v="206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n v="22.12"/>
    <x v="0"/>
    <x v="0"/>
    <s v="USD"/>
    <n v="1454338123"/>
    <n v="1451746123"/>
    <b v="0"/>
    <x v="34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n v="64.63"/>
    <x v="0"/>
    <x v="0"/>
    <s v="USD"/>
    <n v="1415779140"/>
    <n v="1412294683"/>
    <b v="0"/>
    <x v="429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37"/>
    <n v="69.569999999999993"/>
    <x v="0"/>
    <x v="12"/>
    <s v="EUR"/>
    <n v="1489157716"/>
    <n v="1486565716"/>
    <b v="0"/>
    <x v="1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28"/>
    <n v="75.13"/>
    <x v="0"/>
    <x v="0"/>
    <s v="USD"/>
    <n v="1385870520"/>
    <n v="1382742014"/>
    <b v="0"/>
    <x v="374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n v="140.97999999999999"/>
    <x v="0"/>
    <x v="0"/>
    <s v="USD"/>
    <n v="1461354544"/>
    <n v="1458762544"/>
    <b v="0"/>
    <x v="93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n v="49.47"/>
    <x v="0"/>
    <x v="1"/>
    <s v="GBP"/>
    <n v="1488484300"/>
    <n v="1485892300"/>
    <b v="0"/>
    <x v="430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n v="53.87"/>
    <x v="0"/>
    <x v="0"/>
    <s v="USD"/>
    <n v="1385521320"/>
    <n v="1382449733"/>
    <b v="0"/>
    <x v="431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n v="4.57"/>
    <x v="0"/>
    <x v="0"/>
    <s v="USD"/>
    <n v="1489374000"/>
    <n v="1488823290"/>
    <b v="0"/>
    <x v="432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n v="65"/>
    <x v="0"/>
    <x v="0"/>
    <s v="USD"/>
    <n v="1476649800"/>
    <n v="1475609946"/>
    <b v="0"/>
    <x v="126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n v="53.48"/>
    <x v="0"/>
    <x v="0"/>
    <s v="USD"/>
    <n v="1393005600"/>
    <n v="1390323617"/>
    <b v="0"/>
    <x v="433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n v="43.91"/>
    <x v="0"/>
    <x v="1"/>
    <s v="GBP"/>
    <n v="1441393210"/>
    <n v="1438801210"/>
    <b v="0"/>
    <x v="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04"/>
    <n v="50.85"/>
    <x v="0"/>
    <x v="0"/>
    <s v="USD"/>
    <n v="1438185565"/>
    <n v="1436975965"/>
    <b v="0"/>
    <x v="434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n v="58.63"/>
    <x v="0"/>
    <x v="1"/>
    <s v="GBP"/>
    <n v="1481749278"/>
    <n v="1479157278"/>
    <b v="0"/>
    <x v="130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n v="32.82"/>
    <x v="0"/>
    <x v="0"/>
    <s v="USD"/>
    <n v="1364917965"/>
    <n v="1362329565"/>
    <b v="0"/>
    <x v="387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n v="426.93"/>
    <x v="0"/>
    <x v="0"/>
    <s v="USD"/>
    <n v="1480727273"/>
    <n v="1478131673"/>
    <b v="0"/>
    <x v="435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n v="23.81"/>
    <x v="0"/>
    <x v="0"/>
    <s v="USD"/>
    <n v="1408177077"/>
    <n v="1406362677"/>
    <b v="0"/>
    <x v="436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n v="98.41"/>
    <x v="0"/>
    <x v="3"/>
    <s v="EUR"/>
    <n v="1470469938"/>
    <n v="1469173938"/>
    <b v="0"/>
    <x v="437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n v="107.32"/>
    <x v="0"/>
    <x v="0"/>
    <s v="USD"/>
    <n v="1447862947"/>
    <n v="1445267347"/>
    <b v="0"/>
    <x v="87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60"/>
    <n v="11.67"/>
    <x v="0"/>
    <x v="0"/>
    <s v="USD"/>
    <n v="1485271968"/>
    <n v="1484667168"/>
    <b v="0"/>
    <x v="438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87"/>
    <n v="41.78"/>
    <x v="0"/>
    <x v="0"/>
    <s v="USD"/>
    <n v="1462661451"/>
    <n v="1460069451"/>
    <b v="0"/>
    <x v="197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n v="21.38"/>
    <x v="0"/>
    <x v="1"/>
    <s v="GBP"/>
    <n v="1479811846"/>
    <n v="1478602246"/>
    <b v="0"/>
    <x v="133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n v="94.1"/>
    <x v="0"/>
    <x v="1"/>
    <s v="GBP"/>
    <n v="1466377200"/>
    <n v="1463351329"/>
    <b v="0"/>
    <x v="39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47"/>
    <n v="15.72"/>
    <x v="0"/>
    <x v="0"/>
    <s v="USD"/>
    <n v="1434045687"/>
    <n v="1431453687"/>
    <b v="0"/>
    <x v="242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n v="90.64"/>
    <x v="0"/>
    <x v="1"/>
    <s v="GBP"/>
    <n v="1481224736"/>
    <n v="1480360736"/>
    <b v="0"/>
    <x v="190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n v="97.3"/>
    <x v="0"/>
    <x v="0"/>
    <s v="USD"/>
    <n v="1395876250"/>
    <n v="1393287850"/>
    <b v="0"/>
    <x v="87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n v="37.119999999999997"/>
    <x v="0"/>
    <x v="2"/>
    <s v="AUD"/>
    <n v="1487093020"/>
    <n v="1485278620"/>
    <b v="0"/>
    <x v="439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n v="28.1"/>
    <x v="0"/>
    <x v="0"/>
    <s v="USD"/>
    <n v="1416268800"/>
    <n v="1413295358"/>
    <b v="0"/>
    <x v="33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n v="144.43"/>
    <x v="0"/>
    <x v="11"/>
    <s v="SEK"/>
    <n v="1422734313"/>
    <n v="1420919913"/>
    <b v="0"/>
    <x v="65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n v="24.27"/>
    <x v="0"/>
    <x v="0"/>
    <s v="USD"/>
    <n v="1463972400"/>
    <n v="1462543114"/>
    <b v="0"/>
    <x v="440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n v="35.119999999999997"/>
    <x v="0"/>
    <x v="1"/>
    <s v="GBP"/>
    <n v="1479846507"/>
    <n v="1479241707"/>
    <b v="0"/>
    <x v="5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20"/>
    <n v="24.76"/>
    <x v="0"/>
    <x v="0"/>
    <s v="USD"/>
    <n v="1461722400"/>
    <n v="1460235592"/>
    <b v="0"/>
    <x v="441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n v="188.38"/>
    <x v="0"/>
    <x v="0"/>
    <s v="USD"/>
    <n v="1419123600"/>
    <n v="1416945297"/>
    <b v="0"/>
    <x v="442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n v="148.08000000000001"/>
    <x v="0"/>
    <x v="0"/>
    <s v="USD"/>
    <n v="1489283915"/>
    <n v="1486691915"/>
    <b v="0"/>
    <x v="441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n v="49.93"/>
    <x v="0"/>
    <x v="0"/>
    <s v="USD"/>
    <n v="1488862800"/>
    <n v="1486745663"/>
    <b v="0"/>
    <x v="443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n v="107.82"/>
    <x v="0"/>
    <x v="0"/>
    <s v="USD"/>
    <n v="1484085540"/>
    <n v="1482353513"/>
    <b v="0"/>
    <x v="444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n v="42.63"/>
    <x v="0"/>
    <x v="0"/>
    <s v="USD"/>
    <n v="1481328004"/>
    <n v="1478736004"/>
    <b v="0"/>
    <x v="445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n v="14.37"/>
    <x v="0"/>
    <x v="0"/>
    <s v="USD"/>
    <n v="1449506836"/>
    <n v="1446914836"/>
    <b v="0"/>
    <x v="446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n v="37.479999999999997"/>
    <x v="0"/>
    <x v="5"/>
    <s v="CAD"/>
    <n v="1489320642"/>
    <n v="1487164242"/>
    <b v="0"/>
    <x v="206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n v="30.2"/>
    <x v="0"/>
    <x v="0"/>
    <s v="USD"/>
    <n v="1393156857"/>
    <n v="1390564857"/>
    <b v="0"/>
    <x v="221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n v="33.549999999999997"/>
    <x v="0"/>
    <x v="1"/>
    <s v="GBP"/>
    <n v="1419259679"/>
    <n v="1416667679"/>
    <b v="0"/>
    <x v="1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n v="64.75"/>
    <x v="0"/>
    <x v="0"/>
    <s v="USD"/>
    <n v="1388936289"/>
    <n v="1386344289"/>
    <b v="0"/>
    <x v="11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n v="57.93"/>
    <x v="0"/>
    <x v="0"/>
    <s v="USD"/>
    <n v="1330359423"/>
    <n v="1327767423"/>
    <b v="0"/>
    <x v="44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n v="53.08"/>
    <x v="0"/>
    <x v="13"/>
    <s v="EUR"/>
    <n v="1451861940"/>
    <n v="1448902867"/>
    <b v="0"/>
    <x v="33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n v="48.06"/>
    <x v="0"/>
    <x v="0"/>
    <s v="USD"/>
    <n v="1423022400"/>
    <n v="1421436099"/>
    <b v="0"/>
    <x v="58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n v="82.4"/>
    <x v="0"/>
    <x v="0"/>
    <s v="USD"/>
    <n v="1442501991"/>
    <n v="1439909991"/>
    <b v="0"/>
    <x v="436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n v="50.45"/>
    <x v="0"/>
    <x v="0"/>
    <s v="USD"/>
    <n v="1311576600"/>
    <n v="1306219897"/>
    <b v="0"/>
    <x v="202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85"/>
    <n v="115.83"/>
    <x v="0"/>
    <x v="0"/>
    <s v="USD"/>
    <n v="1452744686"/>
    <n v="1447560686"/>
    <b v="0"/>
    <x v="8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n v="63.03"/>
    <x v="0"/>
    <x v="0"/>
    <s v="USD"/>
    <n v="1336528804"/>
    <n v="1331348404"/>
    <b v="0"/>
    <x v="53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06"/>
    <n v="108.02"/>
    <x v="0"/>
    <x v="0"/>
    <s v="USD"/>
    <n v="1299902400"/>
    <n v="1297451245"/>
    <b v="0"/>
    <x v="211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n v="46.09"/>
    <x v="0"/>
    <x v="0"/>
    <s v="USD"/>
    <n v="1340944043"/>
    <n v="1338352043"/>
    <b v="0"/>
    <x v="1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n v="107.21"/>
    <x v="0"/>
    <x v="0"/>
    <s v="USD"/>
    <n v="1378439940"/>
    <n v="1376003254"/>
    <b v="0"/>
    <x v="25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n v="50.93"/>
    <x v="0"/>
    <x v="0"/>
    <s v="USD"/>
    <n v="1403539260"/>
    <n v="1401724860"/>
    <b v="0"/>
    <x v="448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n v="40.04"/>
    <x v="0"/>
    <x v="0"/>
    <s v="USD"/>
    <n v="1340733600"/>
    <n v="1339098689"/>
    <b v="0"/>
    <x v="20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n v="64.44"/>
    <x v="0"/>
    <x v="0"/>
    <s v="USD"/>
    <n v="1386372120"/>
    <n v="1382659060"/>
    <b v="0"/>
    <x v="20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n v="53.83"/>
    <x v="0"/>
    <x v="0"/>
    <s v="USD"/>
    <n v="1259686800"/>
    <n v="1252908330"/>
    <b v="0"/>
    <x v="60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n v="100.47"/>
    <x v="0"/>
    <x v="0"/>
    <s v="USD"/>
    <n v="1335153600"/>
    <n v="1332199618"/>
    <b v="0"/>
    <x v="68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n v="46.63"/>
    <x v="0"/>
    <x v="0"/>
    <s v="USD"/>
    <n v="1334767476"/>
    <n v="1332175476"/>
    <b v="0"/>
    <x v="67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08"/>
    <n v="34.07"/>
    <x v="0"/>
    <x v="0"/>
    <s v="USD"/>
    <n v="1348545540"/>
    <n v="1346345999"/>
    <b v="0"/>
    <x v="74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n v="65.209999999999994"/>
    <x v="0"/>
    <x v="0"/>
    <s v="USD"/>
    <n v="1358702480"/>
    <n v="1356110480"/>
    <b v="0"/>
    <x v="300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n v="44.21"/>
    <x v="0"/>
    <x v="0"/>
    <s v="USD"/>
    <n v="1359240856"/>
    <n v="1356648856"/>
    <b v="0"/>
    <x v="69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n v="71.97"/>
    <x v="0"/>
    <x v="0"/>
    <s v="USD"/>
    <n v="1330018426"/>
    <n v="1326994426"/>
    <b v="0"/>
    <x v="108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01"/>
    <n v="52.95"/>
    <x v="0"/>
    <x v="0"/>
    <s v="USD"/>
    <n v="1331697540"/>
    <n v="1328749249"/>
    <b v="0"/>
    <x v="10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n v="109.45"/>
    <x v="0"/>
    <x v="0"/>
    <s v="USD"/>
    <n v="1395861033"/>
    <n v="1393272633"/>
    <b v="0"/>
    <x v="449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n v="75.040000000000006"/>
    <x v="0"/>
    <x v="0"/>
    <s v="USD"/>
    <n v="1296953209"/>
    <n v="1295657209"/>
    <b v="0"/>
    <x v="25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n v="115.71"/>
    <x v="0"/>
    <x v="0"/>
    <s v="USD"/>
    <n v="1340904416"/>
    <n v="1339694816"/>
    <b v="0"/>
    <x v="63"/>
    <b v="1"/>
    <s v="music/rock"/>
    <x v="4"/>
    <x v="11"/>
  </r>
  <r>
    <n v="2301"/>
    <s v="Time Crash"/>
    <s v="We are America's first trock band, and we're ready to bring you our first album!"/>
    <n v="5000"/>
    <n v="6680.22"/>
    <n v="134"/>
    <n v="31.66"/>
    <x v="0"/>
    <x v="0"/>
    <s v="USD"/>
    <n v="1371785496"/>
    <n v="1369193496"/>
    <b v="1"/>
    <x v="263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n v="46.18"/>
    <x v="0"/>
    <x v="0"/>
    <s v="USD"/>
    <n v="1388473200"/>
    <n v="1385585434"/>
    <b v="1"/>
    <x v="268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n v="68.48"/>
    <x v="0"/>
    <x v="0"/>
    <s v="USD"/>
    <n v="1323747596"/>
    <n v="1320287996"/>
    <b v="1"/>
    <x v="27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n v="53.47"/>
    <x v="0"/>
    <x v="0"/>
    <s v="USD"/>
    <n v="1293857940"/>
    <n v="1290281691"/>
    <b v="1"/>
    <x v="116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n v="109.11"/>
    <x v="0"/>
    <x v="0"/>
    <s v="USD"/>
    <n v="1407520800"/>
    <n v="1405356072"/>
    <b v="1"/>
    <x v="15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n v="51.19"/>
    <x v="0"/>
    <x v="0"/>
    <s v="USD"/>
    <n v="1331352129"/>
    <n v="1328760129"/>
    <b v="1"/>
    <x v="196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n v="27.94"/>
    <x v="0"/>
    <x v="0"/>
    <s v="USD"/>
    <n v="1336245328"/>
    <n v="1333653333"/>
    <b v="1"/>
    <x v="11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n v="82.5"/>
    <x v="0"/>
    <x v="0"/>
    <s v="USD"/>
    <n v="1409274000"/>
    <n v="1406847996"/>
    <b v="1"/>
    <x v="450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n v="59.82"/>
    <x v="0"/>
    <x v="0"/>
    <s v="USD"/>
    <n v="1362872537"/>
    <n v="1359848537"/>
    <b v="1"/>
    <x v="329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n v="64.819999999999993"/>
    <x v="0"/>
    <x v="0"/>
    <s v="USD"/>
    <n v="1363889015"/>
    <n v="1361300615"/>
    <b v="1"/>
    <x v="451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n v="90.1"/>
    <x v="0"/>
    <x v="0"/>
    <s v="USD"/>
    <n v="1399421189"/>
    <n v="1396829189"/>
    <b v="1"/>
    <x v="201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n v="40.96"/>
    <x v="0"/>
    <x v="0"/>
    <s v="USD"/>
    <n v="1397862000"/>
    <n v="1395155478"/>
    <b v="1"/>
    <x v="1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76"/>
    <n v="56"/>
    <x v="0"/>
    <x v="0"/>
    <s v="USD"/>
    <n v="1336086026"/>
    <n v="1333494026"/>
    <b v="1"/>
    <x v="328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n v="37.67"/>
    <x v="0"/>
    <x v="0"/>
    <s v="USD"/>
    <n v="1339074857"/>
    <n v="1336482857"/>
    <b v="1"/>
    <x v="133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n v="40.08"/>
    <x v="0"/>
    <x v="0"/>
    <s v="USD"/>
    <n v="1336238743"/>
    <n v="1333646743"/>
    <b v="1"/>
    <x v="31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n v="78.03"/>
    <x v="0"/>
    <x v="0"/>
    <s v="USD"/>
    <n v="1260383040"/>
    <n v="1253726650"/>
    <b v="1"/>
    <x v="452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n v="18.91"/>
    <x v="0"/>
    <x v="0"/>
    <s v="USD"/>
    <n v="1266210000"/>
    <n v="1263474049"/>
    <b v="1"/>
    <x v="19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n v="37.130000000000003"/>
    <x v="0"/>
    <x v="0"/>
    <s v="USD"/>
    <n v="1253937540"/>
    <n v="1251214014"/>
    <b v="1"/>
    <x v="430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n v="41.96"/>
    <x v="0"/>
    <x v="0"/>
    <s v="USD"/>
    <n v="1387072685"/>
    <n v="1384480685"/>
    <b v="1"/>
    <x v="99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n v="61.04"/>
    <x v="0"/>
    <x v="0"/>
    <s v="USD"/>
    <n v="1396463800"/>
    <n v="1393443400"/>
    <b v="1"/>
    <x v="30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n v="64.53"/>
    <x v="3"/>
    <x v="15"/>
    <s v="EUR"/>
    <n v="1491282901"/>
    <n v="1488694501"/>
    <b v="0"/>
    <x v="31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n v="21.25"/>
    <x v="3"/>
    <x v="0"/>
    <s v="USD"/>
    <n v="1491769769"/>
    <n v="1489181369"/>
    <b v="0"/>
    <x v="80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n v="30"/>
    <x v="3"/>
    <x v="0"/>
    <s v="USD"/>
    <n v="1490033247"/>
    <n v="1489428447"/>
    <b v="0"/>
    <x v="8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21"/>
    <n v="25.49"/>
    <x v="3"/>
    <x v="1"/>
    <s v="GBP"/>
    <n v="1490559285"/>
    <n v="1487970885"/>
    <b v="0"/>
    <x v="42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n v="11.43"/>
    <x v="3"/>
    <x v="0"/>
    <s v="USD"/>
    <n v="1490830331"/>
    <n v="1488241931"/>
    <b v="0"/>
    <x v="63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n v="108"/>
    <x v="3"/>
    <x v="0"/>
    <s v="USD"/>
    <n v="1493571600"/>
    <n v="1489106948"/>
    <b v="0"/>
    <x v="29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n v="54.88"/>
    <x v="0"/>
    <x v="0"/>
    <s v="USD"/>
    <n v="1409090440"/>
    <n v="1406066440"/>
    <b v="1"/>
    <x v="453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n v="47.38"/>
    <x v="0"/>
    <x v="0"/>
    <s v="USD"/>
    <n v="1434307537"/>
    <n v="1431715537"/>
    <b v="1"/>
    <x v="416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n v="211.84"/>
    <x v="0"/>
    <x v="0"/>
    <s v="USD"/>
    <n v="1405609146"/>
    <n v="1403017146"/>
    <b v="1"/>
    <x v="207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n v="219.93"/>
    <x v="0"/>
    <x v="0"/>
    <s v="USD"/>
    <n v="1451001600"/>
    <n v="1448400943"/>
    <b v="1"/>
    <x v="430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n v="40.799999999999997"/>
    <x v="0"/>
    <x v="0"/>
    <s v="USD"/>
    <n v="1408320490"/>
    <n v="1405728490"/>
    <b v="1"/>
    <x v="454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n v="75.5"/>
    <x v="0"/>
    <x v="0"/>
    <s v="USD"/>
    <n v="1423235071"/>
    <n v="1420643071"/>
    <b v="1"/>
    <x v="455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n v="13.54"/>
    <x v="0"/>
    <x v="0"/>
    <s v="USD"/>
    <n v="1401385800"/>
    <n v="1399563390"/>
    <b v="1"/>
    <x v="225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n v="60.87"/>
    <x v="0"/>
    <x v="0"/>
    <s v="USD"/>
    <n v="1415208840"/>
    <n v="1412611498"/>
    <b v="1"/>
    <x v="85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n v="115.69"/>
    <x v="0"/>
    <x v="0"/>
    <s v="USD"/>
    <n v="1402494243"/>
    <n v="1399902243"/>
    <b v="1"/>
    <x v="170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n v="48.1"/>
    <x v="0"/>
    <x v="0"/>
    <s v="USD"/>
    <n v="1394316695"/>
    <n v="1390860695"/>
    <b v="1"/>
    <x v="456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11"/>
    <n v="74.180000000000007"/>
    <x v="0"/>
    <x v="0"/>
    <s v="USD"/>
    <n v="1403796143"/>
    <n v="1401204143"/>
    <b v="1"/>
    <x v="122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n v="123.35"/>
    <x v="0"/>
    <x v="0"/>
    <s v="USD"/>
    <n v="1404077484"/>
    <n v="1401485484"/>
    <b v="1"/>
    <x v="252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n v="66.62"/>
    <x v="0"/>
    <x v="0"/>
    <s v="USD"/>
    <n v="1482134340"/>
    <n v="1479496309"/>
    <b v="1"/>
    <x v="457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n v="104.99"/>
    <x v="0"/>
    <x v="0"/>
    <s v="USD"/>
    <n v="1477841138"/>
    <n v="1475249138"/>
    <b v="1"/>
    <x v="458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n v="0"/>
    <x v="1"/>
    <x v="0"/>
    <s v="USD"/>
    <n v="1436729504"/>
    <n v="1434137504"/>
    <b v="0"/>
    <x v="78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n v="0"/>
    <x v="1"/>
    <x v="0"/>
    <s v="USD"/>
    <n v="1412571600"/>
    <n v="1410799870"/>
    <b v="0"/>
    <x v="78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n v="300"/>
    <x v="1"/>
    <x v="0"/>
    <s v="USD"/>
    <n v="1452282420"/>
    <n v="1447962505"/>
    <b v="0"/>
    <x v="29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n v="1"/>
    <x v="1"/>
    <x v="5"/>
    <s v="CAD"/>
    <n v="1466789269"/>
    <n v="1464197269"/>
    <b v="0"/>
    <x v="29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n v="0"/>
    <x v="1"/>
    <x v="0"/>
    <s v="USD"/>
    <n v="1427845140"/>
    <n v="1424822556"/>
    <b v="0"/>
    <x v="78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n v="13"/>
    <x v="1"/>
    <x v="0"/>
    <s v="USD"/>
    <n v="1476731431"/>
    <n v="1472843431"/>
    <b v="0"/>
    <x v="8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n v="15"/>
    <x v="1"/>
    <x v="0"/>
    <s v="USD"/>
    <n v="1472135676"/>
    <n v="1469543676"/>
    <b v="0"/>
    <x v="29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n v="54"/>
    <x v="1"/>
    <x v="0"/>
    <s v="USD"/>
    <n v="1456006938"/>
    <n v="1450822938"/>
    <b v="0"/>
    <x v="81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n v="0"/>
    <x v="1"/>
    <x v="11"/>
    <s v="SEK"/>
    <n v="1439318228"/>
    <n v="1436812628"/>
    <b v="0"/>
    <x v="78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n v="0"/>
    <x v="1"/>
    <x v="17"/>
    <s v="EUR"/>
    <n v="1483474370"/>
    <n v="1480882370"/>
    <b v="0"/>
    <x v="78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1"/>
    <n v="15.43"/>
    <x v="1"/>
    <x v="4"/>
    <s v="NZD"/>
    <n v="1430360739"/>
    <n v="1427768739"/>
    <b v="0"/>
    <x v="63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n v="0"/>
    <x v="1"/>
    <x v="0"/>
    <s v="USD"/>
    <n v="1433603552"/>
    <n v="1428419552"/>
    <b v="0"/>
    <x v="78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n v="0"/>
    <x v="1"/>
    <x v="0"/>
    <s v="USD"/>
    <n v="1429632822"/>
    <n v="1428596022"/>
    <b v="0"/>
    <x v="78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0"/>
    <n v="25"/>
    <x v="1"/>
    <x v="0"/>
    <s v="USD"/>
    <n v="1420910460"/>
    <n v="1415726460"/>
    <b v="0"/>
    <x v="29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n v="27.5"/>
    <x v="1"/>
    <x v="2"/>
    <s v="AUD"/>
    <n v="1430604136"/>
    <n v="1428012136"/>
    <b v="0"/>
    <x v="84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n v="0"/>
    <x v="1"/>
    <x v="9"/>
    <s v="EUR"/>
    <n v="1433530104"/>
    <n v="1430938104"/>
    <b v="0"/>
    <x v="78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n v="0"/>
    <x v="1"/>
    <x v="1"/>
    <s v="GBP"/>
    <n v="1445093578"/>
    <n v="1442501578"/>
    <b v="0"/>
    <x v="78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n v="0"/>
    <x v="1"/>
    <x v="1"/>
    <s v="GBP"/>
    <n v="1422664740"/>
    <n v="1417818036"/>
    <b v="0"/>
    <x v="78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n v="367"/>
    <x v="1"/>
    <x v="0"/>
    <s v="USD"/>
    <n v="1438616124"/>
    <n v="1433432124"/>
    <b v="0"/>
    <x v="8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n v="2"/>
    <x v="1"/>
    <x v="5"/>
    <s v="CAD"/>
    <n v="1454864280"/>
    <n v="1452272280"/>
    <b v="0"/>
    <x v="29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n v="0"/>
    <x v="1"/>
    <x v="5"/>
    <s v="CAD"/>
    <n v="1462053600"/>
    <n v="1459975008"/>
    <b v="0"/>
    <x v="78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n v="60"/>
    <x v="1"/>
    <x v="0"/>
    <s v="USD"/>
    <n v="1418315470"/>
    <n v="1415723470"/>
    <b v="0"/>
    <x v="84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n v="0"/>
    <x v="1"/>
    <x v="0"/>
    <s v="USD"/>
    <n v="1451348200"/>
    <n v="1447460200"/>
    <b v="0"/>
    <x v="78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n v="0"/>
    <x v="1"/>
    <x v="0"/>
    <s v="USD"/>
    <n v="1445898356"/>
    <n v="1441146356"/>
    <b v="0"/>
    <x v="78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n v="0"/>
    <x v="1"/>
    <x v="13"/>
    <s v="EUR"/>
    <n v="1453071600"/>
    <n v="1449596425"/>
    <b v="0"/>
    <x v="78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n v="97.41"/>
    <x v="1"/>
    <x v="1"/>
    <s v="GBP"/>
    <n v="1445431533"/>
    <n v="1442839533"/>
    <b v="0"/>
    <x v="74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n v="47.86"/>
    <x v="1"/>
    <x v="0"/>
    <s v="USD"/>
    <n v="1461622616"/>
    <n v="1456442216"/>
    <b v="0"/>
    <x v="25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n v="50"/>
    <x v="1"/>
    <x v="0"/>
    <s v="USD"/>
    <n v="1429028365"/>
    <n v="1425143965"/>
    <b v="0"/>
    <x v="84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n v="0"/>
    <x v="1"/>
    <x v="0"/>
    <s v="USD"/>
    <n v="1455132611"/>
    <n v="1452540611"/>
    <b v="0"/>
    <x v="78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n v="20.5"/>
    <x v="1"/>
    <x v="0"/>
    <s v="USD"/>
    <n v="1418877141"/>
    <n v="1416285141"/>
    <b v="0"/>
    <x v="80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n v="0"/>
    <x v="1"/>
    <x v="0"/>
    <s v="USD"/>
    <n v="1435257596"/>
    <n v="1432665596"/>
    <b v="0"/>
    <x v="78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n v="30"/>
    <x v="1"/>
    <x v="2"/>
    <s v="AUD"/>
    <n v="1429839571"/>
    <n v="1427247571"/>
    <b v="0"/>
    <x v="79"/>
    <b v="0"/>
    <s v="technology/web"/>
    <x v="2"/>
    <x v="7"/>
  </r>
  <r>
    <n v="2373"/>
    <s v="Cykelauktion.com (Canceled)"/>
    <s v="We want to create a safe marketplace for buying and selling bicycles."/>
    <n v="850000"/>
    <n v="50"/>
    <n v="0"/>
    <n v="50"/>
    <x v="1"/>
    <x v="11"/>
    <s v="SEK"/>
    <n v="1440863624"/>
    <n v="1438271624"/>
    <b v="0"/>
    <x v="29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n v="10"/>
    <x v="1"/>
    <x v="0"/>
    <s v="USD"/>
    <n v="1423772060"/>
    <n v="1421180060"/>
    <b v="0"/>
    <x v="29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n v="0"/>
    <x v="1"/>
    <x v="0"/>
    <s v="USD"/>
    <n v="1473451437"/>
    <n v="1470859437"/>
    <b v="0"/>
    <x v="78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n v="81.58"/>
    <x v="1"/>
    <x v="0"/>
    <s v="USD"/>
    <n v="1449785566"/>
    <n v="1447193566"/>
    <b v="0"/>
    <x v="80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n v="0"/>
    <x v="1"/>
    <x v="5"/>
    <s v="CAD"/>
    <n v="1480110783"/>
    <n v="1477515183"/>
    <b v="0"/>
    <x v="78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n v="0"/>
    <x v="1"/>
    <x v="0"/>
    <s v="USD"/>
    <n v="1440548330"/>
    <n v="1438042730"/>
    <b v="0"/>
    <x v="78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n v="0"/>
    <x v="1"/>
    <x v="0"/>
    <s v="USD"/>
    <n v="1444004616"/>
    <n v="1440116616"/>
    <b v="0"/>
    <x v="78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n v="18.329999999999998"/>
    <x v="1"/>
    <x v="0"/>
    <s v="USD"/>
    <n v="1443726142"/>
    <n v="1441134142"/>
    <b v="0"/>
    <x v="8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n v="224.43"/>
    <x v="1"/>
    <x v="0"/>
    <s v="USD"/>
    <n v="1428704848"/>
    <n v="1426112848"/>
    <b v="0"/>
    <x v="63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n v="37.5"/>
    <x v="1"/>
    <x v="0"/>
    <s v="USD"/>
    <n v="1438662603"/>
    <n v="1436502603"/>
    <b v="0"/>
    <x v="84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n v="145"/>
    <x v="1"/>
    <x v="4"/>
    <s v="NZD"/>
    <n v="1424568107"/>
    <n v="1421976107"/>
    <b v="0"/>
    <x v="8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n v="1"/>
    <x v="1"/>
    <x v="0"/>
    <s v="USD"/>
    <n v="1415932643"/>
    <n v="1413337043"/>
    <b v="0"/>
    <x v="22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n v="112.57"/>
    <x v="1"/>
    <x v="0"/>
    <s v="USD"/>
    <n v="1438793432"/>
    <n v="1436201432"/>
    <b v="0"/>
    <x v="63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n v="0"/>
    <x v="1"/>
    <x v="5"/>
    <s v="CAD"/>
    <n v="1420920424"/>
    <n v="1415736424"/>
    <b v="0"/>
    <x v="78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n v="342"/>
    <x v="1"/>
    <x v="0"/>
    <s v="USD"/>
    <n v="1469199740"/>
    <n v="1465311740"/>
    <b v="0"/>
    <x v="8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n v="57.88"/>
    <x v="1"/>
    <x v="0"/>
    <s v="USD"/>
    <n v="1421350140"/>
    <n v="1418761759"/>
    <b v="0"/>
    <x v="22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n v="30"/>
    <x v="1"/>
    <x v="6"/>
    <s v="EUR"/>
    <n v="1437861540"/>
    <n v="1435160452"/>
    <b v="0"/>
    <x v="29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n v="0"/>
    <x v="1"/>
    <x v="2"/>
    <s v="AUD"/>
    <n v="1420352264"/>
    <n v="1416896264"/>
    <b v="0"/>
    <x v="78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0"/>
    <n v="25"/>
    <x v="1"/>
    <x v="0"/>
    <s v="USD"/>
    <n v="1427825044"/>
    <n v="1425236644"/>
    <b v="0"/>
    <x v="29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n v="0"/>
    <x v="1"/>
    <x v="0"/>
    <s v="USD"/>
    <n v="1446087223"/>
    <n v="1443495223"/>
    <b v="0"/>
    <x v="78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n v="50"/>
    <x v="1"/>
    <x v="0"/>
    <s v="USD"/>
    <n v="1439048017"/>
    <n v="1436456017"/>
    <b v="0"/>
    <x v="29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n v="1.5"/>
    <x v="1"/>
    <x v="17"/>
    <s v="EUR"/>
    <n v="1424940093"/>
    <n v="1422348093"/>
    <b v="0"/>
    <x v="84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n v="0"/>
    <x v="1"/>
    <x v="0"/>
    <s v="USD"/>
    <n v="1484038620"/>
    <n v="1481597687"/>
    <b v="0"/>
    <x v="78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n v="10"/>
    <x v="1"/>
    <x v="16"/>
    <s v="CHF"/>
    <n v="1444940558"/>
    <n v="1442348558"/>
    <b v="0"/>
    <x v="29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n v="0"/>
    <x v="1"/>
    <x v="0"/>
    <s v="USD"/>
    <n v="1420233256"/>
    <n v="1417641256"/>
    <b v="0"/>
    <x v="78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n v="0"/>
    <x v="1"/>
    <x v="0"/>
    <s v="USD"/>
    <n v="1435874384"/>
    <n v="1433282384"/>
    <b v="0"/>
    <x v="78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n v="0"/>
    <x v="1"/>
    <x v="11"/>
    <s v="SEK"/>
    <n v="1418934506"/>
    <n v="1415910506"/>
    <b v="0"/>
    <x v="78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n v="0"/>
    <x v="1"/>
    <x v="2"/>
    <s v="AUD"/>
    <n v="1460615164"/>
    <n v="1458023164"/>
    <b v="0"/>
    <x v="78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n v="22.33"/>
    <x v="2"/>
    <x v="0"/>
    <s v="USD"/>
    <n v="1457207096"/>
    <n v="1452023096"/>
    <b v="0"/>
    <x v="82"/>
    <b v="0"/>
    <s v="food/food trucks"/>
    <x v="7"/>
    <x v="19"/>
  </r>
  <r>
    <n v="2402"/>
    <s v="Cupcake Truck Unite"/>
    <s v="Small town, delicious treats, and a mobile truck"/>
    <n v="12000"/>
    <n v="52"/>
    <n v="0"/>
    <n v="52"/>
    <x v="2"/>
    <x v="0"/>
    <s v="USD"/>
    <n v="1431533931"/>
    <n v="1428941931"/>
    <b v="0"/>
    <x v="29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n v="16.829999999999998"/>
    <x v="2"/>
    <x v="1"/>
    <s v="GBP"/>
    <n v="1459368658"/>
    <n v="1454188258"/>
    <b v="0"/>
    <x v="8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n v="0"/>
    <x v="2"/>
    <x v="0"/>
    <s v="USD"/>
    <n v="1451782607"/>
    <n v="1449190607"/>
    <b v="0"/>
    <x v="78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23"/>
    <n v="56.3"/>
    <x v="2"/>
    <x v="0"/>
    <s v="USD"/>
    <n v="1472911375"/>
    <n v="1471096975"/>
    <b v="0"/>
    <x v="9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n v="84.06"/>
    <x v="2"/>
    <x v="0"/>
    <s v="USD"/>
    <n v="1421635190"/>
    <n v="1418179190"/>
    <b v="0"/>
    <x v="38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n v="168.39"/>
    <x v="2"/>
    <x v="0"/>
    <s v="USD"/>
    <n v="1428732000"/>
    <n v="1426772928"/>
    <b v="0"/>
    <x v="51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0"/>
    <n v="15"/>
    <x v="2"/>
    <x v="0"/>
    <s v="USD"/>
    <n v="1415247757"/>
    <n v="1412652157"/>
    <b v="0"/>
    <x v="84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n v="76.67"/>
    <x v="2"/>
    <x v="0"/>
    <s v="USD"/>
    <n v="1439931675"/>
    <n v="1437339675"/>
    <b v="0"/>
    <x v="79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n v="0"/>
    <x v="2"/>
    <x v="2"/>
    <s v="AUD"/>
    <n v="1441619275"/>
    <n v="1439027275"/>
    <b v="0"/>
    <x v="78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n v="50.33"/>
    <x v="2"/>
    <x v="0"/>
    <s v="USD"/>
    <n v="1440524082"/>
    <n v="1437932082"/>
    <b v="0"/>
    <x v="8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n v="0"/>
    <x v="2"/>
    <x v="6"/>
    <s v="EUR"/>
    <n v="1480185673"/>
    <n v="1476294073"/>
    <b v="0"/>
    <x v="78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n v="8.33"/>
    <x v="2"/>
    <x v="0"/>
    <s v="USD"/>
    <n v="1401579000"/>
    <n v="1398911882"/>
    <b v="0"/>
    <x v="8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n v="35.380000000000003"/>
    <x v="2"/>
    <x v="0"/>
    <s v="USD"/>
    <n v="1440215940"/>
    <n v="1436805660"/>
    <b v="0"/>
    <x v="62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n v="55.83"/>
    <x v="2"/>
    <x v="0"/>
    <s v="USD"/>
    <n v="1468615346"/>
    <n v="1466023346"/>
    <b v="0"/>
    <x v="79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n v="5"/>
    <x v="2"/>
    <x v="0"/>
    <s v="USD"/>
    <n v="1426345200"/>
    <n v="1421343743"/>
    <b v="0"/>
    <x v="29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n v="0"/>
    <x v="2"/>
    <x v="0"/>
    <s v="USD"/>
    <n v="1407705187"/>
    <n v="1405113187"/>
    <b v="0"/>
    <x v="78"/>
    <b v="0"/>
    <s v="food/food trucks"/>
    <x v="7"/>
    <x v="19"/>
  </r>
  <r>
    <n v="2418"/>
    <s v="Mexican food truck"/>
    <s v="I want to start my food truck business."/>
    <n v="25000"/>
    <n v="5"/>
    <n v="0"/>
    <n v="1"/>
    <x v="2"/>
    <x v="0"/>
    <s v="USD"/>
    <n v="1427225644"/>
    <n v="1422045244"/>
    <b v="0"/>
    <x v="81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n v="0"/>
    <x v="2"/>
    <x v="0"/>
    <s v="USD"/>
    <n v="1424281389"/>
    <n v="1419097389"/>
    <b v="0"/>
    <x v="78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n v="69.47"/>
    <x v="2"/>
    <x v="0"/>
    <s v="USD"/>
    <n v="1415583695"/>
    <n v="1410396095"/>
    <b v="0"/>
    <x v="17"/>
    <b v="0"/>
    <s v="food/food trucks"/>
    <x v="7"/>
    <x v="19"/>
  </r>
  <r>
    <n v="2421"/>
    <s v="hot dog cart"/>
    <s v="help me start Merrill's first hot dog cart in this empty lot"/>
    <n v="6000"/>
    <n v="1"/>
    <n v="0"/>
    <n v="1"/>
    <x v="2"/>
    <x v="0"/>
    <s v="USD"/>
    <n v="1424536196"/>
    <n v="1421944196"/>
    <b v="0"/>
    <x v="29"/>
    <b v="0"/>
    <s v="food/food trucks"/>
    <x v="7"/>
    <x v="19"/>
  </r>
  <r>
    <n v="2422"/>
    <s v="Help starting a family owned food truck"/>
    <s v="Family owned business serving BBQ and seafood to the public"/>
    <n v="500"/>
    <n v="1"/>
    <n v="0"/>
    <n v="1"/>
    <x v="2"/>
    <x v="0"/>
    <s v="USD"/>
    <n v="1426091036"/>
    <n v="1423502636"/>
    <b v="0"/>
    <x v="29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0"/>
    <n v="8"/>
    <x v="2"/>
    <x v="0"/>
    <s v="USD"/>
    <n v="1420044890"/>
    <n v="1417452890"/>
    <b v="0"/>
    <x v="29"/>
    <b v="0"/>
    <s v="food/food trucks"/>
    <x v="7"/>
    <x v="19"/>
  </r>
  <r>
    <n v="2424"/>
    <s v="Lily and Memphs"/>
    <s v="Great and creative food from the heart in the form of a sweet food truck!"/>
    <n v="25000"/>
    <n v="310"/>
    <n v="1"/>
    <n v="34.44"/>
    <x v="2"/>
    <x v="0"/>
    <s v="USD"/>
    <n v="1414445108"/>
    <n v="1411853108"/>
    <b v="0"/>
    <x v="82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n v="1"/>
    <x v="2"/>
    <x v="0"/>
    <s v="USD"/>
    <n v="1464386640"/>
    <n v="1463090149"/>
    <b v="0"/>
    <x v="29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n v="0"/>
    <x v="2"/>
    <x v="0"/>
    <s v="USD"/>
    <n v="1439006692"/>
    <n v="1433822692"/>
    <b v="0"/>
    <x v="78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0"/>
    <n v="1"/>
    <x v="2"/>
    <x v="0"/>
    <s v="USD"/>
    <n v="1458715133"/>
    <n v="1455262733"/>
    <b v="0"/>
    <x v="29"/>
    <b v="0"/>
    <s v="food/food trucks"/>
    <x v="7"/>
    <x v="19"/>
  </r>
  <r>
    <n v="2428"/>
    <s v="Premium Burgers"/>
    <s v="From Moo 2 You! We want to offer premium burgers to a taco flooded environment."/>
    <n v="35000"/>
    <n v="1"/>
    <n v="0"/>
    <n v="1"/>
    <x v="2"/>
    <x v="0"/>
    <s v="USD"/>
    <n v="1426182551"/>
    <n v="1423594151"/>
    <b v="0"/>
    <x v="29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n v="501.25"/>
    <x v="2"/>
    <x v="10"/>
    <s v="NOK"/>
    <n v="1486313040"/>
    <n v="1483131966"/>
    <b v="0"/>
    <x v="80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n v="10.5"/>
    <x v="2"/>
    <x v="0"/>
    <s v="USD"/>
    <n v="1455246504"/>
    <n v="1452654504"/>
    <b v="0"/>
    <x v="84"/>
    <b v="0"/>
    <s v="food/food trucks"/>
    <x v="7"/>
    <x v="19"/>
  </r>
  <r>
    <n v="2431"/>
    <s v="Murphy's good eatin'"/>
    <s v="Go to Colorado and run a food truck with homemade food of all kinds."/>
    <n v="100000"/>
    <n v="2"/>
    <n v="0"/>
    <n v="1"/>
    <x v="2"/>
    <x v="0"/>
    <s v="USD"/>
    <n v="1467080613"/>
    <n v="1461896613"/>
    <b v="0"/>
    <x v="84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0"/>
    <n v="1"/>
    <x v="2"/>
    <x v="0"/>
    <s v="USD"/>
    <n v="1425791697"/>
    <n v="1423199697"/>
    <b v="0"/>
    <x v="84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n v="0"/>
    <x v="2"/>
    <x v="0"/>
    <s v="USD"/>
    <n v="1456608943"/>
    <n v="1454016943"/>
    <b v="0"/>
    <x v="78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n v="13"/>
    <x v="2"/>
    <x v="0"/>
    <s v="USD"/>
    <n v="1438662474"/>
    <n v="1435206474"/>
    <b v="0"/>
    <x v="84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n v="306"/>
    <x v="2"/>
    <x v="11"/>
    <s v="SEK"/>
    <n v="1444027186"/>
    <n v="1441435186"/>
    <b v="0"/>
    <x v="80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n v="22.5"/>
    <x v="2"/>
    <x v="5"/>
    <s v="CAD"/>
    <n v="1454078770"/>
    <n v="1448894770"/>
    <b v="0"/>
    <x v="84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n v="0"/>
    <x v="2"/>
    <x v="0"/>
    <s v="USD"/>
    <n v="1426615200"/>
    <n v="1422400188"/>
    <b v="0"/>
    <x v="78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0"/>
    <n v="50"/>
    <x v="2"/>
    <x v="0"/>
    <s v="USD"/>
    <n v="1449529062"/>
    <n v="1444341462"/>
    <b v="0"/>
    <x v="29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n v="0"/>
    <x v="2"/>
    <x v="0"/>
    <s v="USD"/>
    <n v="1445197129"/>
    <n v="1442605129"/>
    <b v="0"/>
    <x v="78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0"/>
    <n v="5"/>
    <x v="2"/>
    <x v="18"/>
    <s v="EUR"/>
    <n v="1455399313"/>
    <n v="1452807313"/>
    <b v="0"/>
    <x v="84"/>
    <b v="0"/>
    <s v="food/food trucks"/>
    <x v="7"/>
    <x v="19"/>
  </r>
  <r>
    <n v="2441"/>
    <s v="Bring Alchemy Pops to the People!"/>
    <s v="YOU can help Alchemy Pops POP up on a street near you!"/>
    <n v="7500"/>
    <n v="8091"/>
    <n v="108"/>
    <n v="74.23"/>
    <x v="0"/>
    <x v="0"/>
    <s v="USD"/>
    <n v="1437627540"/>
    <n v="1435806054"/>
    <b v="0"/>
    <x v="280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n v="81.25"/>
    <x v="0"/>
    <x v="0"/>
    <s v="USD"/>
    <n v="1426777228"/>
    <n v="1424188828"/>
    <b v="0"/>
    <x v="459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n v="130.22999999999999"/>
    <x v="0"/>
    <x v="0"/>
    <s v="USD"/>
    <n v="1408114822"/>
    <n v="1405522822"/>
    <b v="0"/>
    <x v="409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n v="53.41"/>
    <x v="0"/>
    <x v="0"/>
    <s v="USD"/>
    <n v="1464199591"/>
    <n v="1461607591"/>
    <b v="0"/>
    <x v="42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n v="75.13"/>
    <x v="0"/>
    <x v="0"/>
    <s v="USD"/>
    <n v="1443242021"/>
    <n v="1440650021"/>
    <b v="0"/>
    <x v="248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n v="75.67"/>
    <x v="0"/>
    <x v="0"/>
    <s v="USD"/>
    <n v="1480174071"/>
    <n v="1477578471"/>
    <b v="0"/>
    <x v="112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n v="31.69"/>
    <x v="0"/>
    <x v="0"/>
    <s v="USD"/>
    <n v="1478923200"/>
    <n v="1476184593"/>
    <b v="0"/>
    <x v="152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n v="47.78"/>
    <x v="0"/>
    <x v="0"/>
    <s v="USD"/>
    <n v="1472621760"/>
    <n v="1472110513"/>
    <b v="0"/>
    <x v="82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n v="90"/>
    <x v="0"/>
    <x v="0"/>
    <s v="USD"/>
    <n v="1417321515"/>
    <n v="1414725915"/>
    <b v="0"/>
    <x v="148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n v="149.31"/>
    <x v="0"/>
    <x v="0"/>
    <s v="USD"/>
    <n v="1414465860"/>
    <n v="1411177456"/>
    <b v="0"/>
    <x v="33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n v="62.07"/>
    <x v="0"/>
    <x v="0"/>
    <s v="USD"/>
    <n v="1488750490"/>
    <n v="1487022490"/>
    <b v="0"/>
    <x v="153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n v="53.4"/>
    <x v="0"/>
    <x v="0"/>
    <s v="USD"/>
    <n v="1451430000"/>
    <n v="1448914500"/>
    <b v="0"/>
    <x v="41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n v="69.27"/>
    <x v="0"/>
    <x v="0"/>
    <s v="USD"/>
    <n v="1486053409"/>
    <n v="1483461409"/>
    <b v="0"/>
    <x v="85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n v="271.51"/>
    <x v="0"/>
    <x v="0"/>
    <s v="USD"/>
    <n v="1489207808"/>
    <n v="1486183808"/>
    <b v="0"/>
    <x v="208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n v="34.130000000000003"/>
    <x v="0"/>
    <x v="0"/>
    <s v="USD"/>
    <n v="1461177950"/>
    <n v="1458758750"/>
    <b v="0"/>
    <x v="38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n v="40.49"/>
    <x v="0"/>
    <x v="0"/>
    <s v="USD"/>
    <n v="1488063839"/>
    <n v="1485471839"/>
    <b v="0"/>
    <x v="85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n v="189.76"/>
    <x v="0"/>
    <x v="0"/>
    <s v="USD"/>
    <n v="1458826056"/>
    <n v="1456237656"/>
    <b v="0"/>
    <x v="20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n v="68.86"/>
    <x v="0"/>
    <x v="0"/>
    <s v="USD"/>
    <n v="1465498800"/>
    <n v="1462481718"/>
    <b v="0"/>
    <x v="144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n v="108.78"/>
    <x v="0"/>
    <x v="0"/>
    <s v="USD"/>
    <n v="1458742685"/>
    <n v="1454858285"/>
    <b v="0"/>
    <x v="460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n v="125.99"/>
    <x v="0"/>
    <x v="0"/>
    <s v="USD"/>
    <n v="1483417020"/>
    <n v="1480480167"/>
    <b v="0"/>
    <x v="32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n v="90.52"/>
    <x v="0"/>
    <x v="0"/>
    <s v="USD"/>
    <n v="1317438000"/>
    <n v="1314577097"/>
    <b v="0"/>
    <x v="48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n v="28.88"/>
    <x v="0"/>
    <x v="0"/>
    <s v="USD"/>
    <n v="1342672096"/>
    <n v="1340944096"/>
    <b v="0"/>
    <x v="248"/>
    <b v="1"/>
    <s v="music/indie rock"/>
    <x v="4"/>
    <x v="14"/>
  </r>
  <r>
    <n v="2463"/>
    <s v="Emma Ate the Lion &quot;Songs Two Count Too&quot;"/>
    <s v="Emma Ate The Lion's debut full length album"/>
    <n v="2000"/>
    <n v="2325"/>
    <n v="116"/>
    <n v="31"/>
    <x v="0"/>
    <x v="0"/>
    <s v="USD"/>
    <n v="1366138800"/>
    <n v="1362710425"/>
    <b v="0"/>
    <x v="11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n v="51.67"/>
    <x v="0"/>
    <x v="5"/>
    <s v="CAD"/>
    <n v="1443641340"/>
    <n v="1441143397"/>
    <b v="0"/>
    <x v="68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n v="26.27"/>
    <x v="0"/>
    <x v="0"/>
    <s v="USD"/>
    <n v="1348420548"/>
    <n v="1345828548"/>
    <b v="0"/>
    <x v="53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n v="48.08"/>
    <x v="0"/>
    <x v="0"/>
    <s v="USD"/>
    <n v="1368066453"/>
    <n v="1365474453"/>
    <b v="0"/>
    <x v="47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19"/>
    <n v="27.56"/>
    <x v="0"/>
    <x v="0"/>
    <s v="USD"/>
    <n v="1336669200"/>
    <n v="1335473931"/>
    <b v="0"/>
    <x v="68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n v="36.97"/>
    <x v="0"/>
    <x v="0"/>
    <s v="USD"/>
    <n v="1351400400"/>
    <n v="1348285321"/>
    <b v="0"/>
    <x v="6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n v="29.02"/>
    <x v="0"/>
    <x v="0"/>
    <s v="USD"/>
    <n v="1297160329"/>
    <n v="1295000329"/>
    <b v="0"/>
    <x v="5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n v="28.66"/>
    <x v="0"/>
    <x v="0"/>
    <s v="USD"/>
    <n v="1337824055"/>
    <n v="1335232055"/>
    <b v="0"/>
    <x v="17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n v="37.65"/>
    <x v="0"/>
    <x v="0"/>
    <s v="USD"/>
    <n v="1327535392"/>
    <n v="1324079392"/>
    <b v="0"/>
    <x v="5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n v="97.9"/>
    <x v="0"/>
    <x v="0"/>
    <s v="USD"/>
    <n v="1283562180"/>
    <n v="1277433980"/>
    <b v="0"/>
    <x v="201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n v="42.55"/>
    <x v="0"/>
    <x v="0"/>
    <s v="USD"/>
    <n v="1352573869"/>
    <n v="1349978269"/>
    <b v="0"/>
    <x v="5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n v="131.58000000000001"/>
    <x v="0"/>
    <x v="0"/>
    <s v="USD"/>
    <n v="1286756176"/>
    <n v="1282868176"/>
    <b v="0"/>
    <x v="44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n v="32.32"/>
    <x v="0"/>
    <x v="0"/>
    <s v="USD"/>
    <n v="1278799200"/>
    <n v="1273647255"/>
    <b v="0"/>
    <x v="75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n v="61.1"/>
    <x v="0"/>
    <x v="0"/>
    <s v="USD"/>
    <n v="1415004770"/>
    <n v="1412149970"/>
    <b v="0"/>
    <x v="165"/>
    <b v="1"/>
    <s v="music/indie rock"/>
    <x v="4"/>
    <x v="14"/>
  </r>
  <r>
    <n v="2477"/>
    <s v="Debut Album"/>
    <s v="Releasing my first album in August, and I need your help in order to get it done!"/>
    <n v="750"/>
    <n v="1285"/>
    <n v="171"/>
    <n v="31.34"/>
    <x v="0"/>
    <x v="0"/>
    <s v="USD"/>
    <n v="1344789345"/>
    <n v="1340901345"/>
    <b v="0"/>
    <x v="14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n v="129.11000000000001"/>
    <x v="0"/>
    <x v="0"/>
    <s v="USD"/>
    <n v="1358117313"/>
    <n v="1355525313"/>
    <b v="0"/>
    <x v="1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33"/>
    <n v="25.02"/>
    <x v="0"/>
    <x v="0"/>
    <s v="USD"/>
    <n v="1343440800"/>
    <n v="1342545994"/>
    <b v="0"/>
    <x v="38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n v="250"/>
    <x v="0"/>
    <x v="0"/>
    <s v="USD"/>
    <n v="1444516084"/>
    <n v="1439332084"/>
    <b v="0"/>
    <x v="22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n v="47.54"/>
    <x v="0"/>
    <x v="0"/>
    <s v="USD"/>
    <n v="1335799808"/>
    <n v="1333207808"/>
    <b v="0"/>
    <x v="1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n v="40.04"/>
    <x v="0"/>
    <x v="0"/>
    <s v="USD"/>
    <n v="1312224383"/>
    <n v="1308336383"/>
    <b v="0"/>
    <x v="20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n v="65.84"/>
    <x v="0"/>
    <x v="0"/>
    <s v="USD"/>
    <n v="1335891603"/>
    <n v="1330711203"/>
    <b v="0"/>
    <x v="10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n v="46.4"/>
    <x v="0"/>
    <x v="0"/>
    <s v="USD"/>
    <n v="1316124003"/>
    <n v="1313532003"/>
    <b v="0"/>
    <x v="24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n v="50.37"/>
    <x v="0"/>
    <x v="0"/>
    <s v="USD"/>
    <n v="1318463879"/>
    <n v="1315439879"/>
    <b v="0"/>
    <x v="14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n v="26.57"/>
    <x v="0"/>
    <x v="0"/>
    <s v="USD"/>
    <n v="1335113976"/>
    <n v="1332521976"/>
    <b v="0"/>
    <x v="209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n v="39.49"/>
    <x v="0"/>
    <x v="0"/>
    <s v="USD"/>
    <n v="1338083997"/>
    <n v="1335491997"/>
    <b v="0"/>
    <x v="44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n v="49.25"/>
    <x v="0"/>
    <x v="0"/>
    <s v="USD"/>
    <n v="1321459908"/>
    <n v="1318864308"/>
    <b v="0"/>
    <x v="71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n v="62.38"/>
    <x v="0"/>
    <x v="0"/>
    <s v="USD"/>
    <n v="1368117239"/>
    <n v="1365525239"/>
    <b v="0"/>
    <x v="11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n v="37.94"/>
    <x v="0"/>
    <x v="0"/>
    <s v="USD"/>
    <n v="1340429276"/>
    <n v="1335245276"/>
    <b v="0"/>
    <x v="38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n v="51.6"/>
    <x v="0"/>
    <x v="0"/>
    <s v="USD"/>
    <n v="1295142660"/>
    <n v="1293739714"/>
    <b v="0"/>
    <x v="73"/>
    <b v="1"/>
    <s v="music/indie rock"/>
    <x v="4"/>
    <x v="14"/>
  </r>
  <r>
    <n v="2492"/>
    <s v="SUPER NICE EP 2012"/>
    <s v="We're a band from Hawaii trying to produce our first EP and we need help!"/>
    <n v="600"/>
    <n v="750"/>
    <n v="125"/>
    <n v="27.78"/>
    <x v="0"/>
    <x v="0"/>
    <s v="USD"/>
    <n v="1339840740"/>
    <n v="1335397188"/>
    <b v="0"/>
    <x v="74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n v="99.38"/>
    <x v="0"/>
    <x v="0"/>
    <s v="USD"/>
    <n v="1367208140"/>
    <n v="1363320140"/>
    <b v="0"/>
    <x v="461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n v="38.85"/>
    <x v="0"/>
    <x v="0"/>
    <s v="USD"/>
    <n v="1337786944"/>
    <n v="1335194944"/>
    <b v="0"/>
    <x v="70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n v="45.55"/>
    <x v="0"/>
    <x v="0"/>
    <s v="USD"/>
    <n v="1339022575"/>
    <n v="1336430575"/>
    <b v="0"/>
    <x v="288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n v="600"/>
    <x v="0"/>
    <x v="0"/>
    <s v="USD"/>
    <n v="1364597692"/>
    <n v="1361577292"/>
    <b v="0"/>
    <x v="73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n v="80.55"/>
    <x v="0"/>
    <x v="0"/>
    <s v="USD"/>
    <n v="1312578338"/>
    <n v="1309986338"/>
    <b v="0"/>
    <x v="6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n v="52.8"/>
    <x v="0"/>
    <x v="0"/>
    <s v="USD"/>
    <n v="1422400387"/>
    <n v="1421190787"/>
    <b v="0"/>
    <x v="9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n v="47.68"/>
    <x v="0"/>
    <x v="0"/>
    <s v="USD"/>
    <n v="1356976800"/>
    <n v="1352820837"/>
    <b v="0"/>
    <x v="203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n v="23.45"/>
    <x v="0"/>
    <x v="0"/>
    <s v="USD"/>
    <n v="1340476375"/>
    <n v="1337884375"/>
    <b v="0"/>
    <x v="60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n v="40.14"/>
    <x v="2"/>
    <x v="5"/>
    <s v="CAD"/>
    <n v="1443379104"/>
    <n v="1440787104"/>
    <b v="0"/>
    <x v="63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n v="17.2"/>
    <x v="2"/>
    <x v="0"/>
    <s v="USD"/>
    <n v="1411328918"/>
    <n v="1407440918"/>
    <b v="0"/>
    <x v="81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n v="0"/>
    <x v="2"/>
    <x v="0"/>
    <s v="USD"/>
    <n v="1465333560"/>
    <n v="1462743308"/>
    <b v="0"/>
    <x v="78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n v="0"/>
    <x v="2"/>
    <x v="0"/>
    <s v="USD"/>
    <n v="1416014534"/>
    <n v="1413418934"/>
    <b v="0"/>
    <x v="78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n v="0"/>
    <x v="2"/>
    <x v="0"/>
    <s v="USD"/>
    <n v="1426292416"/>
    <n v="1423704016"/>
    <b v="0"/>
    <x v="78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n v="15"/>
    <x v="2"/>
    <x v="1"/>
    <s v="GBP"/>
    <n v="1443906000"/>
    <n v="1441955269"/>
    <b v="0"/>
    <x v="84"/>
    <b v="0"/>
    <s v="food/restaurants"/>
    <x v="7"/>
    <x v="34"/>
  </r>
  <r>
    <n v="2507"/>
    <s v="Help Cafe Talavera get a New Kitchen!"/>
    <s v="Unique dishes for a unique city!."/>
    <n v="42850"/>
    <n v="0"/>
    <n v="0"/>
    <n v="0"/>
    <x v="2"/>
    <x v="0"/>
    <s v="USD"/>
    <n v="1431308704"/>
    <n v="1428716704"/>
    <b v="0"/>
    <x v="78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n v="0"/>
    <x v="2"/>
    <x v="0"/>
    <s v="USD"/>
    <n v="1408056634"/>
    <n v="1405464634"/>
    <b v="0"/>
    <x v="78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n v="35.71"/>
    <x v="2"/>
    <x v="1"/>
    <s v="GBP"/>
    <n v="1429554349"/>
    <n v="1424719549"/>
    <b v="0"/>
    <x v="33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n v="37.5"/>
    <x v="2"/>
    <x v="0"/>
    <s v="USD"/>
    <n v="1431647772"/>
    <n v="1426463772"/>
    <b v="0"/>
    <x v="84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n v="0"/>
    <x v="2"/>
    <x v="1"/>
    <s v="GBP"/>
    <n v="1454323413"/>
    <n v="1451731413"/>
    <b v="0"/>
    <x v="78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n v="0"/>
    <x v="2"/>
    <x v="0"/>
    <s v="USD"/>
    <n v="1418504561"/>
    <n v="1417208561"/>
    <b v="0"/>
    <x v="78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n v="0"/>
    <x v="2"/>
    <x v="12"/>
    <s v="EUR"/>
    <n v="1488067789"/>
    <n v="1482883789"/>
    <b v="0"/>
    <x v="78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n v="52.5"/>
    <x v="2"/>
    <x v="0"/>
    <s v="USD"/>
    <n v="1408526477"/>
    <n v="1407057677"/>
    <b v="0"/>
    <x v="80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n v="77.5"/>
    <x v="2"/>
    <x v="0"/>
    <s v="USD"/>
    <n v="1424635753"/>
    <n v="1422043753"/>
    <b v="0"/>
    <x v="8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n v="0"/>
    <x v="2"/>
    <x v="0"/>
    <s v="USD"/>
    <n v="1417279252"/>
    <n v="1414683652"/>
    <b v="0"/>
    <x v="78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n v="53.55"/>
    <x v="2"/>
    <x v="5"/>
    <s v="CAD"/>
    <n v="1426788930"/>
    <n v="1424200530"/>
    <b v="0"/>
    <x v="51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n v="0"/>
    <x v="2"/>
    <x v="0"/>
    <s v="USD"/>
    <n v="1415899228"/>
    <n v="1413303628"/>
    <b v="0"/>
    <x v="78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0"/>
    <n v="16.25"/>
    <x v="2"/>
    <x v="0"/>
    <s v="USD"/>
    <n v="1405741404"/>
    <n v="1403149404"/>
    <b v="0"/>
    <x v="80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n v="0"/>
    <x v="2"/>
    <x v="0"/>
    <s v="USD"/>
    <n v="1476559260"/>
    <n v="1472567085"/>
    <b v="0"/>
    <x v="78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n v="103.68"/>
    <x v="0"/>
    <x v="0"/>
    <s v="USD"/>
    <n v="1444778021"/>
    <n v="1442963621"/>
    <b v="0"/>
    <x v="46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n v="185.19"/>
    <x v="0"/>
    <x v="0"/>
    <s v="USD"/>
    <n v="1461336720"/>
    <n v="1459431960"/>
    <b v="0"/>
    <x v="74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n v="54.15"/>
    <x v="0"/>
    <x v="0"/>
    <s v="USD"/>
    <n v="1416270292"/>
    <n v="1413674692"/>
    <b v="0"/>
    <x v="55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02"/>
    <n v="177.21"/>
    <x v="0"/>
    <x v="0"/>
    <s v="USD"/>
    <n v="1419136200"/>
    <n v="1416338557"/>
    <b v="0"/>
    <x v="68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n v="100.33"/>
    <x v="0"/>
    <x v="0"/>
    <s v="USD"/>
    <n v="1340914571"/>
    <n v="1338322571"/>
    <b v="0"/>
    <x v="144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n v="136.91"/>
    <x v="0"/>
    <x v="0"/>
    <s v="USD"/>
    <n v="1418014740"/>
    <n v="1415585474"/>
    <b v="0"/>
    <x v="51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n v="57.54"/>
    <x v="0"/>
    <x v="0"/>
    <s v="USD"/>
    <n v="1382068740"/>
    <n v="1380477691"/>
    <b v="0"/>
    <x v="26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n v="52.96"/>
    <x v="0"/>
    <x v="1"/>
    <s v="GBP"/>
    <n v="1440068400"/>
    <n v="1438459303"/>
    <b v="0"/>
    <x v="75"/>
    <b v="1"/>
    <s v="music/classical music"/>
    <x v="4"/>
    <x v="35"/>
  </r>
  <r>
    <n v="2529"/>
    <s v="UrbanArias is DC's Contemporary Opera Company"/>
    <s v="Opera. Short. New."/>
    <n v="6000"/>
    <n v="6257"/>
    <n v="104"/>
    <n v="82.33"/>
    <x v="0"/>
    <x v="0"/>
    <s v="USD"/>
    <n v="1332636975"/>
    <n v="1328752575"/>
    <b v="0"/>
    <x v="88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n v="135.41999999999999"/>
    <x v="0"/>
    <x v="0"/>
    <s v="USD"/>
    <n v="1429505400"/>
    <n v="1426711505"/>
    <b v="0"/>
    <x v="53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n v="74.069999999999993"/>
    <x v="0"/>
    <x v="0"/>
    <s v="USD"/>
    <n v="1439611140"/>
    <n v="1437668354"/>
    <b v="0"/>
    <x v="42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n v="84.08"/>
    <x v="0"/>
    <x v="0"/>
    <s v="USD"/>
    <n v="1345148566"/>
    <n v="1342556566"/>
    <b v="0"/>
    <x v="65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n v="61.03"/>
    <x v="0"/>
    <x v="0"/>
    <s v="USD"/>
    <n v="1362160868"/>
    <n v="1359568911"/>
    <b v="0"/>
    <x v="327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n v="150"/>
    <x v="0"/>
    <x v="0"/>
    <s v="USD"/>
    <n v="1262325600"/>
    <n v="1257871712"/>
    <b v="0"/>
    <x v="25"/>
    <b v="1"/>
    <s v="music/classical music"/>
    <x v="4"/>
    <x v="35"/>
  </r>
  <r>
    <n v="2535"/>
    <s v="Mark Hayes Requiem Recording"/>
    <s v="Mark Hayes: Requiem Recording"/>
    <n v="20000"/>
    <n v="20755"/>
    <n v="104"/>
    <n v="266.08999999999997"/>
    <x v="0"/>
    <x v="0"/>
    <s v="USD"/>
    <n v="1417463945"/>
    <n v="1414781945"/>
    <b v="0"/>
    <x v="76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n v="7.25"/>
    <x v="0"/>
    <x v="0"/>
    <s v="USD"/>
    <n v="1375151566"/>
    <n v="1373337166"/>
    <b v="0"/>
    <x v="80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n v="100"/>
    <x v="0"/>
    <x v="0"/>
    <s v="USD"/>
    <n v="1312212855"/>
    <n v="1307028855"/>
    <b v="0"/>
    <x v="202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13"/>
    <n v="109.96"/>
    <x v="0"/>
    <x v="0"/>
    <s v="USD"/>
    <n v="1361681940"/>
    <n v="1359029661"/>
    <b v="0"/>
    <x v="333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n v="169.92"/>
    <x v="0"/>
    <x v="0"/>
    <s v="USD"/>
    <n v="1422913152"/>
    <n v="1417729152"/>
    <b v="0"/>
    <x v="211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n v="95.74"/>
    <x v="0"/>
    <x v="0"/>
    <s v="USD"/>
    <n v="1319904721"/>
    <n v="1314720721"/>
    <b v="0"/>
    <x v="74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n v="59.46"/>
    <x v="0"/>
    <x v="1"/>
    <s v="GBP"/>
    <n v="1380192418"/>
    <n v="1375008418"/>
    <b v="0"/>
    <x v="287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n v="55.77"/>
    <x v="0"/>
    <x v="0"/>
    <s v="USD"/>
    <n v="1380599940"/>
    <n v="1377252857"/>
    <b v="0"/>
    <x v="62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n v="30.08"/>
    <x v="0"/>
    <x v="0"/>
    <s v="USD"/>
    <n v="1293937200"/>
    <n v="1291257298"/>
    <b v="0"/>
    <x v="62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01"/>
    <n v="88.44"/>
    <x v="0"/>
    <x v="0"/>
    <s v="USD"/>
    <n v="1341750569"/>
    <n v="1339158569"/>
    <b v="0"/>
    <x v="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n v="64.03"/>
    <x v="0"/>
    <x v="0"/>
    <s v="USD"/>
    <n v="1424997000"/>
    <n v="1421983138"/>
    <b v="0"/>
    <x v="42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n v="60.15"/>
    <x v="0"/>
    <x v="0"/>
    <s v="USD"/>
    <n v="1380949200"/>
    <n v="1378586179"/>
    <b v="0"/>
    <x v="71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n v="49.19"/>
    <x v="0"/>
    <x v="0"/>
    <s v="USD"/>
    <n v="1333560803"/>
    <n v="1330972403"/>
    <b v="0"/>
    <x v="179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n v="165.16"/>
    <x v="0"/>
    <x v="6"/>
    <s v="EUR"/>
    <n v="1475209620"/>
    <n v="1473087637"/>
    <b v="0"/>
    <x v="7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n v="43.62"/>
    <x v="0"/>
    <x v="1"/>
    <s v="GBP"/>
    <n v="1370019600"/>
    <n v="1366999870"/>
    <b v="0"/>
    <x v="7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n v="43.7"/>
    <x v="0"/>
    <x v="0"/>
    <s v="USD"/>
    <n v="1444276740"/>
    <n v="1439392406"/>
    <b v="0"/>
    <x v="3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n v="67.42"/>
    <x v="0"/>
    <x v="0"/>
    <s v="USD"/>
    <n v="1332362880"/>
    <n v="1329890585"/>
    <b v="0"/>
    <x v="6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n v="177.5"/>
    <x v="0"/>
    <x v="0"/>
    <s v="USD"/>
    <n v="1488741981"/>
    <n v="1486149981"/>
    <b v="0"/>
    <x v="59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n v="38.880000000000003"/>
    <x v="0"/>
    <x v="0"/>
    <s v="USD"/>
    <n v="1348202807"/>
    <n v="1343018807"/>
    <b v="0"/>
    <x v="65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n v="54.99"/>
    <x v="0"/>
    <x v="0"/>
    <s v="USD"/>
    <n v="1433131140"/>
    <n v="1430445163"/>
    <b v="0"/>
    <x v="85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n v="61.34"/>
    <x v="0"/>
    <x v="0"/>
    <s v="USD"/>
    <n v="1338219793"/>
    <n v="1335541393"/>
    <b v="0"/>
    <x v="2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n v="23.12"/>
    <x v="0"/>
    <x v="0"/>
    <s v="USD"/>
    <n v="1356392857"/>
    <n v="1352504857"/>
    <b v="0"/>
    <x v="69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18"/>
    <n v="29.61"/>
    <x v="0"/>
    <x v="1"/>
    <s v="GBP"/>
    <n v="1400176386"/>
    <n v="1397584386"/>
    <b v="0"/>
    <x v="17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09"/>
    <n v="75.61"/>
    <x v="0"/>
    <x v="2"/>
    <s v="AUD"/>
    <n v="1430488740"/>
    <n v="1427747906"/>
    <b v="0"/>
    <x v="59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n v="35.6"/>
    <x v="0"/>
    <x v="0"/>
    <s v="USD"/>
    <n v="1321385820"/>
    <n v="1318539484"/>
    <b v="0"/>
    <x v="20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n v="143"/>
    <x v="0"/>
    <x v="1"/>
    <s v="GBP"/>
    <n v="1425682174"/>
    <n v="1423090174"/>
    <b v="0"/>
    <x v="64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n v="0"/>
    <x v="1"/>
    <x v="5"/>
    <s v="CAD"/>
    <n v="1444740089"/>
    <n v="1442148089"/>
    <b v="0"/>
    <x v="78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n v="25"/>
    <x v="1"/>
    <x v="12"/>
    <s v="EUR"/>
    <n v="1476189339"/>
    <n v="1471005339"/>
    <b v="0"/>
    <x v="83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n v="0"/>
    <x v="1"/>
    <x v="0"/>
    <s v="USD"/>
    <n v="1438226451"/>
    <n v="1433042451"/>
    <b v="0"/>
    <x v="78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n v="0"/>
    <x v="1"/>
    <x v="5"/>
    <s v="CAD"/>
    <n v="1406854699"/>
    <n v="1404262699"/>
    <b v="0"/>
    <x v="78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n v="100"/>
    <x v="1"/>
    <x v="0"/>
    <s v="USD"/>
    <n v="1462827000"/>
    <n v="1457710589"/>
    <b v="0"/>
    <x v="29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n v="0"/>
    <x v="1"/>
    <x v="0"/>
    <s v="USD"/>
    <n v="1408663948"/>
    <n v="1406071948"/>
    <b v="0"/>
    <x v="78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n v="60"/>
    <x v="1"/>
    <x v="0"/>
    <s v="USD"/>
    <n v="1429823138"/>
    <n v="1427231138"/>
    <b v="0"/>
    <x v="84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n v="50"/>
    <x v="1"/>
    <x v="1"/>
    <s v="GBP"/>
    <n v="1472745594"/>
    <n v="1470153594"/>
    <b v="0"/>
    <x v="29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n v="72.5"/>
    <x v="1"/>
    <x v="0"/>
    <s v="USD"/>
    <n v="1442457112"/>
    <n v="1439865112"/>
    <b v="0"/>
    <x v="84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n v="29.5"/>
    <x v="1"/>
    <x v="0"/>
    <s v="USD"/>
    <n v="1486590035"/>
    <n v="1483998035"/>
    <b v="0"/>
    <x v="84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n v="62.5"/>
    <x v="1"/>
    <x v="2"/>
    <s v="AUD"/>
    <n v="1463645521"/>
    <n v="1458461521"/>
    <b v="0"/>
    <x v="80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n v="0"/>
    <x v="1"/>
    <x v="0"/>
    <s v="USD"/>
    <n v="1428893517"/>
    <n v="1426301517"/>
    <b v="0"/>
    <x v="78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n v="0"/>
    <x v="1"/>
    <x v="0"/>
    <s v="USD"/>
    <n v="1408803149"/>
    <n v="1404915149"/>
    <b v="0"/>
    <x v="78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n v="0"/>
    <x v="1"/>
    <x v="0"/>
    <s v="USD"/>
    <n v="1463600945"/>
    <n v="1461786545"/>
    <b v="0"/>
    <x v="78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n v="0"/>
    <x v="1"/>
    <x v="0"/>
    <s v="USD"/>
    <n v="1421030194"/>
    <n v="1418438194"/>
    <b v="0"/>
    <x v="78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n v="0"/>
    <x v="1"/>
    <x v="0"/>
    <s v="USD"/>
    <n v="1428707647"/>
    <n v="1424823247"/>
    <b v="0"/>
    <x v="78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n v="0"/>
    <x v="1"/>
    <x v="0"/>
    <s v="USD"/>
    <n v="1407181297"/>
    <n v="1405021297"/>
    <b v="0"/>
    <x v="78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n v="0"/>
    <x v="1"/>
    <x v="0"/>
    <s v="USD"/>
    <n v="1444410000"/>
    <n v="1440203579"/>
    <b v="0"/>
    <x v="78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n v="23.08"/>
    <x v="1"/>
    <x v="0"/>
    <s v="USD"/>
    <n v="1410810903"/>
    <n v="1405626903"/>
    <b v="0"/>
    <x v="8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n v="25.5"/>
    <x v="1"/>
    <x v="0"/>
    <s v="USD"/>
    <n v="1431745200"/>
    <n v="1429170603"/>
    <b v="0"/>
    <x v="84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n v="48.18"/>
    <x v="2"/>
    <x v="0"/>
    <s v="USD"/>
    <n v="1447689898"/>
    <n v="1445094298"/>
    <b v="0"/>
    <x v="202"/>
    <b v="0"/>
    <s v="food/food trucks"/>
    <x v="7"/>
    <x v="19"/>
  </r>
  <r>
    <n v="2582"/>
    <s v="Drunken Wings"/>
    <s v="The place where chicken meets liquor for the first time!"/>
    <n v="90000"/>
    <n v="1"/>
    <n v="0"/>
    <n v="1"/>
    <x v="2"/>
    <x v="0"/>
    <s v="USD"/>
    <n v="1477784634"/>
    <n v="1475192634"/>
    <b v="0"/>
    <x v="29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1"/>
    <n v="1"/>
    <x v="2"/>
    <x v="0"/>
    <s v="USD"/>
    <n v="1426526880"/>
    <n v="1421346480"/>
    <b v="0"/>
    <x v="81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n v="0"/>
    <x v="2"/>
    <x v="0"/>
    <s v="USD"/>
    <n v="1434341369"/>
    <n v="1431749369"/>
    <b v="0"/>
    <x v="78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n v="50"/>
    <x v="2"/>
    <x v="0"/>
    <s v="USD"/>
    <n v="1404601632"/>
    <n v="1402009632"/>
    <b v="0"/>
    <x v="29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0"/>
    <n v="5"/>
    <x v="2"/>
    <x v="1"/>
    <s v="GBP"/>
    <n v="1451030136"/>
    <n v="1448438136"/>
    <b v="0"/>
    <x v="29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n v="202.83"/>
    <x v="2"/>
    <x v="0"/>
    <s v="USD"/>
    <n v="1451491953"/>
    <n v="1448899953"/>
    <b v="0"/>
    <x v="79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n v="29.13"/>
    <x v="2"/>
    <x v="0"/>
    <s v="USD"/>
    <n v="1427807640"/>
    <n v="1423325626"/>
    <b v="0"/>
    <x v="22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n v="5"/>
    <x v="2"/>
    <x v="8"/>
    <s v="DKK"/>
    <n v="1458733927"/>
    <n v="1456145527"/>
    <b v="0"/>
    <x v="29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n v="0"/>
    <x v="2"/>
    <x v="2"/>
    <s v="AUD"/>
    <n v="1453817297"/>
    <n v="1453212497"/>
    <b v="0"/>
    <x v="78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n v="13"/>
    <x v="2"/>
    <x v="0"/>
    <s v="USD"/>
    <n v="1457901924"/>
    <n v="1452721524"/>
    <b v="0"/>
    <x v="84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n v="50"/>
    <x v="2"/>
    <x v="0"/>
    <s v="USD"/>
    <n v="1412536421"/>
    <n v="1409944421"/>
    <b v="0"/>
    <x v="29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n v="0"/>
    <x v="2"/>
    <x v="0"/>
    <s v="USD"/>
    <n v="1429993026"/>
    <n v="1427401026"/>
    <b v="0"/>
    <x v="78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n v="1"/>
    <x v="2"/>
    <x v="0"/>
    <s v="USD"/>
    <n v="1407453228"/>
    <n v="1404861228"/>
    <b v="0"/>
    <x v="29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12"/>
    <n v="96.05"/>
    <x v="2"/>
    <x v="0"/>
    <s v="USD"/>
    <n v="1487915500"/>
    <n v="1485323500"/>
    <b v="0"/>
    <x v="10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n v="305.77999999999997"/>
    <x v="2"/>
    <x v="5"/>
    <s v="CAD"/>
    <n v="1407427009"/>
    <n v="1404835009"/>
    <b v="0"/>
    <x v="74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n v="12.14"/>
    <x v="2"/>
    <x v="1"/>
    <s v="GBP"/>
    <n v="1466323917"/>
    <n v="1463731917"/>
    <b v="0"/>
    <x v="63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n v="83.57"/>
    <x v="2"/>
    <x v="0"/>
    <s v="USD"/>
    <n v="1443039001"/>
    <n v="1440447001"/>
    <b v="0"/>
    <x v="25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1"/>
    <n v="18"/>
    <x v="2"/>
    <x v="0"/>
    <s v="USD"/>
    <n v="1407089147"/>
    <n v="1403201147"/>
    <b v="0"/>
    <x v="81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7"/>
    <n v="115.53"/>
    <x v="2"/>
    <x v="0"/>
    <s v="USD"/>
    <n v="1458938200"/>
    <n v="1453757800"/>
    <b v="0"/>
    <x v="209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n v="21.9"/>
    <x v="0"/>
    <x v="0"/>
    <s v="USD"/>
    <n v="1347508740"/>
    <n v="1346276349"/>
    <b v="1"/>
    <x v="299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n v="80.02"/>
    <x v="0"/>
    <x v="0"/>
    <s v="USD"/>
    <n v="1415827200"/>
    <n v="1412358968"/>
    <b v="1"/>
    <x v="463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01"/>
    <n v="35.520000000000003"/>
    <x v="0"/>
    <x v="0"/>
    <s v="USD"/>
    <n v="1387835654"/>
    <n v="1386626054"/>
    <b v="1"/>
    <x v="133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n v="64.930000000000007"/>
    <x v="0"/>
    <x v="0"/>
    <s v="USD"/>
    <n v="1335662023"/>
    <n v="1333070023"/>
    <b v="1"/>
    <x v="306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n v="60.97"/>
    <x v="0"/>
    <x v="0"/>
    <s v="USD"/>
    <n v="1466168390"/>
    <n v="1463576390"/>
    <b v="1"/>
    <x v="464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n v="31.44"/>
    <x v="0"/>
    <x v="0"/>
    <s v="USD"/>
    <n v="1398791182"/>
    <n v="1396026382"/>
    <b v="1"/>
    <x v="46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n v="81.95"/>
    <x v="0"/>
    <x v="0"/>
    <s v="USD"/>
    <n v="1439344800"/>
    <n v="1435611572"/>
    <b v="1"/>
    <x v="367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n v="58.93"/>
    <x v="0"/>
    <x v="0"/>
    <s v="USD"/>
    <n v="1489536000"/>
    <n v="1485976468"/>
    <b v="1"/>
    <x v="466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n v="157.29"/>
    <x v="0"/>
    <x v="0"/>
    <s v="USD"/>
    <n v="1342330951"/>
    <n v="1339738951"/>
    <b v="1"/>
    <x v="467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n v="55.76"/>
    <x v="0"/>
    <x v="0"/>
    <s v="USD"/>
    <n v="1471849140"/>
    <n v="1468444125"/>
    <b v="1"/>
    <x v="468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n v="83.8"/>
    <x v="0"/>
    <x v="12"/>
    <s v="EUR"/>
    <n v="1483397940"/>
    <n v="1480493014"/>
    <b v="1"/>
    <x v="469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n v="58.42"/>
    <x v="0"/>
    <x v="0"/>
    <s v="USD"/>
    <n v="1420773970"/>
    <n v="1418095570"/>
    <b v="1"/>
    <x v="32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n v="270.57"/>
    <x v="0"/>
    <x v="0"/>
    <s v="USD"/>
    <n v="1348256294"/>
    <n v="1345664294"/>
    <b v="1"/>
    <x v="33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n v="107.1"/>
    <x v="0"/>
    <x v="0"/>
    <s v="USD"/>
    <n v="1398834000"/>
    <n v="1396371612"/>
    <b v="1"/>
    <x v="6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n v="47.18"/>
    <x v="0"/>
    <x v="1"/>
    <s v="GBP"/>
    <n v="1462017600"/>
    <n v="1458820564"/>
    <b v="0"/>
    <x v="250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n v="120.31"/>
    <x v="0"/>
    <x v="0"/>
    <s v="USD"/>
    <n v="1440546729"/>
    <n v="1437954729"/>
    <b v="1"/>
    <x v="146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n v="27.6"/>
    <x v="0"/>
    <x v="0"/>
    <s v="USD"/>
    <n v="1413838751"/>
    <n v="1411246751"/>
    <b v="1"/>
    <x v="180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05"/>
    <n v="205.3"/>
    <x v="0"/>
    <x v="0"/>
    <s v="USD"/>
    <n v="1449000061"/>
    <n v="1443812461"/>
    <b v="1"/>
    <x v="99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n v="35.549999999999997"/>
    <x v="0"/>
    <x v="0"/>
    <s v="USD"/>
    <n v="1445598000"/>
    <n v="1443302004"/>
    <b v="1"/>
    <x v="28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n v="74.64"/>
    <x v="0"/>
    <x v="2"/>
    <s v="AUD"/>
    <n v="1444525200"/>
    <n v="1441339242"/>
    <b v="1"/>
    <x v="470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n v="47.06"/>
    <x v="0"/>
    <x v="0"/>
    <s v="USD"/>
    <n v="1432230988"/>
    <n v="1429638988"/>
    <b v="1"/>
    <x v="471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n v="26.59"/>
    <x v="0"/>
    <x v="13"/>
    <s v="EUR"/>
    <n v="1483120216"/>
    <n v="1479232216"/>
    <b v="0"/>
    <x v="142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n v="36.770000000000003"/>
    <x v="0"/>
    <x v="0"/>
    <s v="USD"/>
    <n v="1480658966"/>
    <n v="1479449366"/>
    <b v="0"/>
    <x v="95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n v="31.82"/>
    <x v="0"/>
    <x v="0"/>
    <s v="USD"/>
    <n v="1347530822"/>
    <n v="1345716422"/>
    <b v="0"/>
    <x v="472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n v="27.58"/>
    <x v="0"/>
    <x v="12"/>
    <s v="EUR"/>
    <n v="1478723208"/>
    <n v="1476559608"/>
    <b v="0"/>
    <x v="47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n v="56"/>
    <x v="0"/>
    <x v="0"/>
    <s v="USD"/>
    <n v="1433343869"/>
    <n v="1430751869"/>
    <b v="0"/>
    <x v="133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n v="21.56"/>
    <x v="0"/>
    <x v="0"/>
    <s v="USD"/>
    <n v="1448571261"/>
    <n v="1445975661"/>
    <b v="0"/>
    <x v="43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10"/>
    <n v="44.1"/>
    <x v="0"/>
    <x v="0"/>
    <s v="USD"/>
    <n v="1417389067"/>
    <n v="1415661067"/>
    <b v="0"/>
    <x v="64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28"/>
    <n v="63.87"/>
    <x v="0"/>
    <x v="1"/>
    <s v="GBP"/>
    <n v="1431608122"/>
    <n v="1429016122"/>
    <b v="0"/>
    <x v="61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n v="38.99"/>
    <x v="0"/>
    <x v="2"/>
    <s v="AUD"/>
    <n v="1467280800"/>
    <n v="1464921112"/>
    <b v="0"/>
    <x v="75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n v="80.19"/>
    <x v="0"/>
    <x v="0"/>
    <s v="USD"/>
    <n v="1440907427"/>
    <n v="1438488227"/>
    <b v="0"/>
    <x v="172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37"/>
    <n v="34.9"/>
    <x v="0"/>
    <x v="0"/>
    <s v="USD"/>
    <n v="1464485339"/>
    <n v="1462325339"/>
    <b v="0"/>
    <x v="288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n v="89.1"/>
    <x v="0"/>
    <x v="0"/>
    <s v="USD"/>
    <n v="1393542000"/>
    <n v="1390938332"/>
    <b v="0"/>
    <x v="473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n v="39.44"/>
    <x v="0"/>
    <x v="0"/>
    <s v="USD"/>
    <n v="1475163921"/>
    <n v="1472571921"/>
    <b v="0"/>
    <x v="20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n v="136.9"/>
    <x v="0"/>
    <x v="5"/>
    <s v="CAD"/>
    <n v="1425937761"/>
    <n v="1422917361"/>
    <b v="0"/>
    <x v="87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n v="37.46"/>
    <x v="0"/>
    <x v="0"/>
    <s v="USD"/>
    <n v="1476579600"/>
    <n v="1474641914"/>
    <b v="0"/>
    <x v="133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n v="31.96"/>
    <x v="0"/>
    <x v="0"/>
    <s v="USD"/>
    <n v="1476277875"/>
    <n v="1474895475"/>
    <b v="0"/>
    <x v="55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n v="25.21"/>
    <x v="0"/>
    <x v="0"/>
    <s v="USD"/>
    <n v="1421358895"/>
    <n v="1418766895"/>
    <b v="0"/>
    <x v="25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n v="10.039999999999999"/>
    <x v="0"/>
    <x v="1"/>
    <s v="GBP"/>
    <n v="1424378748"/>
    <n v="1421786748"/>
    <b v="0"/>
    <x v="72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n v="45.94"/>
    <x v="0"/>
    <x v="0"/>
    <s v="USD"/>
    <n v="1433735474"/>
    <n v="1428551474"/>
    <b v="0"/>
    <x v="50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n v="15"/>
    <x v="2"/>
    <x v="0"/>
    <s v="USD"/>
    <n v="1410811740"/>
    <n v="1409341863"/>
    <b v="0"/>
    <x v="29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n v="0"/>
    <x v="2"/>
    <x v="12"/>
    <s v="EUR"/>
    <n v="1468565820"/>
    <n v="1465970108"/>
    <b v="0"/>
    <x v="78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n v="223.58"/>
    <x v="1"/>
    <x v="0"/>
    <s v="USD"/>
    <n v="1482307140"/>
    <n v="1479218315"/>
    <b v="1"/>
    <x v="474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n v="39.479999999999997"/>
    <x v="1"/>
    <x v="0"/>
    <s v="USD"/>
    <n v="1489172435"/>
    <n v="1486580435"/>
    <b v="1"/>
    <x v="47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n v="91.3"/>
    <x v="1"/>
    <x v="2"/>
    <s v="AUD"/>
    <n v="1415481203"/>
    <n v="1412885603"/>
    <b v="1"/>
    <x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n v="78.67"/>
    <x v="1"/>
    <x v="0"/>
    <s v="USD"/>
    <n v="1441783869"/>
    <n v="1439191869"/>
    <b v="1"/>
    <x v="47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n v="12"/>
    <x v="1"/>
    <x v="5"/>
    <s v="CAD"/>
    <n v="1439533019"/>
    <n v="1436941019"/>
    <b v="0"/>
    <x v="8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n v="17.670000000000002"/>
    <x v="1"/>
    <x v="0"/>
    <s v="USD"/>
    <n v="1457543360"/>
    <n v="1454951360"/>
    <b v="0"/>
    <x v="79"/>
    <b v="0"/>
    <s v="technology/space exploration"/>
    <x v="2"/>
    <x v="36"/>
  </r>
  <r>
    <n v="2649"/>
    <s v="The Mission - Please Check Back Soon (Canceled)"/>
    <s v="They have launched a Kickstarter."/>
    <n v="125000"/>
    <n v="124"/>
    <n v="0"/>
    <n v="41.33"/>
    <x v="1"/>
    <x v="0"/>
    <s v="USD"/>
    <n v="1454370941"/>
    <n v="1449186941"/>
    <b v="0"/>
    <x v="8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n v="71.599999999999994"/>
    <x v="1"/>
    <x v="0"/>
    <s v="USD"/>
    <n v="1482332343"/>
    <n v="1479740343"/>
    <b v="0"/>
    <x v="81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n v="307.82"/>
    <x v="1"/>
    <x v="0"/>
    <s v="USD"/>
    <n v="1450380009"/>
    <n v="1447960809"/>
    <b v="0"/>
    <x v="5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n v="80.45"/>
    <x v="1"/>
    <x v="2"/>
    <s v="AUD"/>
    <n v="1418183325"/>
    <n v="1415591325"/>
    <b v="0"/>
    <x v="202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n v="83.94"/>
    <x v="1"/>
    <x v="0"/>
    <s v="USD"/>
    <n v="1402632000"/>
    <n v="1399909127"/>
    <b v="0"/>
    <x v="16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n v="8.5"/>
    <x v="1"/>
    <x v="0"/>
    <s v="USD"/>
    <n v="1429622726"/>
    <n v="1424442326"/>
    <b v="0"/>
    <x v="79"/>
    <b v="0"/>
    <s v="technology/space exploration"/>
    <x v="2"/>
    <x v="36"/>
  </r>
  <r>
    <n v="2655"/>
    <s v="Balloons (Canceled)"/>
    <s v="Thank you for your support!"/>
    <n v="15000"/>
    <n v="3155"/>
    <n v="21"/>
    <n v="73.37"/>
    <x v="1"/>
    <x v="0"/>
    <s v="USD"/>
    <n v="1455048000"/>
    <n v="1452631647"/>
    <b v="0"/>
    <x v="68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11"/>
    <n v="112.86"/>
    <x v="1"/>
    <x v="0"/>
    <s v="USD"/>
    <n v="1489345200"/>
    <n v="1485966688"/>
    <b v="0"/>
    <x v="215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n v="95.28"/>
    <x v="1"/>
    <x v="0"/>
    <s v="USD"/>
    <n v="1470187800"/>
    <n v="1467325053"/>
    <b v="0"/>
    <x v="211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n v="22.75"/>
    <x v="1"/>
    <x v="0"/>
    <s v="USD"/>
    <n v="1469913194"/>
    <n v="1467321194"/>
    <b v="0"/>
    <x v="80"/>
    <b v="0"/>
    <s v="technology/space exploration"/>
    <x v="2"/>
    <x v="36"/>
  </r>
  <r>
    <n v="2659"/>
    <s v="test (Canceled)"/>
    <s v="test"/>
    <n v="49000"/>
    <n v="1333"/>
    <n v="3"/>
    <n v="133.30000000000001"/>
    <x v="1"/>
    <x v="0"/>
    <s v="USD"/>
    <n v="1429321210"/>
    <n v="1426729210"/>
    <b v="0"/>
    <x v="73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n v="3.8"/>
    <x v="1"/>
    <x v="0"/>
    <s v="USD"/>
    <n v="1448388418"/>
    <n v="1443200818"/>
    <b v="0"/>
    <x v="81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n v="85.75"/>
    <x v="0"/>
    <x v="0"/>
    <s v="USD"/>
    <n v="1382742010"/>
    <n v="1380150010"/>
    <b v="0"/>
    <x v="65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n v="267"/>
    <x v="0"/>
    <x v="0"/>
    <s v="USD"/>
    <n v="1440179713"/>
    <n v="1437587713"/>
    <b v="0"/>
    <x v="144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n v="373.56"/>
    <x v="0"/>
    <x v="5"/>
    <s v="CAD"/>
    <n v="1441378800"/>
    <n v="1438873007"/>
    <b v="0"/>
    <x v="6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n v="174.04"/>
    <x v="0"/>
    <x v="0"/>
    <s v="USD"/>
    <n v="1449644340"/>
    <n v="1446683797"/>
    <b v="0"/>
    <x v="201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n v="93.7"/>
    <x v="0"/>
    <x v="0"/>
    <s v="USD"/>
    <n v="1430774974"/>
    <n v="1426886974"/>
    <b v="0"/>
    <x v="67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n v="77.33"/>
    <x v="0"/>
    <x v="0"/>
    <s v="USD"/>
    <n v="1443214800"/>
    <n v="1440008439"/>
    <b v="0"/>
    <x v="190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n v="92.22"/>
    <x v="0"/>
    <x v="0"/>
    <s v="USD"/>
    <n v="1455142416"/>
    <n v="1452550416"/>
    <b v="0"/>
    <x v="59"/>
    <b v="1"/>
    <s v="technology/makerspaces"/>
    <x v="2"/>
    <x v="37"/>
  </r>
  <r>
    <n v="2668"/>
    <s v="UOttawa Makermobile"/>
    <s v="Creativity on the go! |_x000a_CrÃ©ativitÃ© en mouvement !"/>
    <n v="1000"/>
    <n v="1707"/>
    <n v="171"/>
    <n v="60.96"/>
    <x v="0"/>
    <x v="5"/>
    <s v="CAD"/>
    <n v="1447079520"/>
    <n v="1443449265"/>
    <b v="0"/>
    <x v="33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n v="91"/>
    <x v="0"/>
    <x v="0"/>
    <s v="USD"/>
    <n v="1452387096"/>
    <n v="1447203096"/>
    <b v="0"/>
    <x v="202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n v="41.58"/>
    <x v="2"/>
    <x v="2"/>
    <s v="AUD"/>
    <n v="1406593780"/>
    <n v="1404174580"/>
    <b v="1"/>
    <x v="65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n v="33.76"/>
    <x v="2"/>
    <x v="0"/>
    <s v="USD"/>
    <n v="1419017880"/>
    <n v="1416419916"/>
    <b v="1"/>
    <x v="87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n v="70.62"/>
    <x v="2"/>
    <x v="0"/>
    <s v="USD"/>
    <n v="1451282400"/>
    <n v="1449436390"/>
    <b v="1"/>
    <x v="5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n v="167.15"/>
    <x v="2"/>
    <x v="0"/>
    <s v="USD"/>
    <n v="1414622700"/>
    <n v="1412081999"/>
    <b v="1"/>
    <x v="3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n v="128.62"/>
    <x v="2"/>
    <x v="0"/>
    <s v="USD"/>
    <n v="1467694740"/>
    <n v="1465398670"/>
    <b v="1"/>
    <x v="199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n v="65.41"/>
    <x v="2"/>
    <x v="0"/>
    <s v="USD"/>
    <n v="1415655289"/>
    <n v="1413059689"/>
    <b v="1"/>
    <x v="60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n v="117.56"/>
    <x v="2"/>
    <x v="5"/>
    <s v="CAD"/>
    <n v="1463929174"/>
    <n v="1461337174"/>
    <b v="0"/>
    <x v="82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n v="126.48"/>
    <x v="2"/>
    <x v="0"/>
    <s v="USD"/>
    <n v="1404348143"/>
    <n v="1401756143"/>
    <b v="0"/>
    <x v="74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n v="550"/>
    <x v="2"/>
    <x v="3"/>
    <s v="EUR"/>
    <n v="1443121765"/>
    <n v="1440529765"/>
    <b v="0"/>
    <x v="84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n v="44"/>
    <x v="2"/>
    <x v="0"/>
    <s v="USD"/>
    <n v="1425081694"/>
    <n v="1422489694"/>
    <b v="0"/>
    <x v="83"/>
    <b v="0"/>
    <s v="technology/makerspaces"/>
    <x v="2"/>
    <x v="37"/>
  </r>
  <r>
    <n v="2680"/>
    <s v="iHeart Pillow"/>
    <s v="iHeartPillow, Connecting loved ones"/>
    <n v="32000"/>
    <n v="276"/>
    <n v="1"/>
    <n v="69"/>
    <x v="2"/>
    <x v="3"/>
    <s v="EUR"/>
    <n v="1459915491"/>
    <n v="1457327091"/>
    <b v="0"/>
    <x v="80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n v="27.5"/>
    <x v="2"/>
    <x v="0"/>
    <s v="USD"/>
    <n v="1405027750"/>
    <n v="1402867750"/>
    <b v="0"/>
    <x v="84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n v="84.9"/>
    <x v="2"/>
    <x v="0"/>
    <s v="USD"/>
    <n v="1416635940"/>
    <n v="1413838540"/>
    <b v="0"/>
    <x v="9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n v="12"/>
    <x v="2"/>
    <x v="0"/>
    <s v="USD"/>
    <n v="1425233240"/>
    <n v="1422641240"/>
    <b v="0"/>
    <x v="8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n v="200"/>
    <x v="2"/>
    <x v="0"/>
    <s v="USD"/>
    <n v="1407621425"/>
    <n v="1404165425"/>
    <b v="0"/>
    <x v="8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n v="10"/>
    <x v="2"/>
    <x v="0"/>
    <s v="USD"/>
    <n v="1430149330"/>
    <n v="1424968930"/>
    <b v="0"/>
    <x v="29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n v="0"/>
    <x v="2"/>
    <x v="0"/>
    <s v="USD"/>
    <n v="1412119423"/>
    <n v="1410391423"/>
    <b v="0"/>
    <x v="78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n v="0"/>
    <x v="2"/>
    <x v="0"/>
    <s v="USD"/>
    <n v="1435591318"/>
    <n v="1432999318"/>
    <b v="0"/>
    <x v="78"/>
    <b v="0"/>
    <s v="food/food trucks"/>
    <x v="7"/>
    <x v="19"/>
  </r>
  <r>
    <n v="2688"/>
    <s v="Mac N Cheez Food Truck"/>
    <s v="The amazing gourmet Mac N Cheez Food Truck Campaigne!"/>
    <n v="50000"/>
    <n v="74"/>
    <n v="0"/>
    <n v="5.29"/>
    <x v="2"/>
    <x v="0"/>
    <s v="USD"/>
    <n v="1424746800"/>
    <n v="1422067870"/>
    <b v="0"/>
    <x v="25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n v="1"/>
    <x v="2"/>
    <x v="0"/>
    <s v="USD"/>
    <n v="1469919890"/>
    <n v="1467327890"/>
    <b v="0"/>
    <x v="29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n v="72.760000000000005"/>
    <x v="2"/>
    <x v="0"/>
    <s v="USD"/>
    <n v="1433298676"/>
    <n v="1429410676"/>
    <b v="0"/>
    <x v="115"/>
    <b v="0"/>
    <s v="food/food trucks"/>
    <x v="7"/>
    <x v="19"/>
  </r>
  <r>
    <n v="2691"/>
    <s v="Cook"/>
    <s v="A Great New local Food Truck serving up ethnic fusion inspired eats in Ottawa."/>
    <n v="65000"/>
    <n v="35"/>
    <n v="0"/>
    <n v="17.5"/>
    <x v="2"/>
    <x v="5"/>
    <s v="CAD"/>
    <n v="1431278557"/>
    <n v="1427390557"/>
    <b v="0"/>
    <x v="84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n v="25"/>
    <x v="2"/>
    <x v="0"/>
    <s v="USD"/>
    <n v="1427266860"/>
    <n v="1424678460"/>
    <b v="0"/>
    <x v="29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n v="13.33"/>
    <x v="2"/>
    <x v="0"/>
    <s v="USD"/>
    <n v="1407899966"/>
    <n v="1405307966"/>
    <b v="0"/>
    <x v="8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n v="1"/>
    <x v="2"/>
    <x v="0"/>
    <s v="USD"/>
    <n v="1411701739"/>
    <n v="1409109739"/>
    <b v="0"/>
    <x v="29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0"/>
    <n v="23.67"/>
    <x v="2"/>
    <x v="0"/>
    <s v="USD"/>
    <n v="1428981718"/>
    <n v="1423801318"/>
    <b v="0"/>
    <x v="8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n v="89.21"/>
    <x v="2"/>
    <x v="0"/>
    <s v="USD"/>
    <n v="1419538560"/>
    <n v="1416600960"/>
    <b v="0"/>
    <x v="44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n v="116.56"/>
    <x v="2"/>
    <x v="0"/>
    <s v="USD"/>
    <n v="1438552800"/>
    <n v="1435876423"/>
    <b v="0"/>
    <x v="47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n v="13.01"/>
    <x v="2"/>
    <x v="0"/>
    <s v="USD"/>
    <n v="1403904808"/>
    <n v="1401312808"/>
    <b v="0"/>
    <x v="84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n v="0"/>
    <x v="2"/>
    <x v="5"/>
    <s v="CAD"/>
    <n v="1407533463"/>
    <n v="1404941463"/>
    <b v="0"/>
    <x v="78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n v="17.5"/>
    <x v="2"/>
    <x v="0"/>
    <s v="USD"/>
    <n v="1411073972"/>
    <n v="1408481972"/>
    <b v="0"/>
    <x v="80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n v="34.130000000000003"/>
    <x v="3"/>
    <x v="17"/>
    <s v="EUR"/>
    <n v="1491586534"/>
    <n v="1488911734"/>
    <b v="0"/>
    <x v="67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n v="132.35"/>
    <x v="3"/>
    <x v="0"/>
    <s v="USD"/>
    <n v="1491416077"/>
    <n v="1488827677"/>
    <b v="1"/>
    <x v="55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04"/>
    <n v="922.22"/>
    <x v="3"/>
    <x v="14"/>
    <s v="MXN"/>
    <n v="1490196830"/>
    <n v="1485016430"/>
    <b v="0"/>
    <x v="43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n v="163.57"/>
    <x v="3"/>
    <x v="0"/>
    <s v="USD"/>
    <n v="1491421314"/>
    <n v="1487709714"/>
    <b v="0"/>
    <x v="63"/>
    <b v="0"/>
    <s v="theater/spaces"/>
    <x v="1"/>
    <x v="38"/>
  </r>
  <r>
    <n v="2705"/>
    <s v="Fischer Theatre Marquee"/>
    <s v="Help light the lights at the historic Fischer Theatre in Danville, IL."/>
    <n v="16500"/>
    <n v="1739"/>
    <n v="11"/>
    <n v="217.38"/>
    <x v="3"/>
    <x v="0"/>
    <s v="USD"/>
    <n v="1490389158"/>
    <n v="1486504758"/>
    <b v="0"/>
    <x v="22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n v="149.44"/>
    <x v="0"/>
    <x v="0"/>
    <s v="USD"/>
    <n v="1413442740"/>
    <n v="1410937483"/>
    <b v="1"/>
    <x v="40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n v="71.239999999999995"/>
    <x v="0"/>
    <x v="0"/>
    <s v="USD"/>
    <n v="1369637940"/>
    <n v="1367088443"/>
    <b v="1"/>
    <x v="476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33"/>
    <n v="44.46"/>
    <x v="0"/>
    <x v="1"/>
    <s v="GBP"/>
    <n v="1469119526"/>
    <n v="1463935526"/>
    <b v="1"/>
    <x v="477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n v="164.94"/>
    <x v="0"/>
    <x v="0"/>
    <s v="USD"/>
    <n v="1475553540"/>
    <n v="1472528141"/>
    <b v="1"/>
    <x v="478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54"/>
    <n v="84.87"/>
    <x v="0"/>
    <x v="0"/>
    <s v="USD"/>
    <n v="1407549600"/>
    <n v="1404797428"/>
    <b v="1"/>
    <x v="479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n v="53.95"/>
    <x v="0"/>
    <x v="1"/>
    <s v="GBP"/>
    <n v="1403301660"/>
    <n v="1400694790"/>
    <b v="1"/>
    <x v="196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n v="50.53"/>
    <x v="0"/>
    <x v="0"/>
    <s v="USD"/>
    <n v="1373738400"/>
    <n v="1370568560"/>
    <b v="1"/>
    <x v="235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n v="108"/>
    <x v="0"/>
    <x v="0"/>
    <s v="USD"/>
    <n v="1450971684"/>
    <n v="1447515684"/>
    <b v="1"/>
    <x v="480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16"/>
    <n v="95.37"/>
    <x v="0"/>
    <x v="0"/>
    <s v="USD"/>
    <n v="1476486000"/>
    <n v="1474040596"/>
    <b v="1"/>
    <x v="120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n v="57.63"/>
    <x v="0"/>
    <x v="0"/>
    <s v="USD"/>
    <n v="1456047228"/>
    <n v="1453109628"/>
    <b v="1"/>
    <x v="48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n v="64.16"/>
    <x v="0"/>
    <x v="12"/>
    <s v="EUR"/>
    <n v="1444291193"/>
    <n v="1441699193"/>
    <b v="1"/>
    <x v="482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n v="92.39"/>
    <x v="0"/>
    <x v="0"/>
    <s v="USD"/>
    <n v="1417906649"/>
    <n v="1414015049"/>
    <b v="1"/>
    <x v="166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n v="125.98"/>
    <x v="0"/>
    <x v="0"/>
    <s v="USD"/>
    <n v="1462316400"/>
    <n v="1459865945"/>
    <b v="1"/>
    <x v="265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n v="94.64"/>
    <x v="0"/>
    <x v="0"/>
    <s v="USD"/>
    <n v="1460936694"/>
    <n v="1455756294"/>
    <b v="0"/>
    <x v="50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18"/>
    <n v="170.7"/>
    <x v="0"/>
    <x v="0"/>
    <s v="USD"/>
    <n v="1478866253"/>
    <n v="1476270653"/>
    <b v="0"/>
    <x v="210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n v="40.76"/>
    <x v="0"/>
    <x v="1"/>
    <s v="GBP"/>
    <n v="1378494000"/>
    <n v="1375880598"/>
    <b v="0"/>
    <x v="314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n v="68.25"/>
    <x v="0"/>
    <x v="0"/>
    <s v="USD"/>
    <n v="1485722053"/>
    <n v="1480538053"/>
    <b v="0"/>
    <x v="333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n v="95.49"/>
    <x v="0"/>
    <x v="0"/>
    <s v="USD"/>
    <n v="1420060088"/>
    <n v="1414872488"/>
    <b v="0"/>
    <x v="282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n v="7.19"/>
    <x v="0"/>
    <x v="1"/>
    <s v="GBP"/>
    <n v="1439625059"/>
    <n v="1436860259"/>
    <b v="0"/>
    <x v="483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n v="511.65"/>
    <x v="0"/>
    <x v="5"/>
    <s v="CAD"/>
    <n v="1488390735"/>
    <n v="1484070735"/>
    <b v="0"/>
    <x v="116"/>
    <b v="1"/>
    <s v="technology/hardware"/>
    <x v="2"/>
    <x v="30"/>
  </r>
  <r>
    <n v="2726"/>
    <s v="Krimston TWO - Dual SIM case for iPhone"/>
    <s v="Krimston TWO: iPhone Dual SIM Case"/>
    <n v="100000"/>
    <n v="105745"/>
    <n v="106"/>
    <n v="261.75"/>
    <x v="0"/>
    <x v="0"/>
    <s v="USD"/>
    <n v="1461333311"/>
    <n v="1458741311"/>
    <b v="0"/>
    <x v="442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n v="69.760000000000005"/>
    <x v="0"/>
    <x v="0"/>
    <s v="USD"/>
    <n v="1438964063"/>
    <n v="1436804063"/>
    <b v="0"/>
    <x v="484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02"/>
    <n v="77.23"/>
    <x v="0"/>
    <x v="0"/>
    <s v="USD"/>
    <n v="1451485434"/>
    <n v="1448461434"/>
    <b v="0"/>
    <x v="413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04"/>
    <n v="340.57"/>
    <x v="0"/>
    <x v="0"/>
    <s v="USD"/>
    <n v="1430459197"/>
    <n v="1427867197"/>
    <b v="0"/>
    <x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n v="67.42"/>
    <x v="0"/>
    <x v="0"/>
    <s v="USD"/>
    <n v="1366635575"/>
    <n v="1363611575"/>
    <b v="0"/>
    <x v="345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n v="845.7"/>
    <x v="0"/>
    <x v="0"/>
    <s v="USD"/>
    <n v="1413604800"/>
    <n v="1408624622"/>
    <b v="0"/>
    <x v="7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n v="97.19"/>
    <x v="0"/>
    <x v="0"/>
    <s v="USD"/>
    <n v="1369699200"/>
    <n v="1366917828"/>
    <b v="0"/>
    <x v="9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n v="451.84"/>
    <x v="0"/>
    <x v="0"/>
    <s v="USD"/>
    <n v="1428643974"/>
    <n v="1423463574"/>
    <b v="0"/>
    <x v="46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n v="138.66999999999999"/>
    <x v="0"/>
    <x v="0"/>
    <s v="USD"/>
    <n v="1476395940"/>
    <n v="1473782592"/>
    <b v="0"/>
    <x v="430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n v="21.64"/>
    <x v="0"/>
    <x v="1"/>
    <s v="GBP"/>
    <n v="1363204800"/>
    <n v="1360551250"/>
    <b v="0"/>
    <x v="485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n v="169.52"/>
    <x v="0"/>
    <x v="5"/>
    <s v="CAD"/>
    <n v="1398268773"/>
    <n v="1395676773"/>
    <b v="0"/>
    <x v="6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n v="161.88"/>
    <x v="0"/>
    <x v="0"/>
    <s v="USD"/>
    <n v="1389812400"/>
    <n v="1386108087"/>
    <b v="0"/>
    <x v="231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n v="493.13"/>
    <x v="0"/>
    <x v="0"/>
    <s v="USD"/>
    <n v="1478402804"/>
    <n v="1473218804"/>
    <b v="0"/>
    <x v="41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n v="22.12"/>
    <x v="0"/>
    <x v="1"/>
    <s v="GBP"/>
    <n v="1399324717"/>
    <n v="1395436717"/>
    <b v="0"/>
    <x v="277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03"/>
    <n v="18.239999999999998"/>
    <x v="0"/>
    <x v="0"/>
    <s v="USD"/>
    <n v="1426117552"/>
    <n v="1423529152"/>
    <b v="0"/>
    <x v="57"/>
    <b v="1"/>
    <s v="technology/hardware"/>
    <x v="2"/>
    <x v="30"/>
  </r>
  <r>
    <n v="2741"/>
    <s v="Mrs. Brown and Her Lost Puppy."/>
    <s v="Help me publish my 1st children's book as an aspiring author!"/>
    <n v="8000"/>
    <n v="35"/>
    <n v="0"/>
    <n v="8.75"/>
    <x v="2"/>
    <x v="0"/>
    <s v="USD"/>
    <n v="1413770820"/>
    <n v="1412005602"/>
    <b v="0"/>
    <x v="80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29"/>
    <n v="40.61"/>
    <x v="2"/>
    <x v="0"/>
    <s v="USD"/>
    <n v="1337102187"/>
    <n v="1335892587"/>
    <b v="0"/>
    <x v="59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n v="0"/>
    <x v="2"/>
    <x v="0"/>
    <s v="USD"/>
    <n v="1476863607"/>
    <n v="1474271607"/>
    <b v="0"/>
    <x v="78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n v="37.950000000000003"/>
    <x v="2"/>
    <x v="0"/>
    <s v="USD"/>
    <n v="1330478998"/>
    <n v="1327886998"/>
    <b v="0"/>
    <x v="19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n v="35.729999999999997"/>
    <x v="2"/>
    <x v="0"/>
    <s v="USD"/>
    <n v="1342309368"/>
    <n v="1337125368"/>
    <b v="0"/>
    <x v="72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n v="42.16"/>
    <x v="2"/>
    <x v="0"/>
    <s v="USD"/>
    <n v="1409337911"/>
    <n v="1406745911"/>
    <b v="0"/>
    <x v="10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n v="35"/>
    <x v="2"/>
    <x v="0"/>
    <s v="USD"/>
    <n v="1339816200"/>
    <n v="1337095997"/>
    <b v="0"/>
    <x v="80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n v="13.25"/>
    <x v="2"/>
    <x v="0"/>
    <s v="USD"/>
    <n v="1472835802"/>
    <n v="1470243802"/>
    <b v="0"/>
    <x v="80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"/>
    <n v="55"/>
    <x v="2"/>
    <x v="0"/>
    <s v="USD"/>
    <n v="1428171037"/>
    <n v="1425582637"/>
    <b v="0"/>
    <x v="84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n v="0"/>
    <x v="2"/>
    <x v="0"/>
    <s v="USD"/>
    <n v="1341086400"/>
    <n v="1340055345"/>
    <b v="0"/>
    <x v="78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n v="0"/>
    <x v="2"/>
    <x v="0"/>
    <s v="USD"/>
    <n v="1403039842"/>
    <n v="1397855842"/>
    <b v="0"/>
    <x v="78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n v="39.29"/>
    <x v="2"/>
    <x v="0"/>
    <s v="USD"/>
    <n v="1324232504"/>
    <n v="1320776504"/>
    <b v="0"/>
    <x v="25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n v="47.5"/>
    <x v="2"/>
    <x v="0"/>
    <s v="USD"/>
    <n v="1346017023"/>
    <n v="1343425023"/>
    <b v="0"/>
    <x v="22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n v="0"/>
    <x v="2"/>
    <x v="0"/>
    <s v="USD"/>
    <n v="1410448551"/>
    <n v="1407856551"/>
    <b v="0"/>
    <x v="78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n v="17.329999999999998"/>
    <x v="2"/>
    <x v="17"/>
    <s v="EUR"/>
    <n v="1428519527"/>
    <n v="1425927527"/>
    <b v="0"/>
    <x v="41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n v="31.76"/>
    <x v="2"/>
    <x v="0"/>
    <s v="USD"/>
    <n v="1389476201"/>
    <n v="1386884201"/>
    <b v="0"/>
    <x v="51"/>
    <b v="0"/>
    <s v="publishing/children's books"/>
    <x v="3"/>
    <x v="39"/>
  </r>
  <r>
    <n v="2757"/>
    <s v="C is for Crooked"/>
    <s v="A children's letter book that Lampoons Hillary Clinton"/>
    <n v="1500"/>
    <n v="10"/>
    <n v="1"/>
    <n v="5"/>
    <x v="2"/>
    <x v="0"/>
    <s v="USD"/>
    <n v="1470498332"/>
    <n v="1469202332"/>
    <b v="0"/>
    <x v="84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n v="39"/>
    <x v="2"/>
    <x v="2"/>
    <s v="AUD"/>
    <n v="1476095783"/>
    <n v="1474886183"/>
    <b v="0"/>
    <x v="79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n v="52.5"/>
    <x v="2"/>
    <x v="2"/>
    <s v="AUD"/>
    <n v="1468658866"/>
    <n v="1464943666"/>
    <b v="0"/>
    <x v="84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n v="0"/>
    <x v="2"/>
    <x v="1"/>
    <s v="GBP"/>
    <n v="1371726258"/>
    <n v="1369134258"/>
    <b v="0"/>
    <x v="78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n v="9"/>
    <x v="2"/>
    <x v="0"/>
    <s v="USD"/>
    <n v="1357176693"/>
    <n v="1354584693"/>
    <b v="0"/>
    <x v="80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n v="25"/>
    <x v="2"/>
    <x v="0"/>
    <s v="USD"/>
    <n v="1332114795"/>
    <n v="1326934395"/>
    <b v="0"/>
    <x v="29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0"/>
    <n v="30"/>
    <x v="2"/>
    <x v="0"/>
    <s v="USD"/>
    <n v="1369403684"/>
    <n v="1365515684"/>
    <b v="0"/>
    <x v="8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n v="11.25"/>
    <x v="2"/>
    <x v="0"/>
    <s v="USD"/>
    <n v="1338404400"/>
    <n v="1335855631"/>
    <b v="0"/>
    <x v="80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n v="0"/>
    <x v="2"/>
    <x v="0"/>
    <s v="USD"/>
    <n v="1351432428"/>
    <n v="1350050028"/>
    <b v="0"/>
    <x v="78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n v="25"/>
    <x v="2"/>
    <x v="0"/>
    <s v="USD"/>
    <n v="1313078518"/>
    <n v="1310486518"/>
    <b v="0"/>
    <x v="80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1"/>
    <n v="11.33"/>
    <x v="2"/>
    <x v="5"/>
    <s v="CAD"/>
    <n v="1439766050"/>
    <n v="1434582050"/>
    <b v="0"/>
    <x v="8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n v="29.47"/>
    <x v="2"/>
    <x v="0"/>
    <s v="USD"/>
    <n v="1333028723"/>
    <n v="1330440323"/>
    <b v="0"/>
    <x v="69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n v="1"/>
    <x v="2"/>
    <x v="1"/>
    <s v="GBP"/>
    <n v="1401997790"/>
    <n v="1397677790"/>
    <b v="0"/>
    <x v="84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n v="63.1"/>
    <x v="2"/>
    <x v="0"/>
    <s v="USD"/>
    <n v="1395158130"/>
    <n v="1392569730"/>
    <b v="0"/>
    <x v="51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n v="0"/>
    <x v="2"/>
    <x v="0"/>
    <s v="USD"/>
    <n v="1359738000"/>
    <n v="1355489140"/>
    <b v="0"/>
    <x v="78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n v="0"/>
    <x v="2"/>
    <x v="0"/>
    <s v="USD"/>
    <n v="1381006294"/>
    <n v="1379710294"/>
    <b v="0"/>
    <x v="78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0"/>
    <n v="1"/>
    <x v="2"/>
    <x v="5"/>
    <s v="CAD"/>
    <n v="1461530721"/>
    <n v="1460666721"/>
    <b v="0"/>
    <x v="29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n v="43.85"/>
    <x v="2"/>
    <x v="0"/>
    <s v="USD"/>
    <n v="1362711728"/>
    <n v="1360119728"/>
    <b v="0"/>
    <x v="62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n v="75"/>
    <x v="2"/>
    <x v="0"/>
    <s v="USD"/>
    <n v="1323994754"/>
    <n v="1321402754"/>
    <b v="0"/>
    <x v="84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n v="45.97"/>
    <x v="2"/>
    <x v="0"/>
    <s v="USD"/>
    <n v="1434092876"/>
    <n v="1431414476"/>
    <b v="0"/>
    <x v="17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n v="10"/>
    <x v="2"/>
    <x v="0"/>
    <s v="USD"/>
    <n v="1437149004"/>
    <n v="1434557004"/>
    <b v="0"/>
    <x v="29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n v="93.67"/>
    <x v="2"/>
    <x v="0"/>
    <s v="USD"/>
    <n v="1409009306"/>
    <n v="1406417306"/>
    <b v="0"/>
    <x v="41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n v="53"/>
    <x v="2"/>
    <x v="0"/>
    <s v="USD"/>
    <n v="1448204621"/>
    <n v="1445609021"/>
    <b v="0"/>
    <x v="29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n v="0"/>
    <x v="2"/>
    <x v="13"/>
    <s v="EUR"/>
    <n v="1489142688"/>
    <n v="1486550688"/>
    <b v="0"/>
    <x v="78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n v="47"/>
    <x v="0"/>
    <x v="0"/>
    <s v="USD"/>
    <n v="1423724400"/>
    <n v="1421274954"/>
    <b v="0"/>
    <x v="33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n v="66.67"/>
    <x v="0"/>
    <x v="0"/>
    <s v="USD"/>
    <n v="1424149140"/>
    <n v="1421964718"/>
    <b v="0"/>
    <x v="59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n v="18.77"/>
    <x v="0"/>
    <x v="1"/>
    <s v="GBP"/>
    <n v="1429793446"/>
    <n v="1428583846"/>
    <b v="0"/>
    <x v="42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n v="66.11"/>
    <x v="0"/>
    <x v="0"/>
    <s v="USD"/>
    <n v="1414608843"/>
    <n v="1412794443"/>
    <b v="0"/>
    <x v="52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n v="36.86"/>
    <x v="0"/>
    <x v="0"/>
    <s v="USD"/>
    <n v="1470430800"/>
    <n v="1467865967"/>
    <b v="0"/>
    <x v="136"/>
    <b v="1"/>
    <s v="theater/plays"/>
    <x v="1"/>
    <x v="6"/>
  </r>
  <r>
    <n v="2786"/>
    <s v="Fierce"/>
    <s v="A heart-melting farce about sex, art and the lovelorn lay-abouts of London-town."/>
    <n v="2500"/>
    <n v="2946"/>
    <n v="118"/>
    <n v="39.81"/>
    <x v="0"/>
    <x v="1"/>
    <s v="GBP"/>
    <n v="1404913180"/>
    <n v="1403703580"/>
    <b v="0"/>
    <x v="142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n v="31.5"/>
    <x v="0"/>
    <x v="0"/>
    <s v="USD"/>
    <n v="1405658752"/>
    <n v="1403066752"/>
    <b v="0"/>
    <x v="44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03"/>
    <n v="102.5"/>
    <x v="0"/>
    <x v="0"/>
    <s v="USD"/>
    <n v="1469811043"/>
    <n v="1467219043"/>
    <b v="0"/>
    <x v="9"/>
    <b v="1"/>
    <s v="theater/plays"/>
    <x v="1"/>
    <x v="6"/>
  </r>
  <r>
    <n v="2789"/>
    <s v="The Adventurers Club"/>
    <s v="BNT's Biggest Adventure So Far: Our 2015 full length production!"/>
    <n v="3000"/>
    <n v="3035"/>
    <n v="101"/>
    <n v="126.46"/>
    <x v="0"/>
    <x v="0"/>
    <s v="USD"/>
    <n v="1426132800"/>
    <n v="1424477934"/>
    <b v="0"/>
    <x v="5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n v="47.88"/>
    <x v="0"/>
    <x v="0"/>
    <s v="USD"/>
    <n v="1423693903"/>
    <n v="1421101903"/>
    <b v="0"/>
    <x v="3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n v="73.209999999999994"/>
    <x v="0"/>
    <x v="0"/>
    <s v="USD"/>
    <n v="1473393600"/>
    <n v="1470778559"/>
    <b v="0"/>
    <x v="33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n v="89.67"/>
    <x v="0"/>
    <x v="0"/>
    <s v="USD"/>
    <n v="1439357559"/>
    <n v="1435469559"/>
    <b v="0"/>
    <x v="5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n v="151.46"/>
    <x v="0"/>
    <x v="2"/>
    <s v="AUD"/>
    <n v="1437473005"/>
    <n v="1434881005"/>
    <b v="0"/>
    <x v="196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n v="25"/>
    <x v="0"/>
    <x v="1"/>
    <s v="GBP"/>
    <n v="1457031600"/>
    <n v="1455640559"/>
    <b v="0"/>
    <x v="8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n v="36.5"/>
    <x v="0"/>
    <x v="0"/>
    <s v="USD"/>
    <n v="1402095600"/>
    <n v="1400675841"/>
    <b v="0"/>
    <x v="9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n v="44"/>
    <x v="0"/>
    <x v="1"/>
    <s v="GBP"/>
    <n v="1404564028"/>
    <n v="1401972028"/>
    <b v="0"/>
    <x v="64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n v="87.36"/>
    <x v="0"/>
    <x v="1"/>
    <s v="GBP"/>
    <n v="1404858840"/>
    <n v="1402266840"/>
    <b v="0"/>
    <x v="225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n v="36.47"/>
    <x v="0"/>
    <x v="1"/>
    <s v="GBP"/>
    <n v="1438358400"/>
    <n v="1437063121"/>
    <b v="0"/>
    <x v="237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n v="44.86"/>
    <x v="0"/>
    <x v="1"/>
    <s v="GBP"/>
    <n v="1466179200"/>
    <n v="1463466070"/>
    <b v="0"/>
    <x v="208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n v="42.9"/>
    <x v="0"/>
    <x v="1"/>
    <s v="GBP"/>
    <n v="1420377366"/>
    <n v="1415193366"/>
    <b v="0"/>
    <x v="162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33"/>
    <n v="51.23"/>
    <x v="0"/>
    <x v="2"/>
    <s v="AUD"/>
    <n v="1412938800"/>
    <n v="1411019409"/>
    <b v="0"/>
    <x v="62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n v="33.94"/>
    <x v="0"/>
    <x v="1"/>
    <s v="GBP"/>
    <n v="1438875107"/>
    <n v="1436283107"/>
    <b v="0"/>
    <x v="24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n v="90.74"/>
    <x v="0"/>
    <x v="0"/>
    <s v="USD"/>
    <n v="1437004800"/>
    <n v="1433295276"/>
    <b v="0"/>
    <x v="26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n v="50"/>
    <x v="0"/>
    <x v="1"/>
    <s v="GBP"/>
    <n v="1411987990"/>
    <n v="1409395990"/>
    <b v="0"/>
    <x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n v="24.44"/>
    <x v="0"/>
    <x v="1"/>
    <s v="GBP"/>
    <n v="1440245273"/>
    <n v="1438085273"/>
    <b v="0"/>
    <x v="59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n v="44.25"/>
    <x v="0"/>
    <x v="1"/>
    <s v="GBP"/>
    <n v="1438772400"/>
    <n v="1435645490"/>
    <b v="0"/>
    <x v="88"/>
    <b v="1"/>
    <s v="theater/plays"/>
    <x v="1"/>
    <x v="6"/>
  </r>
  <r>
    <n v="2807"/>
    <s v="The Commission Theatre Co."/>
    <s v="Bringing Shakespeare back to the Playwrights"/>
    <n v="5000"/>
    <n v="6300"/>
    <n v="126"/>
    <n v="67.739999999999995"/>
    <x v="0"/>
    <x v="0"/>
    <s v="USD"/>
    <n v="1435611438"/>
    <n v="1433019438"/>
    <b v="0"/>
    <x v="251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n v="65.38"/>
    <x v="0"/>
    <x v="0"/>
    <s v="USD"/>
    <n v="1440274735"/>
    <n v="1437682735"/>
    <b v="0"/>
    <x v="50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n v="121.9"/>
    <x v="0"/>
    <x v="0"/>
    <s v="USD"/>
    <n v="1459348740"/>
    <n v="1458647725"/>
    <b v="0"/>
    <x v="64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n v="47.46"/>
    <x v="0"/>
    <x v="0"/>
    <s v="USD"/>
    <n v="1401595140"/>
    <n v="1398828064"/>
    <b v="0"/>
    <x v="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n v="92.84"/>
    <x v="0"/>
    <x v="1"/>
    <s v="GBP"/>
    <n v="1424692503"/>
    <n v="1422100503"/>
    <b v="0"/>
    <x v="52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n v="68.25"/>
    <x v="0"/>
    <x v="5"/>
    <s v="CAD"/>
    <n v="1428292800"/>
    <n v="1424368298"/>
    <b v="0"/>
    <x v="1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n v="37.21"/>
    <x v="0"/>
    <x v="0"/>
    <s v="USD"/>
    <n v="1481737761"/>
    <n v="1479577761"/>
    <b v="0"/>
    <x v="93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n v="25.25"/>
    <x v="0"/>
    <x v="1"/>
    <s v="GBP"/>
    <n v="1431164115"/>
    <n v="1428572115"/>
    <b v="0"/>
    <x v="31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n v="43.21"/>
    <x v="0"/>
    <x v="5"/>
    <s v="CAD"/>
    <n v="1470595109"/>
    <n v="1468003109"/>
    <b v="0"/>
    <x v="25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n v="25.13"/>
    <x v="0"/>
    <x v="1"/>
    <s v="GBP"/>
    <n v="1438531200"/>
    <n v="1435921992"/>
    <b v="0"/>
    <x v="3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n v="23.64"/>
    <x v="0"/>
    <x v="1"/>
    <s v="GBP"/>
    <n v="1425136462"/>
    <n v="1421680462"/>
    <b v="0"/>
    <x v="51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n v="103.95"/>
    <x v="0"/>
    <x v="0"/>
    <s v="USD"/>
    <n v="1443018086"/>
    <n v="1441290086"/>
    <b v="0"/>
    <x v="33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n v="50.38"/>
    <x v="0"/>
    <x v="1"/>
    <s v="GBP"/>
    <n v="1434285409"/>
    <n v="1431693409"/>
    <b v="0"/>
    <x v="201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n v="13.6"/>
    <x v="0"/>
    <x v="1"/>
    <s v="GBP"/>
    <n v="1456444800"/>
    <n v="1454337589"/>
    <b v="0"/>
    <x v="9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n v="28.57"/>
    <x v="0"/>
    <x v="1"/>
    <s v="GBP"/>
    <n v="1411510135"/>
    <n v="1408918135"/>
    <b v="0"/>
    <x v="2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n v="63.83"/>
    <x v="0"/>
    <x v="0"/>
    <s v="USD"/>
    <n v="1427469892"/>
    <n v="1424881492"/>
    <b v="0"/>
    <x v="225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n v="8.86"/>
    <x v="0"/>
    <x v="1"/>
    <s v="GBP"/>
    <n v="1427842740"/>
    <n v="1425428206"/>
    <b v="0"/>
    <x v="25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17"/>
    <n v="50.67"/>
    <x v="0"/>
    <x v="0"/>
    <s v="USD"/>
    <n v="1434159780"/>
    <n v="1431412196"/>
    <b v="0"/>
    <x v="41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n v="60.78"/>
    <x v="0"/>
    <x v="1"/>
    <s v="GBP"/>
    <n v="1449255686"/>
    <n v="1446663686"/>
    <b v="0"/>
    <x v="13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n v="113.42"/>
    <x v="0"/>
    <x v="0"/>
    <s v="USD"/>
    <n v="1436511600"/>
    <n v="1434415812"/>
    <b v="0"/>
    <x v="10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n v="104.57"/>
    <x v="0"/>
    <x v="0"/>
    <s v="USD"/>
    <n v="1464971400"/>
    <n v="1462379066"/>
    <b v="0"/>
    <x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n v="98.31"/>
    <x v="0"/>
    <x v="1"/>
    <s v="GBP"/>
    <n v="1443826800"/>
    <n v="1441606869"/>
    <b v="0"/>
    <x v="174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n v="35.04"/>
    <x v="0"/>
    <x v="1"/>
    <s v="GBP"/>
    <n v="1464863118"/>
    <n v="1462443918"/>
    <b v="0"/>
    <x v="88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00"/>
    <n v="272.73"/>
    <x v="0"/>
    <x v="0"/>
    <s v="USD"/>
    <n v="1399867140"/>
    <n v="1398802148"/>
    <b v="0"/>
    <x v="202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11"/>
    <n v="63.85"/>
    <x v="0"/>
    <x v="0"/>
    <s v="USD"/>
    <n v="1437076070"/>
    <n v="1434484070"/>
    <b v="0"/>
    <x v="47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n v="30.19"/>
    <x v="0"/>
    <x v="1"/>
    <s v="GBP"/>
    <n v="1416780000"/>
    <n v="1414342894"/>
    <b v="0"/>
    <x v="195"/>
    <b v="1"/>
    <s v="theater/plays"/>
    <x v="1"/>
    <x v="6"/>
  </r>
  <r>
    <n v="2833"/>
    <s v="Star Man Rocket Man"/>
    <s v="A new play about exploring outer space"/>
    <n v="2700"/>
    <n v="2923"/>
    <n v="108"/>
    <n v="83.51"/>
    <x v="0"/>
    <x v="0"/>
    <s v="USD"/>
    <n v="1444528800"/>
    <n v="1442804633"/>
    <b v="0"/>
    <x v="2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n v="64.760000000000005"/>
    <x v="0"/>
    <x v="1"/>
    <s v="GBP"/>
    <n v="1422658930"/>
    <n v="1421362930"/>
    <b v="0"/>
    <x v="64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n v="20.12"/>
    <x v="0"/>
    <x v="1"/>
    <s v="GBP"/>
    <n v="1449273600"/>
    <n v="1446742417"/>
    <b v="0"/>
    <x v="251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n v="44.09"/>
    <x v="0"/>
    <x v="0"/>
    <s v="USD"/>
    <n v="1487393940"/>
    <n v="1484115418"/>
    <b v="0"/>
    <x v="202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n v="40.479999999999997"/>
    <x v="0"/>
    <x v="5"/>
    <s v="CAD"/>
    <n v="1449701284"/>
    <n v="1446241684"/>
    <b v="0"/>
    <x v="64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n v="44.54"/>
    <x v="0"/>
    <x v="0"/>
    <s v="USD"/>
    <n v="1407967200"/>
    <n v="1406039696"/>
    <b v="0"/>
    <x v="241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n v="125.81"/>
    <x v="0"/>
    <x v="0"/>
    <s v="USD"/>
    <n v="1408942740"/>
    <n v="1406958354"/>
    <b v="0"/>
    <x v="162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n v="19.7"/>
    <x v="0"/>
    <x v="1"/>
    <s v="GBP"/>
    <n v="1426698000"/>
    <n v="1424825479"/>
    <b v="0"/>
    <x v="46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n v="10"/>
    <x v="2"/>
    <x v="1"/>
    <s v="GBP"/>
    <n v="1450032297"/>
    <n v="1444844697"/>
    <b v="0"/>
    <x v="29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n v="0"/>
    <x v="2"/>
    <x v="1"/>
    <s v="GBP"/>
    <n v="1403348400"/>
    <n v="1401058295"/>
    <b v="0"/>
    <x v="78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n v="0"/>
    <x v="2"/>
    <x v="0"/>
    <s v="USD"/>
    <n v="1465790400"/>
    <n v="1462210950"/>
    <b v="0"/>
    <x v="78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n v="30"/>
    <x v="2"/>
    <x v="15"/>
    <s v="EUR"/>
    <n v="1483535180"/>
    <n v="1480943180"/>
    <b v="0"/>
    <x v="29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n v="60.67"/>
    <x v="2"/>
    <x v="0"/>
    <s v="USD"/>
    <n v="1433723033"/>
    <n v="1428539033"/>
    <b v="0"/>
    <x v="70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n v="0"/>
    <x v="2"/>
    <x v="0"/>
    <s v="USD"/>
    <n v="1432917394"/>
    <n v="1429029394"/>
    <b v="0"/>
    <x v="78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n v="0"/>
    <x v="2"/>
    <x v="0"/>
    <s v="USD"/>
    <n v="1464031265"/>
    <n v="1458847265"/>
    <b v="0"/>
    <x v="78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n v="23.33"/>
    <x v="2"/>
    <x v="0"/>
    <s v="USD"/>
    <n v="1432913659"/>
    <n v="1430321659"/>
    <b v="0"/>
    <x v="8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n v="5"/>
    <x v="2"/>
    <x v="1"/>
    <s v="GBP"/>
    <n v="1461406600"/>
    <n v="1458814600"/>
    <b v="0"/>
    <x v="29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n v="23.92"/>
    <x v="2"/>
    <x v="0"/>
    <s v="USD"/>
    <n v="1409962211"/>
    <n v="1407370211"/>
    <b v="0"/>
    <x v="62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n v="0"/>
    <x v="2"/>
    <x v="17"/>
    <s v="EUR"/>
    <n v="1454109420"/>
    <n v="1453334629"/>
    <b v="0"/>
    <x v="78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2"/>
    <n v="15.83"/>
    <x v="2"/>
    <x v="0"/>
    <s v="USD"/>
    <n v="1403312703"/>
    <n v="1400720703"/>
    <b v="0"/>
    <x v="79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n v="0"/>
    <x v="2"/>
    <x v="5"/>
    <s v="CAD"/>
    <n v="1410669297"/>
    <n v="1405485297"/>
    <b v="0"/>
    <x v="78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42"/>
    <n v="29.79"/>
    <x v="2"/>
    <x v="1"/>
    <s v="GBP"/>
    <n v="1431018719"/>
    <n v="1429290719"/>
    <b v="0"/>
    <x v="25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n v="60"/>
    <x v="2"/>
    <x v="0"/>
    <s v="USD"/>
    <n v="1454110440"/>
    <n v="1451607071"/>
    <b v="0"/>
    <x v="81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n v="24.33"/>
    <x v="2"/>
    <x v="0"/>
    <s v="USD"/>
    <n v="1439069640"/>
    <n v="1433897647"/>
    <b v="0"/>
    <x v="79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n v="500"/>
    <x v="2"/>
    <x v="14"/>
    <s v="MXN"/>
    <n v="1487613600"/>
    <n v="1482444295"/>
    <b v="0"/>
    <x v="41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n v="0"/>
    <x v="2"/>
    <x v="9"/>
    <s v="EUR"/>
    <n v="1417778880"/>
    <n v="1415711095"/>
    <b v="0"/>
    <x v="78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2"/>
    <n v="35"/>
    <x v="2"/>
    <x v="2"/>
    <s v="AUD"/>
    <n v="1444984904"/>
    <n v="1439800904"/>
    <b v="0"/>
    <x v="29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n v="29.56"/>
    <x v="2"/>
    <x v="0"/>
    <s v="USD"/>
    <n v="1466363576"/>
    <n v="1461179576"/>
    <b v="0"/>
    <x v="82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32"/>
    <n v="26.67"/>
    <x v="2"/>
    <x v="2"/>
    <s v="AUD"/>
    <n v="1443103848"/>
    <n v="1441894248"/>
    <b v="0"/>
    <x v="8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n v="18.329999999999998"/>
    <x v="2"/>
    <x v="0"/>
    <s v="USD"/>
    <n v="1403636229"/>
    <n v="1401044229"/>
    <b v="0"/>
    <x v="8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n v="20"/>
    <x v="2"/>
    <x v="0"/>
    <s v="USD"/>
    <n v="1410279123"/>
    <n v="1405095123"/>
    <b v="0"/>
    <x v="29"/>
    <b v="0"/>
    <s v="theater/plays"/>
    <x v="1"/>
    <x v="6"/>
  </r>
  <r>
    <n v="2864"/>
    <s v="'Haunting Julia' by Alan Ayckbourn"/>
    <s v="Accessible, original theatre for all!"/>
    <n v="2500"/>
    <n v="40"/>
    <n v="2"/>
    <n v="13.33"/>
    <x v="2"/>
    <x v="1"/>
    <s v="GBP"/>
    <n v="1437139080"/>
    <n v="1434552207"/>
    <b v="0"/>
    <x v="8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n v="0"/>
    <x v="2"/>
    <x v="0"/>
    <s v="USD"/>
    <n v="1420512259"/>
    <n v="1415328259"/>
    <b v="0"/>
    <x v="78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n v="22.5"/>
    <x v="2"/>
    <x v="0"/>
    <s v="USD"/>
    <n v="1476482400"/>
    <n v="1473893721"/>
    <b v="0"/>
    <x v="84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n v="50.4"/>
    <x v="2"/>
    <x v="0"/>
    <s v="USD"/>
    <n v="1467604800"/>
    <n v="1465533672"/>
    <b v="0"/>
    <x v="73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n v="105.03"/>
    <x v="2"/>
    <x v="0"/>
    <s v="USD"/>
    <n v="1475697054"/>
    <n v="1473105054"/>
    <b v="0"/>
    <x v="65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n v="35.4"/>
    <x v="2"/>
    <x v="0"/>
    <s v="USD"/>
    <n v="1468937681"/>
    <n v="1466345681"/>
    <b v="0"/>
    <x v="81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n v="83.33"/>
    <x v="2"/>
    <x v="0"/>
    <s v="USD"/>
    <n v="1400301165"/>
    <n v="1397709165"/>
    <b v="0"/>
    <x v="82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n v="35.92"/>
    <x v="2"/>
    <x v="0"/>
    <s v="USD"/>
    <n v="1419183813"/>
    <n v="1417455813"/>
    <b v="0"/>
    <x v="62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n v="0"/>
    <x v="2"/>
    <x v="0"/>
    <s v="USD"/>
    <n v="1434768438"/>
    <n v="1429584438"/>
    <b v="0"/>
    <x v="78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n v="119.13"/>
    <x v="2"/>
    <x v="0"/>
    <s v="USD"/>
    <n v="1422473831"/>
    <n v="1419881831"/>
    <b v="0"/>
    <x v="22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n v="90.33"/>
    <x v="2"/>
    <x v="0"/>
    <s v="USD"/>
    <n v="1484684186"/>
    <n v="1482092186"/>
    <b v="0"/>
    <x v="8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n v="2.33"/>
    <x v="2"/>
    <x v="0"/>
    <s v="USD"/>
    <n v="1462417493"/>
    <n v="1459825493"/>
    <b v="0"/>
    <x v="8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n v="0"/>
    <x v="2"/>
    <x v="0"/>
    <s v="USD"/>
    <n v="1437069079"/>
    <n v="1434477079"/>
    <b v="0"/>
    <x v="78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n v="108.33"/>
    <x v="2"/>
    <x v="0"/>
    <s v="USD"/>
    <n v="1480525200"/>
    <n v="1477781724"/>
    <b v="0"/>
    <x v="79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n v="15.75"/>
    <x v="2"/>
    <x v="1"/>
    <s v="GBP"/>
    <n v="1435934795"/>
    <n v="1430750795"/>
    <b v="0"/>
    <x v="80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n v="29"/>
    <x v="2"/>
    <x v="0"/>
    <s v="USD"/>
    <n v="1453310661"/>
    <n v="1450718661"/>
    <b v="0"/>
    <x v="29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n v="96.55"/>
    <x v="2"/>
    <x v="0"/>
    <s v="USD"/>
    <n v="1440090300"/>
    <n v="1436305452"/>
    <b v="0"/>
    <x v="60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n v="0"/>
    <x v="2"/>
    <x v="0"/>
    <s v="USD"/>
    <n v="1417620036"/>
    <n v="1412432436"/>
    <b v="0"/>
    <x v="78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n v="63"/>
    <x v="2"/>
    <x v="0"/>
    <s v="USD"/>
    <n v="1462112318"/>
    <n v="1459520318"/>
    <b v="0"/>
    <x v="80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n v="381.6"/>
    <x v="2"/>
    <x v="0"/>
    <s v="USD"/>
    <n v="1454734740"/>
    <n v="1451684437"/>
    <b v="0"/>
    <x v="81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0"/>
    <n v="46.25"/>
    <x v="2"/>
    <x v="0"/>
    <s v="USD"/>
    <n v="1417800435"/>
    <n v="1415208435"/>
    <b v="0"/>
    <x v="80"/>
    <b v="0"/>
    <s v="theater/plays"/>
    <x v="1"/>
    <x v="6"/>
  </r>
  <r>
    <n v="2885"/>
    <s v="The Wedding"/>
    <s v="An historic and proud work of Polish nationalistic literature performed on stage."/>
    <n v="400"/>
    <n v="130"/>
    <n v="33"/>
    <n v="26"/>
    <x v="2"/>
    <x v="0"/>
    <s v="USD"/>
    <n v="1426294201"/>
    <n v="1423705801"/>
    <b v="0"/>
    <x v="81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n v="10"/>
    <x v="2"/>
    <x v="0"/>
    <s v="USD"/>
    <n v="1442635140"/>
    <n v="1442243484"/>
    <b v="0"/>
    <x v="29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n v="5"/>
    <x v="2"/>
    <x v="0"/>
    <s v="USD"/>
    <n v="1420971324"/>
    <n v="1418379324"/>
    <b v="0"/>
    <x v="29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n v="0"/>
    <x v="2"/>
    <x v="0"/>
    <s v="USD"/>
    <n v="1413608340"/>
    <n v="1412945440"/>
    <b v="0"/>
    <x v="78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n v="81.569999999999993"/>
    <x v="2"/>
    <x v="0"/>
    <s v="USD"/>
    <n v="1409344985"/>
    <n v="1406752985"/>
    <b v="0"/>
    <x v="25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n v="7"/>
    <x v="2"/>
    <x v="0"/>
    <s v="USD"/>
    <n v="1407553200"/>
    <n v="1405100992"/>
    <b v="0"/>
    <x v="8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n v="27.3"/>
    <x v="2"/>
    <x v="0"/>
    <s v="USD"/>
    <n v="1460751128"/>
    <n v="1455570728"/>
    <b v="0"/>
    <x v="73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n v="29.41"/>
    <x v="2"/>
    <x v="0"/>
    <s v="USD"/>
    <n v="1409000400"/>
    <n v="1408381704"/>
    <b v="0"/>
    <x v="57"/>
    <b v="0"/>
    <s v="theater/plays"/>
    <x v="1"/>
    <x v="6"/>
  </r>
  <r>
    <n v="2893"/>
    <s v="REDISCOVERING KIA THE PLAY"/>
    <s v="Fundraising for REDISCOVERING KIA THE PLAY"/>
    <n v="5000"/>
    <n v="25"/>
    <n v="1"/>
    <n v="12.5"/>
    <x v="2"/>
    <x v="0"/>
    <s v="USD"/>
    <n v="1420768800"/>
    <n v="1415644395"/>
    <b v="0"/>
    <x v="84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n v="0"/>
    <x v="2"/>
    <x v="0"/>
    <s v="USD"/>
    <n v="1428100815"/>
    <n v="1422920415"/>
    <b v="0"/>
    <x v="78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n v="5.75"/>
    <x v="2"/>
    <x v="0"/>
    <s v="USD"/>
    <n v="1403470800"/>
    <n v="1403356792"/>
    <b v="0"/>
    <x v="80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n v="52.08"/>
    <x v="2"/>
    <x v="0"/>
    <s v="USD"/>
    <n v="1481522400"/>
    <n v="1480283321"/>
    <b v="0"/>
    <x v="8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n v="183.33"/>
    <x v="2"/>
    <x v="0"/>
    <s v="USD"/>
    <n v="1444577345"/>
    <n v="1441985458"/>
    <b v="0"/>
    <x v="8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n v="26.33"/>
    <x v="2"/>
    <x v="0"/>
    <s v="USD"/>
    <n v="1446307053"/>
    <n v="1443715053"/>
    <b v="0"/>
    <x v="8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n v="0"/>
    <x v="2"/>
    <x v="0"/>
    <s v="USD"/>
    <n v="1469325158"/>
    <n v="1464141158"/>
    <b v="0"/>
    <x v="78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n v="486.43"/>
    <x v="2"/>
    <x v="0"/>
    <s v="USD"/>
    <n v="1407562632"/>
    <n v="1404970632"/>
    <b v="0"/>
    <x v="63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n v="3"/>
    <x v="2"/>
    <x v="0"/>
    <s v="USD"/>
    <n v="1423345339"/>
    <n v="1418161339"/>
    <b v="0"/>
    <x v="84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n v="25"/>
    <x v="2"/>
    <x v="0"/>
    <s v="USD"/>
    <n v="1440412396"/>
    <n v="1437820396"/>
    <b v="0"/>
    <x v="29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n v="9.75"/>
    <x v="2"/>
    <x v="0"/>
    <s v="USD"/>
    <n v="1441771218"/>
    <n v="1436587218"/>
    <b v="0"/>
    <x v="80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n v="18.75"/>
    <x v="2"/>
    <x v="1"/>
    <s v="GBP"/>
    <n v="1415534400"/>
    <n v="1414538031"/>
    <b v="0"/>
    <x v="80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n v="36.590000000000003"/>
    <x v="2"/>
    <x v="0"/>
    <s v="USD"/>
    <n v="1473211313"/>
    <n v="1472001713"/>
    <b v="0"/>
    <x v="5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n v="80.709999999999994"/>
    <x v="2"/>
    <x v="0"/>
    <s v="USD"/>
    <n v="1438390800"/>
    <n v="1436888066"/>
    <b v="0"/>
    <x v="63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n v="1"/>
    <x v="2"/>
    <x v="0"/>
    <s v="USD"/>
    <n v="1463259837"/>
    <n v="1458075837"/>
    <b v="0"/>
    <x v="84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n v="52.8"/>
    <x v="2"/>
    <x v="0"/>
    <s v="USD"/>
    <n v="1465407219"/>
    <n v="1462815219"/>
    <b v="0"/>
    <x v="81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n v="20"/>
    <x v="2"/>
    <x v="0"/>
    <s v="USD"/>
    <n v="1416944760"/>
    <n v="1413527001"/>
    <b v="0"/>
    <x v="29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0"/>
    <n v="1"/>
    <x v="2"/>
    <x v="1"/>
    <s v="GBP"/>
    <n v="1434139887"/>
    <n v="1428955887"/>
    <b v="0"/>
    <x v="29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n v="46.93"/>
    <x v="2"/>
    <x v="0"/>
    <s v="USD"/>
    <n v="1435429626"/>
    <n v="1431973626"/>
    <b v="0"/>
    <x v="25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n v="78.08"/>
    <x v="2"/>
    <x v="0"/>
    <s v="USD"/>
    <n v="1452827374"/>
    <n v="1450235374"/>
    <b v="0"/>
    <x v="55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n v="1"/>
    <x v="2"/>
    <x v="0"/>
    <s v="USD"/>
    <n v="1410041339"/>
    <n v="1404857339"/>
    <b v="0"/>
    <x v="84"/>
    <b v="0"/>
    <s v="theater/plays"/>
    <x v="1"/>
    <x v="6"/>
  </r>
  <r>
    <n v="2914"/>
    <s v="Hercules the Panto"/>
    <s v="Hercules must complete four challenges in order to meet the father he never knew"/>
    <n v="25000"/>
    <n v="1"/>
    <n v="0"/>
    <n v="1"/>
    <x v="2"/>
    <x v="1"/>
    <s v="GBP"/>
    <n v="1426365994"/>
    <n v="1421185594"/>
    <b v="0"/>
    <x v="29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n v="203.67"/>
    <x v="2"/>
    <x v="1"/>
    <s v="GBP"/>
    <n v="1458117190"/>
    <n v="1455528790"/>
    <b v="0"/>
    <x v="8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n v="20.71"/>
    <x v="2"/>
    <x v="1"/>
    <s v="GBP"/>
    <n v="1400498789"/>
    <n v="1398511589"/>
    <b v="0"/>
    <x v="63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n v="48.56"/>
    <x v="2"/>
    <x v="0"/>
    <s v="USD"/>
    <n v="1442381847"/>
    <n v="1440826647"/>
    <b v="0"/>
    <x v="82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n v="68.099999999999994"/>
    <x v="2"/>
    <x v="0"/>
    <s v="USD"/>
    <n v="1446131207"/>
    <n v="1443712007"/>
    <b v="0"/>
    <x v="9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9"/>
    <n v="8.5"/>
    <x v="2"/>
    <x v="0"/>
    <s v="USD"/>
    <n v="1407250329"/>
    <n v="1404658329"/>
    <b v="0"/>
    <x v="79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n v="51.62"/>
    <x v="2"/>
    <x v="5"/>
    <s v="CAD"/>
    <n v="1427306470"/>
    <n v="1424718070"/>
    <b v="0"/>
    <x v="62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n v="43"/>
    <x v="0"/>
    <x v="0"/>
    <s v="USD"/>
    <n v="1411679804"/>
    <n v="1409087804"/>
    <b v="0"/>
    <x v="8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n v="83.33"/>
    <x v="0"/>
    <x v="1"/>
    <s v="GBP"/>
    <n v="1431982727"/>
    <n v="1428094727"/>
    <b v="0"/>
    <x v="79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n v="30"/>
    <x v="0"/>
    <x v="0"/>
    <s v="USD"/>
    <n v="1422068400"/>
    <n v="1420774779"/>
    <b v="0"/>
    <x v="73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n v="175.51"/>
    <x v="0"/>
    <x v="0"/>
    <s v="USD"/>
    <n v="1431143940"/>
    <n v="1428585710"/>
    <b v="0"/>
    <x v="206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n v="231.66"/>
    <x v="0"/>
    <x v="0"/>
    <s v="USD"/>
    <n v="1410444068"/>
    <n v="1407852068"/>
    <b v="0"/>
    <x v="473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n v="75"/>
    <x v="0"/>
    <x v="0"/>
    <s v="USD"/>
    <n v="1424715779"/>
    <n v="1423506179"/>
    <b v="0"/>
    <x v="133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n v="112.14"/>
    <x v="0"/>
    <x v="0"/>
    <s v="USD"/>
    <n v="1405400400"/>
    <n v="1402934629"/>
    <b v="0"/>
    <x v="64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00"/>
    <n v="41.67"/>
    <x v="0"/>
    <x v="0"/>
    <s v="USD"/>
    <n v="1457135846"/>
    <n v="1454543846"/>
    <b v="0"/>
    <x v="5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n v="255.17"/>
    <x v="0"/>
    <x v="0"/>
    <s v="USD"/>
    <n v="1401024758"/>
    <n v="1398432758"/>
    <b v="0"/>
    <x v="58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n v="162.77000000000001"/>
    <x v="0"/>
    <x v="1"/>
    <s v="GBP"/>
    <n v="1431007264"/>
    <n v="1428415264"/>
    <b v="0"/>
    <x v="95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n v="88.33"/>
    <x v="0"/>
    <x v="5"/>
    <s v="CAD"/>
    <n v="1410761280"/>
    <n v="1408604363"/>
    <b v="0"/>
    <x v="82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n v="85.74"/>
    <x v="0"/>
    <x v="2"/>
    <s v="AUD"/>
    <n v="1424516400"/>
    <n v="1421812637"/>
    <b v="0"/>
    <x v="44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n v="47.57"/>
    <x v="0"/>
    <x v="0"/>
    <s v="USD"/>
    <n v="1465081053"/>
    <n v="1462489053"/>
    <b v="0"/>
    <x v="241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n v="72.97"/>
    <x v="0"/>
    <x v="5"/>
    <s v="CAD"/>
    <n v="1402845364"/>
    <n v="1400253364"/>
    <b v="0"/>
    <x v="7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n v="90.54"/>
    <x v="0"/>
    <x v="0"/>
    <s v="USD"/>
    <n v="1472490000"/>
    <n v="1467468008"/>
    <b v="0"/>
    <x v="70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n v="37.65"/>
    <x v="0"/>
    <x v="0"/>
    <s v="USD"/>
    <n v="1413176340"/>
    <n v="1412091423"/>
    <b v="0"/>
    <x v="69"/>
    <b v="1"/>
    <s v="theater/musical"/>
    <x v="1"/>
    <x v="40"/>
  </r>
  <r>
    <n v="2937"/>
    <s v="UCAS"/>
    <s v="UCAS is a new British musical premiering at the Edinburgh Fringe Festival 2014."/>
    <n v="1500"/>
    <n v="2000"/>
    <n v="133"/>
    <n v="36.36"/>
    <x v="0"/>
    <x v="1"/>
    <s v="GBP"/>
    <n v="1405249113"/>
    <n v="1402657113"/>
    <b v="0"/>
    <x v="16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n v="126.72"/>
    <x v="0"/>
    <x v="0"/>
    <s v="USD"/>
    <n v="1422636814"/>
    <n v="1420044814"/>
    <b v="0"/>
    <x v="58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n v="329.2"/>
    <x v="0"/>
    <x v="0"/>
    <s v="USD"/>
    <n v="1409187600"/>
    <n v="1406316312"/>
    <b v="0"/>
    <x v="20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n v="81.239999999999995"/>
    <x v="0"/>
    <x v="0"/>
    <s v="USD"/>
    <n v="1421606018"/>
    <n v="1418150018"/>
    <b v="0"/>
    <x v="51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n v="1"/>
    <x v="2"/>
    <x v="0"/>
    <s v="USD"/>
    <n v="1425250955"/>
    <n v="1422658955"/>
    <b v="0"/>
    <x v="29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n v="202.23"/>
    <x v="2"/>
    <x v="5"/>
    <s v="CAD"/>
    <n v="1450297080"/>
    <n v="1448565459"/>
    <b v="0"/>
    <x v="91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n v="0"/>
    <x v="2"/>
    <x v="0"/>
    <s v="USD"/>
    <n v="1428894380"/>
    <n v="1426302380"/>
    <b v="0"/>
    <x v="78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n v="100"/>
    <x v="2"/>
    <x v="0"/>
    <s v="USD"/>
    <n v="1433714198"/>
    <n v="1431122198"/>
    <b v="0"/>
    <x v="29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n v="0"/>
    <x v="2"/>
    <x v="0"/>
    <s v="USD"/>
    <n v="1432437660"/>
    <n v="1429845660"/>
    <b v="0"/>
    <x v="78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n v="1"/>
    <x v="2"/>
    <x v="1"/>
    <s v="GBP"/>
    <n v="1471265092"/>
    <n v="1468673092"/>
    <b v="0"/>
    <x v="84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n v="82.46"/>
    <x v="2"/>
    <x v="0"/>
    <s v="USD"/>
    <n v="1480007460"/>
    <n v="1475760567"/>
    <b v="0"/>
    <x v="62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n v="2.67"/>
    <x v="2"/>
    <x v="0"/>
    <s v="USD"/>
    <n v="1433259293"/>
    <n v="1428075293"/>
    <b v="0"/>
    <x v="82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n v="12.5"/>
    <x v="2"/>
    <x v="0"/>
    <s v="USD"/>
    <n v="1447965917"/>
    <n v="1445370317"/>
    <b v="0"/>
    <x v="84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n v="0"/>
    <x v="2"/>
    <x v="0"/>
    <s v="USD"/>
    <n v="1453538752"/>
    <n v="1450946752"/>
    <b v="0"/>
    <x v="78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n v="18.899999999999999"/>
    <x v="1"/>
    <x v="0"/>
    <s v="USD"/>
    <n v="1412536573"/>
    <n v="1408648573"/>
    <b v="0"/>
    <x v="6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n v="200.63"/>
    <x v="1"/>
    <x v="0"/>
    <s v="USD"/>
    <n v="1476676800"/>
    <n v="1473957239"/>
    <b v="0"/>
    <x v="22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n v="201.67"/>
    <x v="1"/>
    <x v="0"/>
    <s v="USD"/>
    <n v="1444330821"/>
    <n v="1441738821"/>
    <b v="0"/>
    <x v="8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n v="0"/>
    <x v="1"/>
    <x v="0"/>
    <s v="USD"/>
    <n v="1489669203"/>
    <n v="1487944803"/>
    <b v="0"/>
    <x v="78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n v="65"/>
    <x v="1"/>
    <x v="0"/>
    <s v="USD"/>
    <n v="1434476849"/>
    <n v="1431884849"/>
    <b v="0"/>
    <x v="202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n v="66.099999999999994"/>
    <x v="1"/>
    <x v="0"/>
    <s v="USD"/>
    <n v="1462402850"/>
    <n v="1459810850"/>
    <b v="0"/>
    <x v="9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n v="93.33"/>
    <x v="1"/>
    <x v="0"/>
    <s v="USD"/>
    <n v="1427498172"/>
    <n v="1422317772"/>
    <b v="0"/>
    <x v="8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n v="0"/>
    <x v="1"/>
    <x v="0"/>
    <s v="USD"/>
    <n v="1462729317"/>
    <n v="1457548917"/>
    <b v="0"/>
    <x v="78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n v="0"/>
    <x v="1"/>
    <x v="1"/>
    <s v="GBP"/>
    <n v="1465258325"/>
    <n v="1462666325"/>
    <b v="0"/>
    <x v="78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n v="0"/>
    <x v="1"/>
    <x v="0"/>
    <s v="USD"/>
    <n v="1410459023"/>
    <n v="1407867023"/>
    <b v="0"/>
    <x v="78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n v="50.75"/>
    <x v="0"/>
    <x v="0"/>
    <s v="USD"/>
    <n v="1427342400"/>
    <n v="1424927159"/>
    <b v="0"/>
    <x v="52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n v="60.9"/>
    <x v="0"/>
    <x v="0"/>
    <s v="USD"/>
    <n v="1425193140"/>
    <n v="1422769906"/>
    <b v="0"/>
    <x v="9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n v="109.03"/>
    <x v="0"/>
    <x v="0"/>
    <s v="USD"/>
    <n v="1435835824"/>
    <n v="1433243824"/>
    <b v="0"/>
    <x v="15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n v="25.69"/>
    <x v="0"/>
    <x v="0"/>
    <s v="USD"/>
    <n v="1407360720"/>
    <n v="1404769819"/>
    <b v="0"/>
    <x v="193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n v="41.92"/>
    <x v="0"/>
    <x v="0"/>
    <s v="USD"/>
    <n v="1436290233"/>
    <n v="1433698233"/>
    <b v="0"/>
    <x v="70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n v="88.77"/>
    <x v="0"/>
    <x v="0"/>
    <s v="USD"/>
    <n v="1442425412"/>
    <n v="1439833412"/>
    <b v="0"/>
    <x v="130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n v="80.23"/>
    <x v="0"/>
    <x v="0"/>
    <s v="USD"/>
    <n v="1425872692"/>
    <n v="1423284292"/>
    <b v="0"/>
    <x v="26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06"/>
    <n v="78.94"/>
    <x v="0"/>
    <x v="0"/>
    <s v="USD"/>
    <n v="1471406340"/>
    <n v="1470227660"/>
    <b v="0"/>
    <x v="5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n v="95.59"/>
    <x v="0"/>
    <x v="5"/>
    <s v="CAD"/>
    <n v="1430693460"/>
    <n v="1428087153"/>
    <b v="0"/>
    <x v="5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n v="69.89"/>
    <x v="0"/>
    <x v="0"/>
    <s v="USD"/>
    <n v="1405699451"/>
    <n v="1403107451"/>
    <b v="0"/>
    <x v="110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n v="74.53"/>
    <x v="0"/>
    <x v="0"/>
    <s v="USD"/>
    <n v="1409500078"/>
    <n v="1406908078"/>
    <b v="0"/>
    <x v="68"/>
    <b v="1"/>
    <s v="theater/plays"/>
    <x v="1"/>
    <x v="6"/>
  </r>
  <r>
    <n v="2972"/>
    <s v="A Bad Plan"/>
    <s v="A group of artists. A mythical art piece. A harrowing quest. And some margaritas."/>
    <n v="2000"/>
    <n v="2107"/>
    <n v="105"/>
    <n v="123.94"/>
    <x v="0"/>
    <x v="0"/>
    <s v="USD"/>
    <n v="1480899600"/>
    <n v="1479609520"/>
    <b v="0"/>
    <x v="5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n v="264.85000000000002"/>
    <x v="0"/>
    <x v="0"/>
    <s v="USD"/>
    <n v="1451620800"/>
    <n v="1449171508"/>
    <b v="0"/>
    <x v="51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n v="58.62"/>
    <x v="0"/>
    <x v="0"/>
    <s v="USD"/>
    <n v="1411695300"/>
    <n v="1409275671"/>
    <b v="0"/>
    <x v="45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n v="70.88"/>
    <x v="0"/>
    <x v="0"/>
    <s v="USD"/>
    <n v="1417057200"/>
    <n v="1414599886"/>
    <b v="0"/>
    <x v="116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71"/>
    <n v="8.57"/>
    <x v="0"/>
    <x v="1"/>
    <s v="GBP"/>
    <n v="1457870400"/>
    <n v="1456421530"/>
    <b v="0"/>
    <x v="25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n v="113.57"/>
    <x v="0"/>
    <x v="0"/>
    <s v="USD"/>
    <n v="1427076840"/>
    <n v="1421960934"/>
    <b v="0"/>
    <x v="209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n v="60.69"/>
    <x v="0"/>
    <x v="0"/>
    <s v="USD"/>
    <n v="1413784740"/>
    <n v="1412954547"/>
    <b v="0"/>
    <x v="38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n v="110.22"/>
    <x v="0"/>
    <x v="0"/>
    <s v="USD"/>
    <n v="1420524000"/>
    <n v="1419104823"/>
    <b v="0"/>
    <x v="67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09"/>
    <n v="136.46"/>
    <x v="0"/>
    <x v="0"/>
    <s v="USD"/>
    <n v="1440381600"/>
    <n v="1438639130"/>
    <b v="0"/>
    <x v="5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n v="53.16"/>
    <x v="0"/>
    <x v="17"/>
    <s v="EUR"/>
    <n v="1443014756"/>
    <n v="1439126756"/>
    <b v="1"/>
    <x v="174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n v="86.49"/>
    <x v="0"/>
    <x v="1"/>
    <s v="GBP"/>
    <n v="1455208143"/>
    <n v="1452616143"/>
    <b v="1"/>
    <x v="211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n v="155.24"/>
    <x v="0"/>
    <x v="0"/>
    <s v="USD"/>
    <n v="1415722236"/>
    <n v="1410534636"/>
    <b v="1"/>
    <x v="486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n v="115.08"/>
    <x v="0"/>
    <x v="0"/>
    <s v="USD"/>
    <n v="1472020881"/>
    <n v="1469428881"/>
    <b v="1"/>
    <x v="423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n v="109.59"/>
    <x v="0"/>
    <x v="4"/>
    <s v="NZD"/>
    <n v="1477886400"/>
    <n v="1476228128"/>
    <b v="0"/>
    <x v="112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n v="45.21"/>
    <x v="0"/>
    <x v="1"/>
    <s v="GBP"/>
    <n v="1462100406"/>
    <n v="1456920006"/>
    <b v="0"/>
    <x v="6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n v="104.15"/>
    <x v="0"/>
    <x v="0"/>
    <s v="USD"/>
    <n v="1476316800"/>
    <n v="1473837751"/>
    <b v="0"/>
    <x v="236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n v="35.71"/>
    <x v="0"/>
    <x v="1"/>
    <s v="GBP"/>
    <n v="1466412081"/>
    <n v="1463820081"/>
    <b v="0"/>
    <x v="33"/>
    <b v="1"/>
    <s v="theater/spaces"/>
    <x v="1"/>
    <x v="38"/>
  </r>
  <r>
    <n v="2989"/>
    <s v="Let's Light Up The Gem!"/>
    <s v="Bring the movies back to Bethel, Maine."/>
    <n v="20000"/>
    <n v="35307"/>
    <n v="177"/>
    <n v="97"/>
    <x v="0"/>
    <x v="0"/>
    <s v="USD"/>
    <n v="1450673940"/>
    <n v="1448756962"/>
    <b v="0"/>
    <x v="487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n v="370.37"/>
    <x v="0"/>
    <x v="0"/>
    <s v="USD"/>
    <n v="1452174420"/>
    <n v="1449150420"/>
    <b v="0"/>
    <x v="74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n v="94.41"/>
    <x v="0"/>
    <x v="0"/>
    <s v="USD"/>
    <n v="1485547530"/>
    <n v="1483646730"/>
    <b v="0"/>
    <x v="251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n v="48.98"/>
    <x v="0"/>
    <x v="0"/>
    <s v="USD"/>
    <n v="1476037510"/>
    <n v="1473445510"/>
    <b v="0"/>
    <x v="31"/>
    <b v="1"/>
    <s v="theater/spaces"/>
    <x v="1"/>
    <x v="38"/>
  </r>
  <r>
    <n v="2993"/>
    <s v="TRUE WEST: Think, Dog! Productions"/>
    <s v="Help us build the Kitchen from Hell!"/>
    <n v="1000"/>
    <n v="1003"/>
    <n v="100"/>
    <n v="45.59"/>
    <x v="0"/>
    <x v="0"/>
    <s v="USD"/>
    <n v="1455998867"/>
    <n v="1453406867"/>
    <b v="0"/>
    <x v="19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n v="23.28"/>
    <x v="0"/>
    <x v="1"/>
    <s v="GBP"/>
    <n v="1412335772"/>
    <n v="1409743772"/>
    <b v="0"/>
    <x v="211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n v="63.23"/>
    <x v="0"/>
    <x v="0"/>
    <s v="USD"/>
    <n v="1484841471"/>
    <n v="1482249471"/>
    <b v="0"/>
    <x v="437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72"/>
    <n v="153.52000000000001"/>
    <x v="0"/>
    <x v="0"/>
    <s v="USD"/>
    <n v="1432677240"/>
    <n v="1427493240"/>
    <b v="0"/>
    <x v="413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n v="90.2"/>
    <x v="0"/>
    <x v="0"/>
    <s v="USD"/>
    <n v="1488171540"/>
    <n v="1486661793"/>
    <b v="0"/>
    <x v="248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n v="118.97"/>
    <x v="0"/>
    <x v="0"/>
    <s v="USD"/>
    <n v="1402892700"/>
    <n v="1400474329"/>
    <b v="0"/>
    <x v="488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n v="80.25"/>
    <x v="0"/>
    <x v="0"/>
    <s v="USD"/>
    <n v="1488333600"/>
    <n v="1487094360"/>
    <b v="0"/>
    <x v="9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n v="62.5"/>
    <x v="0"/>
    <x v="0"/>
    <s v="USD"/>
    <n v="1485885600"/>
    <n v="1484682670"/>
    <b v="0"/>
    <x v="22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n v="131.38"/>
    <x v="0"/>
    <x v="0"/>
    <s v="USD"/>
    <n v="1468445382"/>
    <n v="1465853382"/>
    <b v="0"/>
    <x v="489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n v="73.03"/>
    <x v="0"/>
    <x v="0"/>
    <s v="USD"/>
    <n v="1356552252"/>
    <n v="1353960252"/>
    <b v="0"/>
    <x v="201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n v="178.53"/>
    <x v="0"/>
    <x v="0"/>
    <s v="USD"/>
    <n v="1456811940"/>
    <n v="1454098976"/>
    <b v="0"/>
    <x v="5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n v="162.91"/>
    <x v="0"/>
    <x v="0"/>
    <s v="USD"/>
    <n v="1416089324"/>
    <n v="1413493724"/>
    <b v="0"/>
    <x v="490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n v="108.24"/>
    <x v="0"/>
    <x v="0"/>
    <s v="USD"/>
    <n v="1412611905"/>
    <n v="1410019905"/>
    <b v="0"/>
    <x v="115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08"/>
    <n v="88.87"/>
    <x v="0"/>
    <x v="5"/>
    <s v="CAD"/>
    <n v="1418580591"/>
    <n v="1415988591"/>
    <b v="0"/>
    <x v="174"/>
    <b v="1"/>
    <s v="theater/spaces"/>
    <x v="1"/>
    <x v="38"/>
  </r>
  <r>
    <n v="3007"/>
    <s v="Bethlem"/>
    <s v="Consuite for 2015 CoreCon.  An adventure into insanity."/>
    <n v="600"/>
    <n v="1080"/>
    <n v="180"/>
    <n v="54"/>
    <x v="0"/>
    <x v="0"/>
    <s v="USD"/>
    <n v="1429938683"/>
    <n v="1428124283"/>
    <b v="0"/>
    <x v="9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n v="116.73"/>
    <x v="0"/>
    <x v="0"/>
    <s v="USD"/>
    <n v="1453352719"/>
    <n v="1450760719"/>
    <b v="0"/>
    <x v="55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n v="233.9"/>
    <x v="0"/>
    <x v="0"/>
    <s v="USD"/>
    <n v="1417012840"/>
    <n v="1414417240"/>
    <b v="0"/>
    <x v="130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n v="158"/>
    <x v="0"/>
    <x v="0"/>
    <s v="USD"/>
    <n v="1424548719"/>
    <n v="1419364719"/>
    <b v="0"/>
    <x v="41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n v="14.84"/>
    <x v="0"/>
    <x v="3"/>
    <s v="EUR"/>
    <n v="1450911540"/>
    <n v="1448536516"/>
    <b v="0"/>
    <x v="20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n v="85.18"/>
    <x v="0"/>
    <x v="0"/>
    <s v="USD"/>
    <n v="1423587130"/>
    <n v="1421772730"/>
    <b v="0"/>
    <x v="16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n v="146.69"/>
    <x v="0"/>
    <x v="0"/>
    <s v="USD"/>
    <n v="1434917049"/>
    <n v="1432325049"/>
    <b v="0"/>
    <x v="329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n v="50.76"/>
    <x v="0"/>
    <x v="0"/>
    <s v="USD"/>
    <n v="1415163600"/>
    <n v="1412737080"/>
    <b v="0"/>
    <x v="491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03"/>
    <n v="87.7"/>
    <x v="0"/>
    <x v="0"/>
    <s v="USD"/>
    <n v="1402459200"/>
    <n v="1401125238"/>
    <b v="0"/>
    <x v="244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n v="242.28"/>
    <x v="0"/>
    <x v="0"/>
    <s v="USD"/>
    <n v="1405688952"/>
    <n v="1400504952"/>
    <b v="0"/>
    <x v="17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n v="146.44999999999999"/>
    <x v="0"/>
    <x v="0"/>
    <s v="USD"/>
    <n v="1408566243"/>
    <n v="1405974243"/>
    <b v="0"/>
    <x v="180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n v="103.17"/>
    <x v="0"/>
    <x v="6"/>
    <s v="EUR"/>
    <n v="1437429600"/>
    <n v="1433747376"/>
    <b v="0"/>
    <x v="14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n v="80.459999999999994"/>
    <x v="0"/>
    <x v="0"/>
    <s v="USD"/>
    <n v="1401159600"/>
    <n v="1398801620"/>
    <b v="0"/>
    <x v="334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n v="234.67"/>
    <x v="0"/>
    <x v="0"/>
    <s v="USD"/>
    <n v="1439583533"/>
    <n v="1434399533"/>
    <b v="0"/>
    <x v="209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n v="50.69"/>
    <x v="0"/>
    <x v="0"/>
    <s v="USD"/>
    <n v="1479794340"/>
    <n v="1476715869"/>
    <b v="0"/>
    <x v="27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n v="162.71"/>
    <x v="0"/>
    <x v="0"/>
    <s v="USD"/>
    <n v="1472338409"/>
    <n v="1468450409"/>
    <b v="0"/>
    <x v="95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n v="120.17"/>
    <x v="0"/>
    <x v="1"/>
    <s v="GBP"/>
    <n v="1434039186"/>
    <n v="1430151186"/>
    <b v="0"/>
    <x v="79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n v="67.7"/>
    <x v="0"/>
    <x v="0"/>
    <s v="USD"/>
    <n v="1349567475"/>
    <n v="1346975475"/>
    <b v="0"/>
    <x v="0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n v="52.1"/>
    <x v="0"/>
    <x v="1"/>
    <s v="GBP"/>
    <n v="1401465600"/>
    <n v="1399032813"/>
    <b v="0"/>
    <x v="108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n v="51.6"/>
    <x v="0"/>
    <x v="1"/>
    <s v="GBP"/>
    <n v="1488538892"/>
    <n v="1487329292"/>
    <b v="0"/>
    <x v="20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n v="164.3"/>
    <x v="0"/>
    <x v="0"/>
    <s v="USD"/>
    <n v="1426866851"/>
    <n v="1424278451"/>
    <b v="0"/>
    <x v="492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68"/>
    <n v="84.86"/>
    <x v="0"/>
    <x v="0"/>
    <s v="USD"/>
    <n v="1471242025"/>
    <n v="1468650025"/>
    <b v="0"/>
    <x v="221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n v="94.55"/>
    <x v="0"/>
    <x v="0"/>
    <s v="USD"/>
    <n v="1416285300"/>
    <n v="1413824447"/>
    <b v="0"/>
    <x v="493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n v="45.54"/>
    <x v="0"/>
    <x v="0"/>
    <s v="USD"/>
    <n v="1442426171"/>
    <n v="1439834171"/>
    <b v="0"/>
    <x v="14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n v="51.72"/>
    <x v="0"/>
    <x v="0"/>
    <s v="USD"/>
    <n v="1476479447"/>
    <n v="1471295447"/>
    <b v="0"/>
    <x v="60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n v="50.88"/>
    <x v="0"/>
    <x v="0"/>
    <s v="USD"/>
    <n v="1441933459"/>
    <n v="1439341459"/>
    <b v="0"/>
    <x v="20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n v="191.13"/>
    <x v="0"/>
    <x v="0"/>
    <s v="USD"/>
    <n v="1471487925"/>
    <n v="1468895925"/>
    <b v="0"/>
    <x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n v="89.31"/>
    <x v="0"/>
    <x v="0"/>
    <s v="USD"/>
    <n v="1477972740"/>
    <n v="1475326255"/>
    <b v="0"/>
    <x v="494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09"/>
    <n v="88.59"/>
    <x v="0"/>
    <x v="0"/>
    <s v="USD"/>
    <n v="1367674009"/>
    <n v="1365082009"/>
    <b v="0"/>
    <x v="495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n v="96.3"/>
    <x v="0"/>
    <x v="0"/>
    <s v="USD"/>
    <n v="1376654340"/>
    <n v="1373568644"/>
    <b v="0"/>
    <x v="313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n v="33.31"/>
    <x v="0"/>
    <x v="0"/>
    <s v="USD"/>
    <n v="1285995540"/>
    <n v="1279574773"/>
    <b v="0"/>
    <x v="58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n v="37.22"/>
    <x v="0"/>
    <x v="0"/>
    <s v="USD"/>
    <n v="1457071397"/>
    <n v="1451887397"/>
    <b v="0"/>
    <x v="74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n v="92.13"/>
    <x v="0"/>
    <x v="0"/>
    <s v="USD"/>
    <n v="1388303940"/>
    <n v="1386011038"/>
    <b v="0"/>
    <x v="163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08"/>
    <n v="76.790000000000006"/>
    <x v="0"/>
    <x v="0"/>
    <s v="USD"/>
    <n v="1435359600"/>
    <n v="1434999621"/>
    <b v="0"/>
    <x v="288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10"/>
    <n v="96.53"/>
    <x v="0"/>
    <x v="0"/>
    <s v="USD"/>
    <n v="1453323048"/>
    <n v="1450731048"/>
    <b v="0"/>
    <x v="1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n v="51.89"/>
    <x v="0"/>
    <x v="1"/>
    <s v="GBP"/>
    <n v="1444149047"/>
    <n v="1441557047"/>
    <b v="0"/>
    <x v="7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n v="128.91"/>
    <x v="0"/>
    <x v="5"/>
    <s v="CAD"/>
    <n v="1429152600"/>
    <n v="1426815699"/>
    <b v="0"/>
    <x v="130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n v="84.11"/>
    <x v="0"/>
    <x v="0"/>
    <s v="USD"/>
    <n v="1454433998"/>
    <n v="1453137998"/>
    <b v="0"/>
    <x v="239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n v="82.94"/>
    <x v="0"/>
    <x v="0"/>
    <s v="USD"/>
    <n v="1408679055"/>
    <n v="1406087055"/>
    <b v="0"/>
    <x v="31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n v="259.95"/>
    <x v="0"/>
    <x v="0"/>
    <s v="USD"/>
    <n v="1410324720"/>
    <n v="1407784586"/>
    <b v="0"/>
    <x v="6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49"/>
    <n v="37.25"/>
    <x v="0"/>
    <x v="0"/>
    <s v="USD"/>
    <n v="1461762960"/>
    <n v="1457999054"/>
    <b v="0"/>
    <x v="9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n v="177.02"/>
    <x v="0"/>
    <x v="0"/>
    <s v="USD"/>
    <n v="1420060920"/>
    <n v="1417556262"/>
    <b v="0"/>
    <x v="5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n v="74.069999999999993"/>
    <x v="0"/>
    <x v="0"/>
    <s v="USD"/>
    <n v="1434241255"/>
    <n v="1431649255"/>
    <b v="0"/>
    <x v="241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06"/>
    <n v="70.67"/>
    <x v="0"/>
    <x v="0"/>
    <s v="USD"/>
    <n v="1462420960"/>
    <n v="1459828960"/>
    <b v="0"/>
    <x v="82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n v="23.63"/>
    <x v="2"/>
    <x v="1"/>
    <s v="GBP"/>
    <n v="1486547945"/>
    <n v="1483955945"/>
    <b v="1"/>
    <x v="2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n v="37.5"/>
    <x v="2"/>
    <x v="0"/>
    <s v="USD"/>
    <n v="1432828740"/>
    <n v="1430237094"/>
    <b v="0"/>
    <x v="84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n v="13.33"/>
    <x v="2"/>
    <x v="0"/>
    <s v="USD"/>
    <n v="1412222340"/>
    <n v="1407781013"/>
    <b v="0"/>
    <x v="8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n v="0"/>
    <x v="2"/>
    <x v="0"/>
    <s v="USD"/>
    <n v="1425258240"/>
    <n v="1422043154"/>
    <b v="0"/>
    <x v="78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n v="1"/>
    <x v="2"/>
    <x v="0"/>
    <s v="USD"/>
    <n v="1420844390"/>
    <n v="1415660390"/>
    <b v="0"/>
    <x v="29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n v="0"/>
    <x v="2"/>
    <x v="0"/>
    <s v="USD"/>
    <n v="1412003784"/>
    <n v="1406819784"/>
    <b v="0"/>
    <x v="78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n v="0"/>
    <x v="2"/>
    <x v="1"/>
    <s v="GBP"/>
    <n v="1459694211"/>
    <n v="1457105811"/>
    <b v="0"/>
    <x v="78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n v="1"/>
    <x v="2"/>
    <x v="13"/>
    <s v="EUR"/>
    <n v="1463734740"/>
    <n v="1459414740"/>
    <b v="0"/>
    <x v="8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n v="41"/>
    <x v="2"/>
    <x v="0"/>
    <s v="USD"/>
    <n v="1407536846"/>
    <n v="1404944846"/>
    <b v="0"/>
    <x v="202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0"/>
    <n v="55.83"/>
    <x v="2"/>
    <x v="0"/>
    <s v="USD"/>
    <n v="1443422134"/>
    <n v="1440830134"/>
    <b v="0"/>
    <x v="79"/>
    <b v="0"/>
    <s v="theater/spaces"/>
    <x v="1"/>
    <x v="38"/>
  </r>
  <r>
    <n v="3061"/>
    <s v="Help Save Parkway Cinemas!"/>
    <s v="Save a historic Local theater."/>
    <n v="1000000"/>
    <n v="0"/>
    <n v="0"/>
    <n v="0"/>
    <x v="2"/>
    <x v="0"/>
    <s v="USD"/>
    <n v="1407955748"/>
    <n v="1405363748"/>
    <b v="0"/>
    <x v="78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n v="99.76"/>
    <x v="2"/>
    <x v="0"/>
    <s v="USD"/>
    <n v="1443636000"/>
    <n v="1441111892"/>
    <b v="0"/>
    <x v="85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20"/>
    <n v="25.52"/>
    <x v="2"/>
    <x v="0"/>
    <s v="USD"/>
    <n v="1477174138"/>
    <n v="1474150138"/>
    <b v="0"/>
    <x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11"/>
    <n v="117.65"/>
    <x v="2"/>
    <x v="0"/>
    <s v="USD"/>
    <n v="1448175540"/>
    <n v="1445483246"/>
    <b v="0"/>
    <x v="250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n v="5"/>
    <x v="2"/>
    <x v="0"/>
    <s v="USD"/>
    <n v="1406683172"/>
    <n v="1404523172"/>
    <b v="0"/>
    <x v="84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n v="2796.67"/>
    <x v="2"/>
    <x v="2"/>
    <s v="AUD"/>
    <n v="1468128537"/>
    <n v="1465536537"/>
    <b v="0"/>
    <x v="41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n v="200"/>
    <x v="2"/>
    <x v="4"/>
    <s v="NZD"/>
    <n v="1441837879"/>
    <n v="1439245879"/>
    <b v="0"/>
    <x v="29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n v="87.5"/>
    <x v="2"/>
    <x v="0"/>
    <s v="USD"/>
    <n v="1445013352"/>
    <n v="1442421352"/>
    <b v="0"/>
    <x v="84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n v="20.14"/>
    <x v="2"/>
    <x v="0"/>
    <s v="USD"/>
    <n v="1418587234"/>
    <n v="1415995234"/>
    <b v="0"/>
    <x v="63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n v="20.88"/>
    <x v="2"/>
    <x v="1"/>
    <s v="GBP"/>
    <n v="1481132169"/>
    <n v="1479317769"/>
    <b v="0"/>
    <x v="38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n v="61.31"/>
    <x v="2"/>
    <x v="0"/>
    <s v="USD"/>
    <n v="1429595940"/>
    <n v="1428082481"/>
    <b v="0"/>
    <x v="2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n v="1"/>
    <x v="2"/>
    <x v="0"/>
    <s v="USD"/>
    <n v="1477791960"/>
    <n v="1476549262"/>
    <b v="0"/>
    <x v="84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n v="92.14"/>
    <x v="2"/>
    <x v="0"/>
    <s v="USD"/>
    <n v="1434309540"/>
    <n v="1429287900"/>
    <b v="0"/>
    <x v="63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n v="7.33"/>
    <x v="2"/>
    <x v="6"/>
    <s v="EUR"/>
    <n v="1457617359"/>
    <n v="1455025359"/>
    <b v="0"/>
    <x v="8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n v="64.8"/>
    <x v="2"/>
    <x v="0"/>
    <s v="USD"/>
    <n v="1471573640"/>
    <n v="1467253640"/>
    <b v="0"/>
    <x v="9"/>
    <b v="0"/>
    <s v="theater/spaces"/>
    <x v="1"/>
    <x v="38"/>
  </r>
  <r>
    <n v="3076"/>
    <s v="10,000 Hours"/>
    <s v="Helping female comedians get in their 10,000 Hours of practice!"/>
    <n v="10000"/>
    <n v="1506"/>
    <n v="15"/>
    <n v="30.12"/>
    <x v="2"/>
    <x v="0"/>
    <s v="USD"/>
    <n v="1444405123"/>
    <n v="1439221123"/>
    <b v="0"/>
    <x v="133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n v="52.5"/>
    <x v="2"/>
    <x v="5"/>
    <s v="CAD"/>
    <n v="1488495478"/>
    <n v="1485903478"/>
    <b v="0"/>
    <x v="84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n v="23.67"/>
    <x v="2"/>
    <x v="0"/>
    <s v="USD"/>
    <n v="1424920795"/>
    <n v="1422328795"/>
    <b v="0"/>
    <x v="8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n v="415.78"/>
    <x v="2"/>
    <x v="0"/>
    <s v="USD"/>
    <n v="1427040435"/>
    <n v="1424452035"/>
    <b v="0"/>
    <x v="74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n v="53.71"/>
    <x v="2"/>
    <x v="0"/>
    <s v="USD"/>
    <n v="1419644444"/>
    <n v="1414456844"/>
    <b v="0"/>
    <x v="63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n v="420.6"/>
    <x v="2"/>
    <x v="0"/>
    <s v="USD"/>
    <n v="1442722891"/>
    <n v="1440130891"/>
    <b v="0"/>
    <x v="81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n v="0"/>
    <x v="2"/>
    <x v="0"/>
    <s v="USD"/>
    <n v="1447628946"/>
    <n v="1445033346"/>
    <b v="0"/>
    <x v="78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n v="18.670000000000002"/>
    <x v="2"/>
    <x v="0"/>
    <s v="USD"/>
    <n v="1409547600"/>
    <n v="1406986278"/>
    <b v="0"/>
    <x v="8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n v="78.33"/>
    <x v="2"/>
    <x v="0"/>
    <s v="USD"/>
    <n v="1430851680"/>
    <n v="1428340931"/>
    <b v="0"/>
    <x v="79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n v="67.78"/>
    <x v="2"/>
    <x v="0"/>
    <s v="USD"/>
    <n v="1443561159"/>
    <n v="1440969159"/>
    <b v="0"/>
    <x v="82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n v="16.670000000000002"/>
    <x v="2"/>
    <x v="13"/>
    <s v="EUR"/>
    <n v="1439827559"/>
    <n v="1434643559"/>
    <b v="0"/>
    <x v="8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n v="62.5"/>
    <x v="2"/>
    <x v="0"/>
    <s v="USD"/>
    <n v="1482294990"/>
    <n v="1477107390"/>
    <b v="0"/>
    <x v="84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n v="42"/>
    <x v="2"/>
    <x v="0"/>
    <s v="USD"/>
    <n v="1420724460"/>
    <n v="1418046247"/>
    <b v="0"/>
    <x v="8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n v="130.09"/>
    <x v="2"/>
    <x v="0"/>
    <s v="USD"/>
    <n v="1468029540"/>
    <n v="1465304483"/>
    <b v="0"/>
    <x v="43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n v="1270.22"/>
    <x v="2"/>
    <x v="0"/>
    <s v="USD"/>
    <n v="1430505545"/>
    <n v="1425325145"/>
    <b v="0"/>
    <x v="82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n v="88.44"/>
    <x v="2"/>
    <x v="0"/>
    <s v="USD"/>
    <n v="1471214743"/>
    <n v="1468622743"/>
    <b v="0"/>
    <x v="82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n v="56.34"/>
    <x v="2"/>
    <x v="0"/>
    <s v="USD"/>
    <n v="1444946400"/>
    <n v="1441723912"/>
    <b v="0"/>
    <x v="64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n v="53.53"/>
    <x v="2"/>
    <x v="5"/>
    <s v="CAD"/>
    <n v="1401595140"/>
    <n v="1398980941"/>
    <b v="0"/>
    <x v="5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n v="25"/>
    <x v="2"/>
    <x v="0"/>
    <s v="USD"/>
    <n v="1442775956"/>
    <n v="1437591956"/>
    <b v="0"/>
    <x v="29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n v="50"/>
    <x v="2"/>
    <x v="0"/>
    <s v="USD"/>
    <n v="1470011780"/>
    <n v="1464827780"/>
    <b v="0"/>
    <x v="29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n v="56.79"/>
    <x v="2"/>
    <x v="0"/>
    <s v="USD"/>
    <n v="1432151326"/>
    <n v="1429559326"/>
    <b v="0"/>
    <x v="25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n v="40.83"/>
    <x v="2"/>
    <x v="1"/>
    <s v="GBP"/>
    <n v="1475848800"/>
    <n v="1474027501"/>
    <b v="0"/>
    <x v="288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n v="65.11"/>
    <x v="2"/>
    <x v="0"/>
    <s v="USD"/>
    <n v="1454890620"/>
    <n v="1450724449"/>
    <b v="0"/>
    <x v="74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n v="55.6"/>
    <x v="2"/>
    <x v="0"/>
    <s v="USD"/>
    <n v="1455251591"/>
    <n v="1452659591"/>
    <b v="0"/>
    <x v="81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n v="140.54"/>
    <x v="2"/>
    <x v="0"/>
    <s v="USD"/>
    <n v="1413816975"/>
    <n v="1411224975"/>
    <b v="0"/>
    <x v="62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n v="25"/>
    <x v="2"/>
    <x v="6"/>
    <s v="EUR"/>
    <n v="1437033360"/>
    <n v="1434445937"/>
    <b v="0"/>
    <x v="8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n v="69.53"/>
    <x v="2"/>
    <x v="1"/>
    <s v="GBP"/>
    <n v="1471939818"/>
    <n v="1467619818"/>
    <b v="0"/>
    <x v="24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0"/>
    <n v="5.5"/>
    <x v="2"/>
    <x v="0"/>
    <s v="USD"/>
    <n v="1434080706"/>
    <n v="1428896706"/>
    <b v="0"/>
    <x v="84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n v="237"/>
    <x v="2"/>
    <x v="2"/>
    <s v="AUD"/>
    <n v="1422928800"/>
    <n v="1420235311"/>
    <b v="0"/>
    <x v="81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n v="79.87"/>
    <x v="2"/>
    <x v="0"/>
    <s v="USD"/>
    <n v="1413694800"/>
    <n v="1408986916"/>
    <b v="0"/>
    <x v="162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n v="10.25"/>
    <x v="2"/>
    <x v="1"/>
    <s v="GBP"/>
    <n v="1442440800"/>
    <n v="1440497876"/>
    <b v="0"/>
    <x v="80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n v="272.58999999999997"/>
    <x v="2"/>
    <x v="0"/>
    <s v="USD"/>
    <n v="1431372751"/>
    <n v="1430767951"/>
    <b v="0"/>
    <x v="60"/>
    <b v="0"/>
    <s v="theater/spaces"/>
    <x v="1"/>
    <x v="38"/>
  </r>
  <r>
    <n v="3108"/>
    <s v="Funding a home for our Children's Theater"/>
    <s v="We need a permanent home for the theater!"/>
    <n v="50000"/>
    <n v="26"/>
    <n v="0"/>
    <n v="13"/>
    <x v="2"/>
    <x v="0"/>
    <s v="USD"/>
    <n v="1430234394"/>
    <n v="1425053994"/>
    <b v="0"/>
    <x v="84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n v="58.18"/>
    <x v="2"/>
    <x v="0"/>
    <s v="USD"/>
    <n v="1409194810"/>
    <n v="1406170810"/>
    <b v="0"/>
    <x v="229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n v="10"/>
    <x v="2"/>
    <x v="0"/>
    <s v="USD"/>
    <n v="1487465119"/>
    <n v="1484009119"/>
    <b v="0"/>
    <x v="29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n v="70.11"/>
    <x v="2"/>
    <x v="0"/>
    <s v="USD"/>
    <n v="1412432220"/>
    <n v="1409753820"/>
    <b v="0"/>
    <x v="88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n v="57.89"/>
    <x v="2"/>
    <x v="0"/>
    <s v="USD"/>
    <n v="1477968934"/>
    <n v="1472784934"/>
    <b v="0"/>
    <x v="82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n v="125.27"/>
    <x v="2"/>
    <x v="0"/>
    <s v="USD"/>
    <n v="1429291982"/>
    <n v="1426699982"/>
    <b v="0"/>
    <x v="7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n v="0"/>
    <x v="2"/>
    <x v="0"/>
    <s v="USD"/>
    <n v="1411312250"/>
    <n v="1406128250"/>
    <b v="0"/>
    <x v="78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n v="300"/>
    <x v="2"/>
    <x v="11"/>
    <s v="SEK"/>
    <n v="1465123427"/>
    <n v="1462531427"/>
    <b v="0"/>
    <x v="29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57"/>
    <n v="43"/>
    <x v="2"/>
    <x v="0"/>
    <s v="USD"/>
    <n v="1427890925"/>
    <n v="1426681325"/>
    <b v="0"/>
    <x v="73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0"/>
    <n v="1"/>
    <x v="2"/>
    <x v="1"/>
    <s v="GBP"/>
    <n v="1464354720"/>
    <n v="1463648360"/>
    <b v="0"/>
    <x v="29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0"/>
    <n v="775"/>
    <x v="2"/>
    <x v="11"/>
    <s v="SEK"/>
    <n v="1467473723"/>
    <n v="1465832123"/>
    <b v="0"/>
    <x v="84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n v="5"/>
    <x v="2"/>
    <x v="0"/>
    <s v="USD"/>
    <n v="1427414732"/>
    <n v="1424826332"/>
    <b v="0"/>
    <x v="29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n v="12.8"/>
    <x v="2"/>
    <x v="9"/>
    <s v="EUR"/>
    <n v="1462484196"/>
    <n v="1457303796"/>
    <b v="0"/>
    <x v="73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n v="10"/>
    <x v="1"/>
    <x v="5"/>
    <s v="CAD"/>
    <n v="1411748335"/>
    <n v="1406564335"/>
    <b v="0"/>
    <x v="29"/>
    <b v="0"/>
    <s v="theater/spaces"/>
    <x v="1"/>
    <x v="38"/>
  </r>
  <r>
    <n v="3122"/>
    <s v="be back soon (Canceled)"/>
    <s v="cancelled until further notice"/>
    <n v="199"/>
    <n v="116"/>
    <n v="58"/>
    <n v="58"/>
    <x v="1"/>
    <x v="0"/>
    <s v="USD"/>
    <n v="1478733732"/>
    <n v="1478298132"/>
    <b v="0"/>
    <x v="84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n v="244.8"/>
    <x v="1"/>
    <x v="0"/>
    <s v="USD"/>
    <n v="1468108198"/>
    <n v="1465516198"/>
    <b v="0"/>
    <x v="493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n v="6.5"/>
    <x v="1"/>
    <x v="0"/>
    <s v="USD"/>
    <n v="1422902601"/>
    <n v="1417718601"/>
    <b v="0"/>
    <x v="80"/>
    <b v="0"/>
    <s v="theater/spaces"/>
    <x v="1"/>
    <x v="38"/>
  </r>
  <r>
    <n v="3125"/>
    <s v="N/A (Canceled)"/>
    <s v="N/A"/>
    <n v="1500000"/>
    <n v="0"/>
    <n v="0"/>
    <n v="0"/>
    <x v="1"/>
    <x v="0"/>
    <s v="USD"/>
    <n v="1452142672"/>
    <n v="1449550672"/>
    <b v="0"/>
    <x v="78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n v="61.18"/>
    <x v="1"/>
    <x v="0"/>
    <s v="USD"/>
    <n v="1459121162"/>
    <n v="1456532762"/>
    <b v="0"/>
    <x v="5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n v="0"/>
    <x v="1"/>
    <x v="0"/>
    <s v="USD"/>
    <n v="1425242029"/>
    <n v="1422650029"/>
    <b v="0"/>
    <x v="78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n v="139.24"/>
    <x v="3"/>
    <x v="0"/>
    <s v="USD"/>
    <n v="1489690141"/>
    <n v="1487101741"/>
    <b v="0"/>
    <x v="2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n v="10"/>
    <x v="3"/>
    <x v="0"/>
    <s v="USD"/>
    <n v="1492542819"/>
    <n v="1489090419"/>
    <b v="0"/>
    <x v="29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4"/>
    <n v="93.75"/>
    <x v="3"/>
    <x v="0"/>
    <s v="USD"/>
    <n v="1492145940"/>
    <n v="1489504916"/>
    <b v="0"/>
    <x v="80"/>
    <b v="0"/>
    <s v="theater/plays"/>
    <x v="1"/>
    <x v="6"/>
  </r>
  <r>
    <n v="3131"/>
    <s v="SNAKE EYES"/>
    <s v="A Staged Reading of &quot;Snake Eyes,&quot; a new play by Alex Rafala"/>
    <n v="4100"/>
    <n v="645"/>
    <n v="16"/>
    <n v="53.75"/>
    <x v="3"/>
    <x v="0"/>
    <s v="USD"/>
    <n v="1491656045"/>
    <n v="1489067645"/>
    <b v="0"/>
    <x v="8"/>
    <b v="0"/>
    <s v="theater/plays"/>
    <x v="1"/>
    <x v="6"/>
  </r>
  <r>
    <n v="3132"/>
    <s v="A Bite of a Snake Play"/>
    <s v="Smells Like Money, Drips Like Honey, Taste Like Mocha, Better Run AWAY"/>
    <n v="30000"/>
    <n v="10"/>
    <n v="0"/>
    <n v="10"/>
    <x v="3"/>
    <x v="0"/>
    <s v="USD"/>
    <n v="1492759460"/>
    <n v="1487579060"/>
    <b v="0"/>
    <x v="29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n v="33.75"/>
    <x v="3"/>
    <x v="1"/>
    <s v="GBP"/>
    <n v="1490358834"/>
    <n v="1487770434"/>
    <b v="0"/>
    <x v="38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n v="18.75"/>
    <x v="3"/>
    <x v="1"/>
    <s v="GBP"/>
    <n v="1490631419"/>
    <n v="1488820619"/>
    <b v="0"/>
    <x v="8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n v="23.14"/>
    <x v="3"/>
    <x v="0"/>
    <s v="USD"/>
    <n v="1491277121"/>
    <n v="1489376321"/>
    <b v="0"/>
    <x v="63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n v="29.05"/>
    <x v="3"/>
    <x v="1"/>
    <s v="GBP"/>
    <n v="1491001140"/>
    <n v="1487847954"/>
    <b v="0"/>
    <x v="19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n v="50"/>
    <x v="3"/>
    <x v="0"/>
    <s v="USD"/>
    <n v="1493838720"/>
    <n v="1489439669"/>
    <b v="0"/>
    <x v="29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n v="0"/>
    <x v="3"/>
    <x v="1"/>
    <s v="GBP"/>
    <n v="1491233407"/>
    <n v="1489591807"/>
    <b v="0"/>
    <x v="78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n v="450"/>
    <x v="3"/>
    <x v="14"/>
    <s v="MXN"/>
    <n v="1490416380"/>
    <n v="1487485760"/>
    <b v="0"/>
    <x v="79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n v="24"/>
    <x v="3"/>
    <x v="6"/>
    <s v="EUR"/>
    <n v="1491581703"/>
    <n v="1488993303"/>
    <b v="0"/>
    <x v="80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n v="32.25"/>
    <x v="3"/>
    <x v="9"/>
    <s v="EUR"/>
    <n v="1492372800"/>
    <n v="1488823488"/>
    <b v="0"/>
    <x v="22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n v="15"/>
    <x v="3"/>
    <x v="1"/>
    <s v="GBP"/>
    <n v="1489922339"/>
    <n v="1487333939"/>
    <b v="0"/>
    <x v="8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n v="0"/>
    <x v="3"/>
    <x v="1"/>
    <s v="GBP"/>
    <n v="1491726956"/>
    <n v="1489480556"/>
    <b v="0"/>
    <x v="78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n v="251.33"/>
    <x v="3"/>
    <x v="0"/>
    <s v="USD"/>
    <n v="1489903200"/>
    <n v="1488459307"/>
    <b v="0"/>
    <x v="209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n v="0"/>
    <x v="3"/>
    <x v="0"/>
    <s v="USD"/>
    <n v="1490659134"/>
    <n v="1485478734"/>
    <b v="0"/>
    <x v="78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11"/>
    <n v="437.5"/>
    <x v="3"/>
    <x v="14"/>
    <s v="MXN"/>
    <n v="1492356166"/>
    <n v="1488471766"/>
    <b v="0"/>
    <x v="8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n v="110.35"/>
    <x v="0"/>
    <x v="0"/>
    <s v="USD"/>
    <n v="1415319355"/>
    <n v="1411859755"/>
    <b v="1"/>
    <x v="496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31"/>
    <n v="41.42"/>
    <x v="0"/>
    <x v="0"/>
    <s v="USD"/>
    <n v="1412136000"/>
    <n v="1410278284"/>
    <b v="1"/>
    <x v="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n v="52"/>
    <x v="0"/>
    <x v="0"/>
    <s v="USD"/>
    <n v="1354845600"/>
    <n v="1352766300"/>
    <b v="1"/>
    <x v="20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n v="33.99"/>
    <x v="0"/>
    <x v="0"/>
    <s v="USD"/>
    <n v="1295928000"/>
    <n v="1288160403"/>
    <b v="1"/>
    <x v="201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n v="103.35"/>
    <x v="0"/>
    <x v="0"/>
    <s v="USD"/>
    <n v="1410379774"/>
    <n v="1407787774"/>
    <b v="1"/>
    <x v="69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n v="34.79"/>
    <x v="0"/>
    <x v="1"/>
    <s v="GBP"/>
    <n v="1383425367"/>
    <n v="1380833367"/>
    <b v="1"/>
    <x v="85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36"/>
    <n v="41.77"/>
    <x v="0"/>
    <x v="0"/>
    <s v="USD"/>
    <n v="1304225940"/>
    <n v="1301542937"/>
    <b v="1"/>
    <x v="198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n v="64.27"/>
    <x v="0"/>
    <x v="0"/>
    <s v="USD"/>
    <n v="1333310458"/>
    <n v="1330722058"/>
    <b v="1"/>
    <x v="252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n v="31.21"/>
    <x v="0"/>
    <x v="1"/>
    <s v="GBP"/>
    <n v="1356004725"/>
    <n v="1353412725"/>
    <b v="1"/>
    <x v="177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n v="62.92"/>
    <x v="0"/>
    <x v="0"/>
    <s v="USD"/>
    <n v="1338591144"/>
    <n v="1335567144"/>
    <b v="1"/>
    <x v="30"/>
    <b v="1"/>
    <s v="theater/plays"/>
    <x v="1"/>
    <x v="6"/>
  </r>
  <r>
    <n v="3157"/>
    <s v="Summer FourPlay"/>
    <s v="Four Directors.  Four One Acts.  Four Genres.  For You."/>
    <n v="4000"/>
    <n v="4040"/>
    <n v="101"/>
    <n v="98.54"/>
    <x v="0"/>
    <x v="0"/>
    <s v="USD"/>
    <n v="1405746000"/>
    <n v="1404932105"/>
    <b v="1"/>
    <x v="14"/>
    <b v="1"/>
    <s v="theater/plays"/>
    <x v="1"/>
    <x v="6"/>
  </r>
  <r>
    <n v="3158"/>
    <s v="Nursery Crimes"/>
    <s v="A 40s crime-noir play using nursery rhyme characters."/>
    <n v="5000"/>
    <n v="5700"/>
    <n v="114"/>
    <n v="82.61"/>
    <x v="0"/>
    <x v="0"/>
    <s v="USD"/>
    <n v="1374523752"/>
    <n v="1371931752"/>
    <b v="1"/>
    <x v="50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33"/>
    <n v="38.5"/>
    <x v="0"/>
    <x v="0"/>
    <s v="USD"/>
    <n v="1326927600"/>
    <n v="1323221761"/>
    <b v="1"/>
    <x v="47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n v="80.16"/>
    <x v="0"/>
    <x v="0"/>
    <s v="USD"/>
    <n v="1407905940"/>
    <n v="1405923687"/>
    <b v="1"/>
    <x v="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n v="28.41"/>
    <x v="0"/>
    <x v="1"/>
    <s v="GBP"/>
    <n v="1413377522"/>
    <n v="1410785522"/>
    <b v="1"/>
    <x v="142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n v="80.73"/>
    <x v="0"/>
    <x v="0"/>
    <s v="USD"/>
    <n v="1404698400"/>
    <n v="1402331262"/>
    <b v="1"/>
    <x v="287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n v="200.69"/>
    <x v="0"/>
    <x v="0"/>
    <s v="USD"/>
    <n v="1402855525"/>
    <n v="1400263525"/>
    <b v="1"/>
    <x v="250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n v="37.590000000000003"/>
    <x v="0"/>
    <x v="0"/>
    <s v="USD"/>
    <n v="1402341615"/>
    <n v="1399490415"/>
    <b v="1"/>
    <x v="26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n v="58.1"/>
    <x v="0"/>
    <x v="0"/>
    <s v="USD"/>
    <n v="1304395140"/>
    <n v="1302493760"/>
    <b v="1"/>
    <x v="64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n v="60.3"/>
    <x v="0"/>
    <x v="0"/>
    <s v="USD"/>
    <n v="1416988740"/>
    <n v="1414514153"/>
    <b v="1"/>
    <x v="497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16"/>
    <n v="63.36"/>
    <x v="0"/>
    <x v="0"/>
    <s v="USD"/>
    <n v="1406952781"/>
    <n v="1405743181"/>
    <b v="1"/>
    <x v="16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n v="50.9"/>
    <x v="0"/>
    <x v="0"/>
    <s v="USD"/>
    <n v="1402696800"/>
    <n v="1399948353"/>
    <b v="1"/>
    <x v="42"/>
    <b v="1"/>
    <s v="theater/plays"/>
    <x v="1"/>
    <x v="6"/>
  </r>
  <r>
    <n v="3169"/>
    <s v="The Window"/>
    <s v="We're bringing The Window to the Cherry Lane Theater in January 2014."/>
    <n v="8000"/>
    <n v="8241"/>
    <n v="103"/>
    <n v="100.5"/>
    <x v="0"/>
    <x v="0"/>
    <s v="USD"/>
    <n v="1386910740"/>
    <n v="1384364561"/>
    <b v="1"/>
    <x v="141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n v="31.62"/>
    <x v="0"/>
    <x v="0"/>
    <s v="USD"/>
    <n v="1404273600"/>
    <n v="1401414944"/>
    <b v="1"/>
    <x v="26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n v="65.099999999999994"/>
    <x v="0"/>
    <x v="1"/>
    <s v="GBP"/>
    <n v="1462545358"/>
    <n v="1459953358"/>
    <b v="1"/>
    <x v="2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n v="79.31"/>
    <x v="0"/>
    <x v="0"/>
    <s v="USD"/>
    <n v="1329240668"/>
    <n v="1326648668"/>
    <b v="1"/>
    <x v="60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n v="139.19"/>
    <x v="0"/>
    <x v="0"/>
    <s v="USD"/>
    <n v="1411765492"/>
    <n v="1409173492"/>
    <b v="1"/>
    <x v="142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n v="131.91"/>
    <x v="0"/>
    <x v="0"/>
    <s v="USD"/>
    <n v="1408999508"/>
    <n v="1407789908"/>
    <b v="1"/>
    <x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n v="91.3"/>
    <x v="0"/>
    <x v="0"/>
    <s v="USD"/>
    <n v="1297977427"/>
    <n v="1292793427"/>
    <b v="1"/>
    <x v="65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n v="39.67"/>
    <x v="0"/>
    <x v="0"/>
    <s v="USD"/>
    <n v="1376838000"/>
    <n v="1374531631"/>
    <b v="1"/>
    <x v="16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n v="57.55"/>
    <x v="0"/>
    <x v="0"/>
    <s v="USD"/>
    <n v="1403366409"/>
    <n v="1400774409"/>
    <b v="1"/>
    <x v="13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n v="33.03"/>
    <x v="0"/>
    <x v="1"/>
    <s v="GBP"/>
    <n v="1405521075"/>
    <n v="1402929075"/>
    <b v="1"/>
    <x v="76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14"/>
    <n v="77.34"/>
    <x v="0"/>
    <x v="0"/>
    <s v="USD"/>
    <n v="1367859071"/>
    <n v="1365699071"/>
    <b v="1"/>
    <x v="95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n v="31.93"/>
    <x v="0"/>
    <x v="1"/>
    <s v="GBP"/>
    <n v="1403258049"/>
    <n v="1400666049"/>
    <b v="1"/>
    <x v="43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n v="36.33"/>
    <x v="0"/>
    <x v="1"/>
    <s v="GBP"/>
    <n v="1402848000"/>
    <n v="1400570787"/>
    <b v="1"/>
    <x v="41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n v="46.77"/>
    <x v="0"/>
    <x v="0"/>
    <s v="USD"/>
    <n v="1328029200"/>
    <n v="1323211621"/>
    <b v="1"/>
    <x v="299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09"/>
    <n v="40.07"/>
    <x v="0"/>
    <x v="0"/>
    <s v="USD"/>
    <n v="1377284669"/>
    <n v="1375729469"/>
    <b v="1"/>
    <x v="32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07"/>
    <n v="100.22"/>
    <x v="0"/>
    <x v="0"/>
    <s v="USD"/>
    <n v="1404258631"/>
    <n v="1401666631"/>
    <b v="1"/>
    <x v="67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n v="41.67"/>
    <x v="0"/>
    <x v="1"/>
    <s v="GBP"/>
    <n v="1405553241"/>
    <n v="1404948441"/>
    <b v="1"/>
    <x v="5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n v="46.71"/>
    <x v="0"/>
    <x v="1"/>
    <s v="GBP"/>
    <n v="1410901200"/>
    <n v="1408313438"/>
    <b v="1"/>
    <x v="16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n v="71.489999999999995"/>
    <x v="0"/>
    <x v="0"/>
    <s v="USD"/>
    <n v="1407167973"/>
    <n v="1405439973"/>
    <b v="1"/>
    <x v="138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n v="14.44"/>
    <x v="2"/>
    <x v="1"/>
    <s v="GBP"/>
    <n v="1433930302"/>
    <n v="1432115902"/>
    <b v="0"/>
    <x v="82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n v="356.84"/>
    <x v="2"/>
    <x v="11"/>
    <s v="SEK"/>
    <n v="1432455532"/>
    <n v="1429863532"/>
    <b v="0"/>
    <x v="10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n v="0"/>
    <x v="2"/>
    <x v="5"/>
    <s v="CAD"/>
    <n v="1481258275"/>
    <n v="1478662675"/>
    <b v="0"/>
    <x v="78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n v="37.75"/>
    <x v="2"/>
    <x v="0"/>
    <s v="USD"/>
    <n v="1471370869"/>
    <n v="1466186869"/>
    <b v="0"/>
    <x v="80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n v="12.75"/>
    <x v="2"/>
    <x v="1"/>
    <s v="GBP"/>
    <n v="1425160800"/>
    <n v="1421274859"/>
    <b v="0"/>
    <x v="22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n v="24.46"/>
    <x v="2"/>
    <x v="1"/>
    <s v="GBP"/>
    <n v="1424474056"/>
    <n v="1420586056"/>
    <b v="0"/>
    <x v="5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n v="0"/>
    <x v="2"/>
    <x v="0"/>
    <s v="USD"/>
    <n v="1437960598"/>
    <n v="1435368598"/>
    <b v="0"/>
    <x v="78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n v="53.08"/>
    <x v="2"/>
    <x v="0"/>
    <s v="USD"/>
    <n v="1423750542"/>
    <n v="1421158542"/>
    <b v="0"/>
    <x v="70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n v="300"/>
    <x v="2"/>
    <x v="0"/>
    <s v="USD"/>
    <n v="1438437600"/>
    <n v="1433254875"/>
    <b v="0"/>
    <x v="79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11"/>
    <n v="286.25"/>
    <x v="2"/>
    <x v="10"/>
    <s v="NOK"/>
    <n v="1423050618"/>
    <n v="1420458618"/>
    <b v="0"/>
    <x v="80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n v="36.67"/>
    <x v="2"/>
    <x v="8"/>
    <s v="DKK"/>
    <n v="1424081477"/>
    <n v="1420798277"/>
    <b v="0"/>
    <x v="8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n v="49.21"/>
    <x v="2"/>
    <x v="0"/>
    <s v="USD"/>
    <n v="1410037200"/>
    <n v="1407435418"/>
    <b v="0"/>
    <x v="28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n v="1"/>
    <x v="2"/>
    <x v="0"/>
    <s v="USD"/>
    <n v="1461994440"/>
    <n v="1459410101"/>
    <b v="0"/>
    <x v="29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n v="12.5"/>
    <x v="2"/>
    <x v="1"/>
    <s v="GBP"/>
    <n v="1409509477"/>
    <n v="1407695077"/>
    <b v="0"/>
    <x v="84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n v="109.04"/>
    <x v="2"/>
    <x v="0"/>
    <s v="USD"/>
    <n v="1450072740"/>
    <n v="1445027346"/>
    <b v="0"/>
    <x v="20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n v="41.67"/>
    <x v="2"/>
    <x v="0"/>
    <s v="USD"/>
    <n v="1443224622"/>
    <n v="1440632622"/>
    <b v="0"/>
    <x v="79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n v="0"/>
    <x v="2"/>
    <x v="0"/>
    <s v="USD"/>
    <n v="1437149640"/>
    <n v="1434558479"/>
    <b v="0"/>
    <x v="78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n v="22.75"/>
    <x v="2"/>
    <x v="1"/>
    <s v="GBP"/>
    <n v="1430470772"/>
    <n v="1427878772"/>
    <b v="0"/>
    <x v="8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n v="0"/>
    <x v="2"/>
    <x v="0"/>
    <s v="USD"/>
    <n v="1442644651"/>
    <n v="1440052651"/>
    <b v="0"/>
    <x v="78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n v="70.83"/>
    <x v="2"/>
    <x v="0"/>
    <s v="USD"/>
    <n v="1429767607"/>
    <n v="1424587207"/>
    <b v="0"/>
    <x v="17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n v="63.11"/>
    <x v="0"/>
    <x v="0"/>
    <s v="USD"/>
    <n v="1406557877"/>
    <n v="1404743477"/>
    <b v="1"/>
    <x v="141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n v="50.16"/>
    <x v="0"/>
    <x v="0"/>
    <s v="USD"/>
    <n v="1403305200"/>
    <n v="1400512658"/>
    <b v="1"/>
    <x v="334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n v="62.88"/>
    <x v="0"/>
    <x v="0"/>
    <s v="USD"/>
    <n v="1338523140"/>
    <n v="1334442519"/>
    <b v="1"/>
    <x v="65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n v="85.53"/>
    <x v="0"/>
    <x v="0"/>
    <s v="USD"/>
    <n v="1408068000"/>
    <n v="1405346680"/>
    <b v="1"/>
    <x v="498"/>
    <b v="1"/>
    <s v="theater/plays"/>
    <x v="1"/>
    <x v="6"/>
  </r>
  <r>
    <n v="3212"/>
    <s v="Campo Maldito"/>
    <s v="Help us bring our production of Campo Maldito to New York AND San Francisco!"/>
    <n v="4000"/>
    <n v="5050"/>
    <n v="126"/>
    <n v="53.72"/>
    <x v="0"/>
    <x v="0"/>
    <s v="USD"/>
    <n v="1407524751"/>
    <n v="1404932751"/>
    <b v="1"/>
    <x v="225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n v="127.81"/>
    <x v="0"/>
    <x v="1"/>
    <s v="GBP"/>
    <n v="1437934759"/>
    <n v="1434478759"/>
    <b v="1"/>
    <x v="5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n v="106.57"/>
    <x v="0"/>
    <x v="1"/>
    <s v="GBP"/>
    <n v="1452038100"/>
    <n v="1448823673"/>
    <b v="1"/>
    <x v="248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n v="262.11"/>
    <x v="0"/>
    <x v="0"/>
    <s v="USD"/>
    <n v="1441857540"/>
    <n v="1438617471"/>
    <b v="1"/>
    <x v="179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n v="57.17"/>
    <x v="0"/>
    <x v="1"/>
    <s v="GBP"/>
    <n v="1436625000"/>
    <n v="1433934371"/>
    <b v="1"/>
    <x v="2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16"/>
    <n v="50.2"/>
    <x v="0"/>
    <x v="0"/>
    <s v="USD"/>
    <n v="1478264784"/>
    <n v="1475672784"/>
    <b v="1"/>
    <x v="201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n v="66.59"/>
    <x v="0"/>
    <x v="1"/>
    <s v="GBP"/>
    <n v="1419984000"/>
    <n v="1417132986"/>
    <b v="1"/>
    <x v="192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n v="168.25"/>
    <x v="0"/>
    <x v="0"/>
    <s v="USD"/>
    <n v="1427063747"/>
    <n v="1424043347"/>
    <b v="1"/>
    <x v="46"/>
    <b v="1"/>
    <s v="theater/plays"/>
    <x v="1"/>
    <x v="6"/>
  </r>
  <r>
    <n v="3220"/>
    <s v="Burners"/>
    <s v="A sci-fi thriller for the stage opening March 10 in Los Angeles."/>
    <n v="15000"/>
    <n v="15126"/>
    <n v="101"/>
    <n v="256.37"/>
    <x v="0"/>
    <x v="0"/>
    <s v="USD"/>
    <n v="1489352400"/>
    <n v="1486411204"/>
    <b v="1"/>
    <x v="211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n v="36.61"/>
    <x v="0"/>
    <x v="1"/>
    <s v="GBP"/>
    <n v="1436114603"/>
    <n v="1433090603"/>
    <b v="1"/>
    <x v="116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n v="37.14"/>
    <x v="0"/>
    <x v="0"/>
    <s v="USD"/>
    <n v="1445722140"/>
    <n v="1443016697"/>
    <b v="1"/>
    <x v="87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n v="45.88"/>
    <x v="0"/>
    <x v="0"/>
    <s v="USD"/>
    <n v="1440100976"/>
    <n v="1437508976"/>
    <b v="1"/>
    <x v="142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n v="141.71"/>
    <x v="0"/>
    <x v="0"/>
    <s v="USD"/>
    <n v="1484024400"/>
    <n v="1479932713"/>
    <b v="1"/>
    <x v="499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n v="52.49"/>
    <x v="0"/>
    <x v="0"/>
    <s v="USD"/>
    <n v="1464987600"/>
    <n v="1463145938"/>
    <b v="1"/>
    <x v="70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n v="59.52"/>
    <x v="0"/>
    <x v="1"/>
    <s v="GBP"/>
    <n v="1446213612"/>
    <n v="1443621612"/>
    <b v="1"/>
    <x v="64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n v="50"/>
    <x v="0"/>
    <x v="1"/>
    <s v="GBP"/>
    <n v="1484687436"/>
    <n v="1482095436"/>
    <b v="0"/>
    <x v="209"/>
    <b v="1"/>
    <s v="theater/plays"/>
    <x v="1"/>
    <x v="6"/>
  </r>
  <r>
    <n v="3228"/>
    <s v="Hear Me Roar: A Season of Powerful Women"/>
    <s v="A Season of Powerful Women. A Season of Defiance."/>
    <n v="7000"/>
    <n v="7164"/>
    <n v="102"/>
    <n v="193.62"/>
    <x v="0"/>
    <x v="0"/>
    <s v="USD"/>
    <n v="1450328340"/>
    <n v="1447606884"/>
    <b v="1"/>
    <x v="7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n v="106.8"/>
    <x v="0"/>
    <x v="0"/>
    <s v="USD"/>
    <n v="1416470398"/>
    <n v="1413874798"/>
    <b v="1"/>
    <x v="91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n v="77.22"/>
    <x v="0"/>
    <x v="0"/>
    <s v="USD"/>
    <n v="1412135940"/>
    <n v="1410840126"/>
    <b v="1"/>
    <x v="7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n v="57.5"/>
    <x v="0"/>
    <x v="0"/>
    <s v="USD"/>
    <n v="1460846347"/>
    <n v="1458254347"/>
    <b v="0"/>
    <x v="33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n v="50.46"/>
    <x v="0"/>
    <x v="0"/>
    <s v="USD"/>
    <n v="1462334340"/>
    <n v="1459711917"/>
    <b v="1"/>
    <x v="55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19"/>
    <n v="97.38"/>
    <x v="0"/>
    <x v="0"/>
    <s v="USD"/>
    <n v="1488482355"/>
    <n v="1485890355"/>
    <b v="0"/>
    <x v="42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n v="34.92"/>
    <x v="0"/>
    <x v="1"/>
    <s v="GBP"/>
    <n v="1485991860"/>
    <n v="1483124208"/>
    <b v="0"/>
    <x v="248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n v="85.53"/>
    <x v="0"/>
    <x v="0"/>
    <s v="USD"/>
    <n v="1467361251"/>
    <n v="1464769251"/>
    <b v="1"/>
    <x v="33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n v="182.91"/>
    <x v="0"/>
    <x v="0"/>
    <s v="USD"/>
    <n v="1482962433"/>
    <n v="1480370433"/>
    <b v="0"/>
    <x v="238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n v="131.13999999999999"/>
    <x v="0"/>
    <x v="0"/>
    <s v="USD"/>
    <n v="1443499140"/>
    <n v="1441452184"/>
    <b v="1"/>
    <x v="314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n v="39.81"/>
    <x v="0"/>
    <x v="1"/>
    <s v="GBP"/>
    <n v="1435752898"/>
    <n v="1433160898"/>
    <b v="1"/>
    <x v="1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n v="59.7"/>
    <x v="0"/>
    <x v="1"/>
    <s v="GBP"/>
    <n v="1445817540"/>
    <n v="1443665293"/>
    <b v="1"/>
    <x v="201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n v="88.74"/>
    <x v="0"/>
    <x v="1"/>
    <s v="GBP"/>
    <n v="1487286000"/>
    <n v="1484843948"/>
    <b v="0"/>
    <x v="69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n v="58.69"/>
    <x v="0"/>
    <x v="0"/>
    <s v="USD"/>
    <n v="1413269940"/>
    <n v="1410421670"/>
    <b v="1"/>
    <x v="15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n v="69.569999999999993"/>
    <x v="0"/>
    <x v="0"/>
    <s v="USD"/>
    <n v="1411150092"/>
    <n v="1408558092"/>
    <b v="1"/>
    <x v="275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n v="115.87"/>
    <x v="0"/>
    <x v="0"/>
    <s v="USD"/>
    <n v="1444348800"/>
    <n v="1442283562"/>
    <b v="1"/>
    <x v="26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n v="23.87"/>
    <x v="0"/>
    <x v="1"/>
    <s v="GBP"/>
    <n v="1480613982"/>
    <n v="1478018382"/>
    <b v="0"/>
    <x v="50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n v="81.13"/>
    <x v="0"/>
    <x v="0"/>
    <s v="USD"/>
    <n v="1434074400"/>
    <n v="1431354258"/>
    <b v="0"/>
    <x v="50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n v="57.63"/>
    <x v="0"/>
    <x v="0"/>
    <s v="USD"/>
    <n v="1442030340"/>
    <n v="1439551200"/>
    <b v="1"/>
    <x v="189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n v="46.43"/>
    <x v="0"/>
    <x v="1"/>
    <s v="GBP"/>
    <n v="1436696712"/>
    <n v="1434104712"/>
    <b v="1"/>
    <x v="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01"/>
    <n v="60.48"/>
    <x v="0"/>
    <x v="0"/>
    <s v="USD"/>
    <n v="1428178757"/>
    <n v="1425590357"/>
    <b v="1"/>
    <x v="452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n v="65.58"/>
    <x v="0"/>
    <x v="0"/>
    <s v="USD"/>
    <n v="1434822914"/>
    <n v="1432230914"/>
    <b v="1"/>
    <x v="106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n v="119.19"/>
    <x v="0"/>
    <x v="0"/>
    <s v="USD"/>
    <n v="1415213324"/>
    <n v="1412617724"/>
    <b v="1"/>
    <x v="496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n v="83.05"/>
    <x v="0"/>
    <x v="0"/>
    <s v="USD"/>
    <n v="1434907966"/>
    <n v="1432315966"/>
    <b v="1"/>
    <x v="9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128"/>
    <n v="57.52"/>
    <x v="0"/>
    <x v="1"/>
    <s v="GBP"/>
    <n v="1473247240"/>
    <n v="1470655240"/>
    <b v="1"/>
    <x v="133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02"/>
    <n v="177.09"/>
    <x v="0"/>
    <x v="0"/>
    <s v="USD"/>
    <n v="1473306300"/>
    <n v="1471701028"/>
    <b v="1"/>
    <x v="248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n v="70.77"/>
    <x v="0"/>
    <x v="1"/>
    <s v="GBP"/>
    <n v="1427331809"/>
    <n v="1424743409"/>
    <b v="1"/>
    <x v="153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n v="29.17"/>
    <x v="0"/>
    <x v="1"/>
    <s v="GBP"/>
    <n v="1412706375"/>
    <n v="1410114375"/>
    <b v="1"/>
    <x v="59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n v="72.760000000000005"/>
    <x v="0"/>
    <x v="0"/>
    <s v="USD"/>
    <n v="1433995140"/>
    <n v="1432129577"/>
    <b v="1"/>
    <x v="282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n v="51.85"/>
    <x v="0"/>
    <x v="1"/>
    <s v="GBP"/>
    <n v="1487769952"/>
    <n v="1485177952"/>
    <b v="0"/>
    <x v="14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05"/>
    <n v="98.2"/>
    <x v="0"/>
    <x v="0"/>
    <s v="USD"/>
    <n v="1420751861"/>
    <n v="1418159861"/>
    <b v="1"/>
    <x v="11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n v="251.74"/>
    <x v="0"/>
    <x v="0"/>
    <s v="USD"/>
    <n v="1475294340"/>
    <n v="1472753745"/>
    <b v="1"/>
    <x v="174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n v="74.819999999999993"/>
    <x v="0"/>
    <x v="0"/>
    <s v="USD"/>
    <n v="1448903318"/>
    <n v="1445875718"/>
    <b v="1"/>
    <x v="196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n v="67.650000000000006"/>
    <x v="0"/>
    <x v="0"/>
    <s v="USD"/>
    <n v="1437067476"/>
    <n v="1434475476"/>
    <b v="1"/>
    <x v="72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03"/>
    <n v="93.81"/>
    <x v="0"/>
    <x v="0"/>
    <s v="USD"/>
    <n v="1419220800"/>
    <n v="1416555262"/>
    <b v="1"/>
    <x v="179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n v="41.24"/>
    <x v="0"/>
    <x v="0"/>
    <s v="USD"/>
    <n v="1446238800"/>
    <n v="1444220588"/>
    <b v="1"/>
    <x v="32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03"/>
    <n v="52.55"/>
    <x v="0"/>
    <x v="0"/>
    <s v="USD"/>
    <n v="1422482400"/>
    <n v="1421089938"/>
    <b v="1"/>
    <x v="72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n v="70.290000000000006"/>
    <x v="0"/>
    <x v="17"/>
    <s v="EUR"/>
    <n v="1449162000"/>
    <n v="1446570315"/>
    <b v="1"/>
    <x v="287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31"/>
    <n v="48.33"/>
    <x v="0"/>
    <x v="0"/>
    <s v="USD"/>
    <n v="1434142800"/>
    <n v="1431435122"/>
    <b v="1"/>
    <x v="430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n v="53.18"/>
    <x v="0"/>
    <x v="0"/>
    <s v="USD"/>
    <n v="1437156660"/>
    <n v="1434564660"/>
    <b v="1"/>
    <x v="449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n v="60.95"/>
    <x v="0"/>
    <x v="0"/>
    <s v="USD"/>
    <n v="1472074928"/>
    <n v="1470692528"/>
    <b v="1"/>
    <x v="288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n v="116"/>
    <x v="0"/>
    <x v="1"/>
    <s v="GBP"/>
    <n v="1434452400"/>
    <n v="1431509397"/>
    <b v="1"/>
    <x v="16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n v="61"/>
    <x v="0"/>
    <x v="1"/>
    <s v="GBP"/>
    <n v="1436705265"/>
    <n v="1434113265"/>
    <b v="1"/>
    <x v="209"/>
    <b v="1"/>
    <s v="theater/plays"/>
    <x v="1"/>
    <x v="6"/>
  </r>
  <r>
    <n v="3271"/>
    <s v="Saxon Court at Southwark Playhouse"/>
    <s v="A razor sharp satire to darken your Christmas."/>
    <n v="1500"/>
    <n v="1950"/>
    <n v="130"/>
    <n v="38.24"/>
    <x v="0"/>
    <x v="1"/>
    <s v="GBP"/>
    <n v="1414927775"/>
    <n v="1412332175"/>
    <b v="1"/>
    <x v="13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n v="106.5"/>
    <x v="0"/>
    <x v="0"/>
    <s v="USD"/>
    <n v="1446814809"/>
    <n v="1444219209"/>
    <b v="1"/>
    <x v="108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n v="204.57"/>
    <x v="0"/>
    <x v="0"/>
    <s v="USD"/>
    <n v="1473879600"/>
    <n v="1472498042"/>
    <b v="1"/>
    <x v="64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n v="54.91"/>
    <x v="0"/>
    <x v="0"/>
    <s v="USD"/>
    <n v="1458075600"/>
    <n v="1454259272"/>
    <b v="1"/>
    <x v="172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n v="150.41999999999999"/>
    <x v="0"/>
    <x v="0"/>
    <s v="USD"/>
    <n v="1423456200"/>
    <n v="1421183271"/>
    <b v="1"/>
    <x v="8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n v="52.58"/>
    <x v="0"/>
    <x v="5"/>
    <s v="CAD"/>
    <n v="1459483140"/>
    <n v="1456526879"/>
    <b v="1"/>
    <x v="61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n v="54.3"/>
    <x v="0"/>
    <x v="1"/>
    <s v="GBP"/>
    <n v="1416331406"/>
    <n v="1413735806"/>
    <b v="1"/>
    <x v="61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n v="76.03"/>
    <x v="0"/>
    <x v="1"/>
    <s v="GBP"/>
    <n v="1433017303"/>
    <n v="1430425303"/>
    <b v="1"/>
    <x v="69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n v="105.21"/>
    <x v="0"/>
    <x v="0"/>
    <s v="USD"/>
    <n v="1459474059"/>
    <n v="1456885659"/>
    <b v="0"/>
    <x v="287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n v="68.67"/>
    <x v="0"/>
    <x v="0"/>
    <s v="USD"/>
    <n v="1433134800"/>
    <n v="1430158198"/>
    <b v="0"/>
    <x v="209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n v="129.36000000000001"/>
    <x v="0"/>
    <x v="0"/>
    <s v="USD"/>
    <n v="1441153705"/>
    <n v="1438561705"/>
    <b v="0"/>
    <x v="5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n v="134.26"/>
    <x v="0"/>
    <x v="0"/>
    <s v="USD"/>
    <n v="1461904788"/>
    <n v="1458103188"/>
    <b v="0"/>
    <x v="186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n v="17.829999999999998"/>
    <x v="0"/>
    <x v="1"/>
    <s v="GBP"/>
    <n v="1455138000"/>
    <n v="1452448298"/>
    <b v="0"/>
    <x v="5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n v="203.2"/>
    <x v="0"/>
    <x v="0"/>
    <s v="USD"/>
    <n v="1454047140"/>
    <n v="1452546853"/>
    <b v="0"/>
    <x v="41"/>
    <b v="1"/>
    <s v="theater/plays"/>
    <x v="1"/>
    <x v="6"/>
  </r>
  <r>
    <n v="3285"/>
    <s v="By Morning"/>
    <s v="A new play by Matthew Gasda"/>
    <n v="4999"/>
    <n v="5604"/>
    <n v="112"/>
    <n v="69.19"/>
    <x v="0"/>
    <x v="0"/>
    <s v="USD"/>
    <n v="1488258000"/>
    <n v="1485556626"/>
    <b v="0"/>
    <x v="75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n v="125.12"/>
    <x v="0"/>
    <x v="0"/>
    <s v="USD"/>
    <n v="1471291782"/>
    <n v="1468699782"/>
    <b v="0"/>
    <x v="259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00"/>
    <n v="73.53"/>
    <x v="0"/>
    <x v="5"/>
    <s v="CAD"/>
    <n v="1448733628"/>
    <n v="1446573628"/>
    <b v="0"/>
    <x v="69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n v="48.44"/>
    <x v="0"/>
    <x v="1"/>
    <s v="GBP"/>
    <n v="1466463600"/>
    <n v="1463337315"/>
    <b v="0"/>
    <x v="44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n v="26.61"/>
    <x v="0"/>
    <x v="1"/>
    <s v="GBP"/>
    <n v="1487580602"/>
    <n v="1485161402"/>
    <b v="0"/>
    <x v="20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n v="33.67"/>
    <x v="0"/>
    <x v="1"/>
    <s v="GBP"/>
    <n v="1489234891"/>
    <n v="1486642891"/>
    <b v="0"/>
    <x v="250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n v="40.71"/>
    <x v="0"/>
    <x v="0"/>
    <s v="USD"/>
    <n v="1442462340"/>
    <n v="1439743900"/>
    <b v="0"/>
    <x v="25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n v="19.27"/>
    <x v="0"/>
    <x v="1"/>
    <s v="GBP"/>
    <n v="1449257348"/>
    <n v="1444069748"/>
    <b v="0"/>
    <x v="41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n v="84.29"/>
    <x v="0"/>
    <x v="4"/>
    <s v="NZD"/>
    <n v="1488622352"/>
    <n v="1486030352"/>
    <b v="0"/>
    <x v="110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n v="29.58"/>
    <x v="0"/>
    <x v="1"/>
    <s v="GBP"/>
    <n v="1434459554"/>
    <n v="1431867554"/>
    <b v="0"/>
    <x v="5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n v="26.67"/>
    <x v="0"/>
    <x v="1"/>
    <s v="GBP"/>
    <n v="1474886229"/>
    <n v="1472294229"/>
    <b v="0"/>
    <x v="74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n v="45.98"/>
    <x v="0"/>
    <x v="1"/>
    <s v="GBP"/>
    <n v="1448229600"/>
    <n v="1446401372"/>
    <b v="0"/>
    <x v="5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n v="125.09"/>
    <x v="0"/>
    <x v="1"/>
    <s v="GBP"/>
    <n v="1438037940"/>
    <n v="1436380256"/>
    <b v="0"/>
    <x v="3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n v="141.29"/>
    <x v="0"/>
    <x v="0"/>
    <s v="USD"/>
    <n v="1442102400"/>
    <n v="1440370768"/>
    <b v="0"/>
    <x v="250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n v="55.33"/>
    <x v="0"/>
    <x v="0"/>
    <s v="USD"/>
    <n v="1444860063"/>
    <n v="1442268063"/>
    <b v="0"/>
    <x v="287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n v="46.42"/>
    <x v="0"/>
    <x v="0"/>
    <s v="USD"/>
    <n v="1430329862"/>
    <n v="1428515462"/>
    <b v="0"/>
    <x v="106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n v="57.2"/>
    <x v="0"/>
    <x v="0"/>
    <s v="USD"/>
    <n v="1470034740"/>
    <n v="1466185176"/>
    <b v="0"/>
    <x v="16"/>
    <b v="1"/>
    <s v="theater/plays"/>
    <x v="1"/>
    <x v="6"/>
  </r>
  <r>
    <n v="3302"/>
    <s v="El muro de BorÃ­s KiÃ©n"/>
    <s v="FilosofÃ­a de los anÃ³nimos"/>
    <n v="8400"/>
    <n v="8685"/>
    <n v="103"/>
    <n v="173.7"/>
    <x v="0"/>
    <x v="3"/>
    <s v="EUR"/>
    <n v="1481099176"/>
    <n v="1478507176"/>
    <b v="0"/>
    <x v="133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n v="59.6"/>
    <x v="0"/>
    <x v="0"/>
    <s v="USD"/>
    <n v="1427553484"/>
    <n v="1424533084"/>
    <b v="0"/>
    <x v="2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n v="89.59"/>
    <x v="0"/>
    <x v="0"/>
    <s v="USD"/>
    <n v="1482418752"/>
    <n v="1479826752"/>
    <b v="0"/>
    <x v="489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n v="204.05"/>
    <x v="0"/>
    <x v="0"/>
    <s v="USD"/>
    <n v="1438374748"/>
    <n v="1435782748"/>
    <b v="0"/>
    <x v="9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n v="48.7"/>
    <x v="0"/>
    <x v="0"/>
    <s v="USD"/>
    <n v="1465527600"/>
    <n v="1462252542"/>
    <b v="0"/>
    <x v="241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n v="53.34"/>
    <x v="0"/>
    <x v="0"/>
    <s v="USD"/>
    <n v="1463275339"/>
    <n v="1460683339"/>
    <b v="0"/>
    <x v="9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n v="75.09"/>
    <x v="0"/>
    <x v="0"/>
    <s v="USD"/>
    <n v="1460581365"/>
    <n v="1458766965"/>
    <b v="0"/>
    <x v="7"/>
    <b v="1"/>
    <s v="theater/plays"/>
    <x v="1"/>
    <x v="6"/>
  </r>
  <r>
    <n v="3309"/>
    <s v="Collision Course"/>
    <s v="Two unlikely friends, a garage, tinned beans &amp; the end of the world."/>
    <n v="350"/>
    <n v="558"/>
    <n v="159"/>
    <n v="18"/>
    <x v="0"/>
    <x v="1"/>
    <s v="GBP"/>
    <n v="1476632178"/>
    <n v="1473953778"/>
    <b v="0"/>
    <x v="162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00"/>
    <n v="209.84"/>
    <x v="0"/>
    <x v="0"/>
    <s v="USD"/>
    <n v="1444169825"/>
    <n v="1441577825"/>
    <b v="0"/>
    <x v="162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n v="61.02"/>
    <x v="0"/>
    <x v="0"/>
    <s v="USD"/>
    <n v="1445065210"/>
    <n v="1442473210"/>
    <b v="0"/>
    <x v="43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n v="61"/>
    <x v="0"/>
    <x v="0"/>
    <s v="USD"/>
    <n v="1478901600"/>
    <n v="1477077946"/>
    <b v="0"/>
    <x v="14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n v="80.03"/>
    <x v="0"/>
    <x v="0"/>
    <s v="USD"/>
    <n v="1453856400"/>
    <n v="1452664317"/>
    <b v="0"/>
    <x v="60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n v="29.07"/>
    <x v="0"/>
    <x v="1"/>
    <s v="GBP"/>
    <n v="1431115500"/>
    <n v="1428733511"/>
    <b v="0"/>
    <x v="6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n v="49.44"/>
    <x v="0"/>
    <x v="1"/>
    <s v="GBP"/>
    <n v="1462519041"/>
    <n v="1459927041"/>
    <b v="0"/>
    <x v="30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n v="93.98"/>
    <x v="0"/>
    <x v="0"/>
    <s v="USD"/>
    <n v="1407506040"/>
    <n v="1404680075"/>
    <b v="0"/>
    <x v="207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n v="61.94"/>
    <x v="0"/>
    <x v="0"/>
    <s v="USD"/>
    <n v="1465347424"/>
    <n v="1462755424"/>
    <b v="0"/>
    <x v="59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26"/>
    <n v="78.5"/>
    <x v="0"/>
    <x v="5"/>
    <s v="CAD"/>
    <n v="1460341800"/>
    <n v="1456902893"/>
    <b v="0"/>
    <x v="58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n v="33.75"/>
    <x v="0"/>
    <x v="1"/>
    <s v="GBP"/>
    <n v="1422712986"/>
    <n v="1418824986"/>
    <b v="0"/>
    <x v="38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n v="66.45"/>
    <x v="0"/>
    <x v="0"/>
    <s v="USD"/>
    <n v="1466557557"/>
    <n v="1463965557"/>
    <b v="0"/>
    <x v="44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n v="35.799999999999997"/>
    <x v="0"/>
    <x v="0"/>
    <s v="USD"/>
    <n v="1413431940"/>
    <n v="1412216665"/>
    <b v="0"/>
    <x v="41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n v="145.65"/>
    <x v="0"/>
    <x v="0"/>
    <s v="USD"/>
    <n v="1466567700"/>
    <n v="1464653696"/>
    <b v="0"/>
    <x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n v="25.69"/>
    <x v="0"/>
    <x v="1"/>
    <s v="GBP"/>
    <n v="1474793208"/>
    <n v="1472201208"/>
    <b v="0"/>
    <x v="72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02"/>
    <n v="152.5"/>
    <x v="0"/>
    <x v="17"/>
    <s v="EUR"/>
    <n v="1465135190"/>
    <n v="1463925590"/>
    <b v="0"/>
    <x v="73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n v="30"/>
    <x v="0"/>
    <x v="1"/>
    <s v="GBP"/>
    <n v="1428256277"/>
    <n v="1425235877"/>
    <b v="0"/>
    <x v="41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n v="142.28"/>
    <x v="0"/>
    <x v="0"/>
    <s v="USD"/>
    <n v="1425830905"/>
    <n v="1423242505"/>
    <b v="0"/>
    <x v="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n v="24.55"/>
    <x v="0"/>
    <x v="1"/>
    <s v="GBP"/>
    <n v="1462697966"/>
    <n v="1460105966"/>
    <b v="0"/>
    <x v="51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n v="292.77999999999997"/>
    <x v="0"/>
    <x v="0"/>
    <s v="USD"/>
    <n v="1404522000"/>
    <n v="1404308883"/>
    <b v="0"/>
    <x v="82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17"/>
    <n v="44.92"/>
    <x v="0"/>
    <x v="1"/>
    <s v="GBP"/>
    <n v="1406502000"/>
    <n v="1405583108"/>
    <b v="0"/>
    <x v="55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n v="23.1"/>
    <x v="0"/>
    <x v="1"/>
    <s v="GBP"/>
    <n v="1427919468"/>
    <n v="1425331068"/>
    <b v="0"/>
    <x v="50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n v="80.400000000000006"/>
    <x v="0"/>
    <x v="0"/>
    <s v="USD"/>
    <n v="1444149886"/>
    <n v="1441125886"/>
    <b v="0"/>
    <x v="71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00"/>
    <n v="72.290000000000006"/>
    <x v="0"/>
    <x v="0"/>
    <s v="USD"/>
    <n v="1405802330"/>
    <n v="1403210330"/>
    <b v="0"/>
    <x v="1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n v="32.97"/>
    <x v="0"/>
    <x v="0"/>
    <s v="USD"/>
    <n v="1434384880"/>
    <n v="1432484080"/>
    <b v="0"/>
    <x v="112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n v="116.65"/>
    <x v="0"/>
    <x v="0"/>
    <s v="USD"/>
    <n v="1438259422"/>
    <n v="1435667422"/>
    <b v="0"/>
    <x v="67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n v="79.62"/>
    <x v="0"/>
    <x v="1"/>
    <s v="GBP"/>
    <n v="1407106800"/>
    <n v="1404749446"/>
    <b v="0"/>
    <x v="287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00"/>
    <n v="27.78"/>
    <x v="0"/>
    <x v="1"/>
    <s v="GBP"/>
    <n v="1459845246"/>
    <n v="1457429646"/>
    <b v="0"/>
    <x v="82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n v="81.03"/>
    <x v="0"/>
    <x v="1"/>
    <s v="GBP"/>
    <n v="1412974800"/>
    <n v="1411109167"/>
    <b v="0"/>
    <x v="69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02"/>
    <n v="136.85"/>
    <x v="0"/>
    <x v="0"/>
    <s v="USD"/>
    <n v="1487944080"/>
    <n v="1486129680"/>
    <b v="0"/>
    <x v="300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n v="177.62"/>
    <x v="0"/>
    <x v="0"/>
    <s v="USD"/>
    <n v="1469721518"/>
    <n v="1467129518"/>
    <b v="0"/>
    <x v="5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n v="109.08"/>
    <x v="0"/>
    <x v="0"/>
    <s v="USD"/>
    <n v="1481066554"/>
    <n v="1478906554"/>
    <b v="0"/>
    <x v="44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n v="119.64"/>
    <x v="0"/>
    <x v="1"/>
    <s v="GBP"/>
    <n v="1465750800"/>
    <n v="1463771421"/>
    <b v="0"/>
    <x v="33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n v="78.209999999999994"/>
    <x v="0"/>
    <x v="0"/>
    <s v="USD"/>
    <n v="1427864340"/>
    <n v="1425020810"/>
    <b v="0"/>
    <x v="76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n v="52.17"/>
    <x v="0"/>
    <x v="1"/>
    <s v="GBP"/>
    <n v="1460553480"/>
    <n v="1458770384"/>
    <b v="0"/>
    <x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n v="114.13"/>
    <x v="0"/>
    <x v="0"/>
    <s v="USD"/>
    <n v="1409374093"/>
    <n v="1406782093"/>
    <b v="0"/>
    <x v="244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n v="50"/>
    <x v="0"/>
    <x v="0"/>
    <s v="USD"/>
    <n v="1429317420"/>
    <n v="1424226768"/>
    <b v="0"/>
    <x v="62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n v="91.67"/>
    <x v="0"/>
    <x v="0"/>
    <s v="USD"/>
    <n v="1424910910"/>
    <n v="1424306110"/>
    <b v="0"/>
    <x v="59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n v="108.59"/>
    <x v="0"/>
    <x v="1"/>
    <s v="GBP"/>
    <n v="1462741200"/>
    <n v="1461503654"/>
    <b v="0"/>
    <x v="19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n v="69.819999999999993"/>
    <x v="0"/>
    <x v="0"/>
    <s v="USD"/>
    <n v="1461988740"/>
    <n v="1459949080"/>
    <b v="0"/>
    <x v="1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n v="109.57"/>
    <x v="0"/>
    <x v="0"/>
    <s v="USD"/>
    <n v="1465837200"/>
    <n v="1463971172"/>
    <b v="0"/>
    <x v="25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n v="71.67"/>
    <x v="0"/>
    <x v="19"/>
    <s v="EUR"/>
    <n v="1448838000"/>
    <n v="1445791811"/>
    <b v="0"/>
    <x v="13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n v="93.61"/>
    <x v="0"/>
    <x v="1"/>
    <s v="GBP"/>
    <n v="1406113200"/>
    <n v="1402910965"/>
    <b v="0"/>
    <x v="241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n v="76.8"/>
    <x v="0"/>
    <x v="1"/>
    <s v="GBP"/>
    <n v="1467414000"/>
    <n v="1462492178"/>
    <b v="0"/>
    <x v="16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n v="35.799999999999997"/>
    <x v="0"/>
    <x v="1"/>
    <s v="GBP"/>
    <n v="1462230000"/>
    <n v="1461061350"/>
    <b v="0"/>
    <x v="3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n v="55.6"/>
    <x v="0"/>
    <x v="0"/>
    <s v="USD"/>
    <n v="1446091260"/>
    <n v="1443029206"/>
    <b v="0"/>
    <x v="16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n v="147.33000000000001"/>
    <x v="0"/>
    <x v="1"/>
    <s v="GBP"/>
    <n v="1462879020"/>
    <n v="1461941527"/>
    <b v="0"/>
    <x v="41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n v="56.33"/>
    <x v="0"/>
    <x v="1"/>
    <s v="GBP"/>
    <n v="1468611272"/>
    <n v="1466019272"/>
    <b v="0"/>
    <x v="74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n v="96.19"/>
    <x v="0"/>
    <x v="1"/>
    <s v="GBP"/>
    <n v="1406887310"/>
    <n v="1404295310"/>
    <b v="0"/>
    <x v="64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n v="63.57"/>
    <x v="0"/>
    <x v="0"/>
    <s v="USD"/>
    <n v="1416385679"/>
    <n v="1413790079"/>
    <b v="0"/>
    <x v="37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06"/>
    <n v="184.78"/>
    <x v="0"/>
    <x v="0"/>
    <s v="USD"/>
    <n v="1487985734"/>
    <n v="1484097734"/>
    <b v="0"/>
    <x v="23"/>
    <b v="1"/>
    <s v="theater/plays"/>
    <x v="1"/>
    <x v="6"/>
  </r>
  <r>
    <n v="3360"/>
    <s v="Pretty Butch"/>
    <s v="World Premiere, an M1 Singapore Fringe Festival 2017 commission."/>
    <n v="9000"/>
    <n v="9124"/>
    <n v="101"/>
    <n v="126.72"/>
    <x v="0"/>
    <x v="20"/>
    <s v="SGD"/>
    <n v="1481731140"/>
    <n v="1479866343"/>
    <b v="0"/>
    <x v="250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n v="83.43"/>
    <x v="0"/>
    <x v="0"/>
    <s v="USD"/>
    <n v="1409587140"/>
    <n v="1408062990"/>
    <b v="0"/>
    <x v="32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n v="54.5"/>
    <x v="0"/>
    <x v="0"/>
    <s v="USD"/>
    <n v="1425704100"/>
    <n v="1424484717"/>
    <b v="0"/>
    <x v="9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n v="302.31"/>
    <x v="0"/>
    <x v="0"/>
    <s v="USD"/>
    <n v="1408464000"/>
    <n v="1406831445"/>
    <b v="0"/>
    <x v="55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n v="44.14"/>
    <x v="0"/>
    <x v="1"/>
    <s v="GBP"/>
    <n v="1458075600"/>
    <n v="1456183649"/>
    <b v="0"/>
    <x v="250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n v="866.67"/>
    <x v="0"/>
    <x v="0"/>
    <s v="USD"/>
    <n v="1449973592"/>
    <n v="1447381592"/>
    <b v="0"/>
    <x v="8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n v="61.39"/>
    <x v="0"/>
    <x v="0"/>
    <s v="USD"/>
    <n v="1431481037"/>
    <n v="1428889037"/>
    <b v="0"/>
    <x v="59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n v="29.67"/>
    <x v="0"/>
    <x v="1"/>
    <s v="GBP"/>
    <n v="1438467894"/>
    <n v="1436307894"/>
    <b v="0"/>
    <x v="209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n v="45.48"/>
    <x v="0"/>
    <x v="0"/>
    <s v="USD"/>
    <n v="1420088400"/>
    <n v="1416977259"/>
    <b v="0"/>
    <x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n v="96.2"/>
    <x v="0"/>
    <x v="17"/>
    <s v="EUR"/>
    <n v="1484441980"/>
    <n v="1479257980"/>
    <b v="0"/>
    <x v="241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n v="67.92"/>
    <x v="0"/>
    <x v="0"/>
    <s v="USD"/>
    <n v="1481961600"/>
    <n v="1479283285"/>
    <b v="0"/>
    <x v="55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n v="30.78"/>
    <x v="0"/>
    <x v="0"/>
    <s v="USD"/>
    <n v="1449089965"/>
    <n v="1446670765"/>
    <b v="0"/>
    <x v="82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04"/>
    <n v="38.33"/>
    <x v="0"/>
    <x v="0"/>
    <s v="USD"/>
    <n v="1408942740"/>
    <n v="1407157756"/>
    <b v="0"/>
    <x v="74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n v="66.83"/>
    <x v="0"/>
    <x v="1"/>
    <s v="GBP"/>
    <n v="1437235200"/>
    <n v="1435177840"/>
    <b v="0"/>
    <x v="209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n v="71.73"/>
    <x v="0"/>
    <x v="5"/>
    <s v="CAD"/>
    <n v="1446053616"/>
    <n v="1443461616"/>
    <b v="0"/>
    <x v="47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n v="176.47"/>
    <x v="0"/>
    <x v="1"/>
    <s v="GBP"/>
    <n v="1400423973"/>
    <n v="1399387173"/>
    <b v="0"/>
    <x v="5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n v="421.11"/>
    <x v="0"/>
    <x v="0"/>
    <s v="USD"/>
    <n v="1429976994"/>
    <n v="1424796594"/>
    <b v="0"/>
    <x v="10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n v="104.99"/>
    <x v="0"/>
    <x v="1"/>
    <s v="GBP"/>
    <n v="1426870560"/>
    <n v="1424280899"/>
    <b v="0"/>
    <x v="99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n v="28.19"/>
    <x v="0"/>
    <x v="1"/>
    <s v="GBP"/>
    <n v="1409490480"/>
    <n v="1407400306"/>
    <b v="0"/>
    <x v="64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n v="54.55"/>
    <x v="0"/>
    <x v="1"/>
    <s v="GBP"/>
    <n v="1440630000"/>
    <n v="1439122800"/>
    <b v="0"/>
    <x v="44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n v="111.89"/>
    <x v="0"/>
    <x v="0"/>
    <s v="USD"/>
    <n v="1417305178"/>
    <n v="1414277578"/>
    <b v="0"/>
    <x v="33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n v="85.21"/>
    <x v="0"/>
    <x v="0"/>
    <s v="USD"/>
    <n v="1426044383"/>
    <n v="1423455983"/>
    <b v="0"/>
    <x v="53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n v="76.650000000000006"/>
    <x v="0"/>
    <x v="1"/>
    <s v="GBP"/>
    <n v="1470092340"/>
    <n v="1467973256"/>
    <b v="0"/>
    <x v="67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n v="65.17"/>
    <x v="0"/>
    <x v="0"/>
    <s v="USD"/>
    <n v="1466707620"/>
    <n v="1464979620"/>
    <b v="0"/>
    <x v="209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n v="93.76"/>
    <x v="0"/>
    <x v="0"/>
    <s v="USD"/>
    <n v="1448074800"/>
    <n v="1444874768"/>
    <b v="0"/>
    <x v="31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n v="133.33000000000001"/>
    <x v="0"/>
    <x v="0"/>
    <s v="USD"/>
    <n v="1418244552"/>
    <n v="1415652552"/>
    <b v="0"/>
    <x v="41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n v="51.22"/>
    <x v="0"/>
    <x v="0"/>
    <s v="USD"/>
    <n v="1417620506"/>
    <n v="1415028506"/>
    <b v="0"/>
    <x v="14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n v="100.17"/>
    <x v="0"/>
    <x v="0"/>
    <s v="USD"/>
    <n v="1418581088"/>
    <n v="1415125088"/>
    <b v="0"/>
    <x v="2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n v="34.6"/>
    <x v="0"/>
    <x v="1"/>
    <s v="GBP"/>
    <n v="1434625441"/>
    <n v="1432033441"/>
    <b v="0"/>
    <x v="43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n v="184.68"/>
    <x v="0"/>
    <x v="0"/>
    <s v="USD"/>
    <n v="1464960682"/>
    <n v="1462368682"/>
    <b v="0"/>
    <x v="95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n v="69.819999999999993"/>
    <x v="0"/>
    <x v="0"/>
    <s v="USD"/>
    <n v="1405017345"/>
    <n v="1403721345"/>
    <b v="0"/>
    <x v="19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n v="61.94"/>
    <x v="0"/>
    <x v="0"/>
    <s v="USD"/>
    <n v="1407536880"/>
    <n v="1404997548"/>
    <b v="0"/>
    <x v="59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n v="41.67"/>
    <x v="0"/>
    <x v="1"/>
    <s v="GBP"/>
    <n v="1462565855"/>
    <n v="1458245855"/>
    <b v="0"/>
    <x v="8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n v="36.07"/>
    <x v="0"/>
    <x v="0"/>
    <s v="USD"/>
    <n v="1415234760"/>
    <n v="1413065230"/>
    <b v="0"/>
    <x v="3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n v="29"/>
    <x v="0"/>
    <x v="1"/>
    <s v="GBP"/>
    <n v="1406470645"/>
    <n v="1403878645"/>
    <b v="0"/>
    <x v="74"/>
    <b v="1"/>
    <s v="theater/plays"/>
    <x v="1"/>
    <x v="6"/>
  </r>
  <r>
    <n v="3395"/>
    <s v="MIRAMAR"/>
    <s v="Miramar is a a darkly funny play exploring what it is we call â€˜homeâ€™."/>
    <n v="500"/>
    <n v="920"/>
    <n v="184"/>
    <n v="24.21"/>
    <x v="0"/>
    <x v="1"/>
    <s v="GBP"/>
    <n v="1433009400"/>
    <n v="1431795944"/>
    <b v="0"/>
    <x v="44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n v="55.89"/>
    <x v="0"/>
    <x v="0"/>
    <s v="USD"/>
    <n v="1401595140"/>
    <n v="1399286589"/>
    <b v="0"/>
    <x v="33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n v="11.67"/>
    <x v="0"/>
    <x v="1"/>
    <s v="GBP"/>
    <n v="1455832800"/>
    <n v="1452338929"/>
    <b v="0"/>
    <x v="5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n v="68.349999999999994"/>
    <x v="0"/>
    <x v="0"/>
    <s v="USD"/>
    <n v="1416589200"/>
    <n v="1414605776"/>
    <b v="0"/>
    <x v="71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n v="27.07"/>
    <x v="0"/>
    <x v="1"/>
    <s v="GBP"/>
    <n v="1424556325"/>
    <n v="1421964325"/>
    <b v="0"/>
    <x v="67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n v="118.13"/>
    <x v="0"/>
    <x v="0"/>
    <s v="USD"/>
    <n v="1409266414"/>
    <n v="1405378414"/>
    <b v="0"/>
    <x v="268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n v="44.76"/>
    <x v="0"/>
    <x v="1"/>
    <s v="GBP"/>
    <n v="1438968146"/>
    <n v="1436376146"/>
    <b v="0"/>
    <x v="3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n v="99.79"/>
    <x v="0"/>
    <x v="0"/>
    <s v="USD"/>
    <n v="1447295460"/>
    <n v="1444747843"/>
    <b v="0"/>
    <x v="111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n v="117.65"/>
    <x v="0"/>
    <x v="1"/>
    <s v="GBP"/>
    <n v="1435230324"/>
    <n v="1432638324"/>
    <b v="0"/>
    <x v="5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n v="203.33"/>
    <x v="0"/>
    <x v="0"/>
    <s v="USD"/>
    <n v="1434542702"/>
    <n v="1432814702"/>
    <b v="0"/>
    <x v="8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n v="28.32"/>
    <x v="0"/>
    <x v="1"/>
    <s v="GBP"/>
    <n v="1456876740"/>
    <n v="1455063886"/>
    <b v="0"/>
    <x v="5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00"/>
    <n v="110.23"/>
    <x v="0"/>
    <x v="0"/>
    <s v="USD"/>
    <n v="1405511376"/>
    <n v="1401623376"/>
    <b v="0"/>
    <x v="110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n v="31.97"/>
    <x v="0"/>
    <x v="1"/>
    <s v="GBP"/>
    <n v="1404641289"/>
    <n v="1402049289"/>
    <b v="0"/>
    <x v="85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n v="58.61"/>
    <x v="0"/>
    <x v="0"/>
    <s v="USD"/>
    <n v="1405727304"/>
    <n v="1403135304"/>
    <b v="0"/>
    <x v="59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n v="29.43"/>
    <x v="0"/>
    <x v="1"/>
    <s v="GBP"/>
    <n v="1469998680"/>
    <n v="1466710358"/>
    <b v="0"/>
    <x v="64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n v="81.38"/>
    <x v="0"/>
    <x v="0"/>
    <s v="USD"/>
    <n v="1465196400"/>
    <n v="1462841990"/>
    <b v="0"/>
    <x v="244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n v="199.17"/>
    <x v="0"/>
    <x v="0"/>
    <s v="USD"/>
    <n v="1444264372"/>
    <n v="1442536372"/>
    <b v="0"/>
    <x v="76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n v="115.38"/>
    <x v="0"/>
    <x v="1"/>
    <s v="GBP"/>
    <n v="1411858862"/>
    <n v="1409266862"/>
    <b v="0"/>
    <x v="55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n v="46.43"/>
    <x v="0"/>
    <x v="0"/>
    <s v="USD"/>
    <n v="1425099540"/>
    <n v="1424280938"/>
    <b v="0"/>
    <x v="25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n v="70.569999999999993"/>
    <x v="0"/>
    <x v="0"/>
    <s v="USD"/>
    <n v="1480579140"/>
    <n v="1478030325"/>
    <b v="0"/>
    <x v="3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00"/>
    <n v="22.22"/>
    <x v="0"/>
    <x v="0"/>
    <s v="USD"/>
    <n v="1460935800"/>
    <n v="1459999656"/>
    <b v="0"/>
    <x v="82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n v="159.47"/>
    <x v="0"/>
    <x v="1"/>
    <s v="GBP"/>
    <n v="1429813800"/>
    <n v="1427363645"/>
    <b v="0"/>
    <x v="209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n v="37.78"/>
    <x v="0"/>
    <x v="0"/>
    <s v="USD"/>
    <n v="1414284180"/>
    <n v="1410558948"/>
    <b v="0"/>
    <x v="43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n v="72.05"/>
    <x v="0"/>
    <x v="0"/>
    <s v="USD"/>
    <n v="1400875307"/>
    <n v="1398283307"/>
    <b v="0"/>
    <x v="6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n v="63.7"/>
    <x v="0"/>
    <x v="17"/>
    <s v="EUR"/>
    <n v="1459978200"/>
    <n v="1458416585"/>
    <b v="0"/>
    <x v="67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n v="28.41"/>
    <x v="0"/>
    <x v="1"/>
    <s v="GBP"/>
    <n v="1455408000"/>
    <n v="1454638202"/>
    <b v="0"/>
    <x v="69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n v="103.21"/>
    <x v="0"/>
    <x v="0"/>
    <s v="USD"/>
    <n v="1425495563"/>
    <n v="1422903563"/>
    <b v="0"/>
    <x v="15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n v="71.150000000000006"/>
    <x v="0"/>
    <x v="1"/>
    <s v="GBP"/>
    <n v="1450051200"/>
    <n v="1447594176"/>
    <b v="0"/>
    <x v="67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n v="35"/>
    <x v="0"/>
    <x v="0"/>
    <s v="USD"/>
    <n v="1429912341"/>
    <n v="1427320341"/>
    <b v="0"/>
    <x v="73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n v="81.78"/>
    <x v="0"/>
    <x v="0"/>
    <s v="USD"/>
    <n v="1423119540"/>
    <n v="1421252084"/>
    <b v="0"/>
    <x v="88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n v="297.02999999999997"/>
    <x v="0"/>
    <x v="0"/>
    <s v="USD"/>
    <n v="1412434136"/>
    <n v="1409669336"/>
    <b v="0"/>
    <x v="201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08"/>
    <n v="46.61"/>
    <x v="0"/>
    <x v="0"/>
    <s v="USD"/>
    <n v="1411264800"/>
    <n v="1409620903"/>
    <b v="0"/>
    <x v="45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n v="51.72"/>
    <x v="0"/>
    <x v="1"/>
    <s v="GBP"/>
    <n v="1404314952"/>
    <n v="1401722952"/>
    <b v="0"/>
    <x v="60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n v="40.29"/>
    <x v="0"/>
    <x v="1"/>
    <s v="GBP"/>
    <n v="1425142800"/>
    <n v="1422983847"/>
    <b v="0"/>
    <x v="13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n v="16.25"/>
    <x v="0"/>
    <x v="1"/>
    <s v="GBP"/>
    <n v="1478046661"/>
    <n v="1476837061"/>
    <b v="0"/>
    <x v="8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n v="30.15"/>
    <x v="0"/>
    <x v="1"/>
    <s v="GBP"/>
    <n v="1406760101"/>
    <n v="1404168101"/>
    <b v="0"/>
    <x v="250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n v="95.24"/>
    <x v="0"/>
    <x v="0"/>
    <s v="USD"/>
    <n v="1408383153"/>
    <n v="1405791153"/>
    <b v="0"/>
    <x v="64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n v="52.21"/>
    <x v="0"/>
    <x v="0"/>
    <s v="USD"/>
    <n v="1454709600"/>
    <n v="1452520614"/>
    <b v="0"/>
    <x v="288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00"/>
    <n v="134.15"/>
    <x v="0"/>
    <x v="0"/>
    <s v="USD"/>
    <n v="1402974000"/>
    <n v="1400290255"/>
    <b v="0"/>
    <x v="26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n v="62.83"/>
    <x v="0"/>
    <x v="0"/>
    <s v="USD"/>
    <n v="1404983269"/>
    <n v="1402391269"/>
    <b v="0"/>
    <x v="129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n v="58.95"/>
    <x v="0"/>
    <x v="0"/>
    <s v="USD"/>
    <n v="1470538800"/>
    <n v="1469112493"/>
    <b v="0"/>
    <x v="10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n v="143.11000000000001"/>
    <x v="0"/>
    <x v="0"/>
    <s v="USD"/>
    <n v="1408638480"/>
    <n v="1406811593"/>
    <b v="0"/>
    <x v="7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n v="84.17"/>
    <x v="0"/>
    <x v="0"/>
    <s v="USD"/>
    <n v="1440003820"/>
    <n v="1437411820"/>
    <b v="0"/>
    <x v="17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n v="186.07"/>
    <x v="0"/>
    <x v="1"/>
    <s v="GBP"/>
    <n v="1430600400"/>
    <n v="1428358567"/>
    <b v="0"/>
    <x v="25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n v="89.79"/>
    <x v="0"/>
    <x v="0"/>
    <s v="USD"/>
    <n v="1453179540"/>
    <n v="1452030730"/>
    <b v="0"/>
    <x v="59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n v="64.16"/>
    <x v="0"/>
    <x v="0"/>
    <s v="USD"/>
    <n v="1405095300"/>
    <n v="1403146628"/>
    <b v="0"/>
    <x v="141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n v="59.65"/>
    <x v="0"/>
    <x v="0"/>
    <s v="USD"/>
    <n v="1447445820"/>
    <n v="1445077121"/>
    <b v="0"/>
    <x v="68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n v="31.25"/>
    <x v="0"/>
    <x v="0"/>
    <s v="USD"/>
    <n v="1433016672"/>
    <n v="1430424672"/>
    <b v="0"/>
    <x v="22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n v="41.22"/>
    <x v="0"/>
    <x v="0"/>
    <s v="USD"/>
    <n v="1410266146"/>
    <n v="1407674146"/>
    <b v="0"/>
    <x v="43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n v="43.35"/>
    <x v="0"/>
    <x v="2"/>
    <s v="AUD"/>
    <n v="1465394340"/>
    <n v="1464677986"/>
    <b v="0"/>
    <x v="9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n v="64.52"/>
    <x v="0"/>
    <x v="1"/>
    <s v="GBP"/>
    <n v="1445604236"/>
    <n v="1443185036"/>
    <b v="0"/>
    <x v="162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n v="43.28"/>
    <x v="0"/>
    <x v="1"/>
    <s v="GBP"/>
    <n v="1423138800"/>
    <n v="1421092725"/>
    <b v="0"/>
    <x v="20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08"/>
    <n v="77"/>
    <x v="0"/>
    <x v="0"/>
    <s v="USD"/>
    <n v="1458332412"/>
    <n v="1454448012"/>
    <b v="0"/>
    <x v="25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n v="51.22"/>
    <x v="0"/>
    <x v="0"/>
    <s v="USD"/>
    <n v="1418784689"/>
    <n v="1416192689"/>
    <b v="0"/>
    <x v="43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n v="68.25"/>
    <x v="0"/>
    <x v="0"/>
    <s v="USD"/>
    <n v="1468036800"/>
    <n v="1465607738"/>
    <b v="0"/>
    <x v="9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n v="19.489999999999998"/>
    <x v="0"/>
    <x v="1"/>
    <s v="GBP"/>
    <n v="1427990071"/>
    <n v="1422809671"/>
    <b v="0"/>
    <x v="70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n v="41.13"/>
    <x v="0"/>
    <x v="0"/>
    <s v="USD"/>
    <n v="1429636927"/>
    <n v="1427304127"/>
    <b v="0"/>
    <x v="38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n v="41.41"/>
    <x v="0"/>
    <x v="0"/>
    <s v="USD"/>
    <n v="1406087940"/>
    <n v="1404141626"/>
    <b v="0"/>
    <x v="7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n v="27.5"/>
    <x v="0"/>
    <x v="1"/>
    <s v="GBP"/>
    <n v="1471130956"/>
    <n v="1465946956"/>
    <b v="0"/>
    <x v="25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n v="33.57"/>
    <x v="0"/>
    <x v="1"/>
    <s v="GBP"/>
    <n v="1406825159"/>
    <n v="1404233159"/>
    <b v="0"/>
    <x v="64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n v="145.87"/>
    <x v="0"/>
    <x v="0"/>
    <s v="USD"/>
    <n v="1476381627"/>
    <n v="1473789627"/>
    <b v="0"/>
    <x v="50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n v="358.69"/>
    <x v="0"/>
    <x v="0"/>
    <s v="USD"/>
    <n v="1406876340"/>
    <n v="1404190567"/>
    <b v="0"/>
    <x v="38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40"/>
    <n v="50.98"/>
    <x v="0"/>
    <x v="0"/>
    <s v="USD"/>
    <n v="1423720740"/>
    <n v="1421081857"/>
    <b v="0"/>
    <x v="16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n v="45.04"/>
    <x v="0"/>
    <x v="0"/>
    <s v="USD"/>
    <n v="1422937620"/>
    <n v="1420606303"/>
    <b v="0"/>
    <x v="74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n v="17.53"/>
    <x v="0"/>
    <x v="1"/>
    <s v="GBP"/>
    <n v="1463743860"/>
    <n v="1461151860"/>
    <b v="0"/>
    <x v="17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90"/>
    <n v="50"/>
    <x v="0"/>
    <x v="1"/>
    <s v="GBP"/>
    <n v="1408106352"/>
    <n v="1406896752"/>
    <b v="0"/>
    <x v="1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n v="57.92"/>
    <x v="0"/>
    <x v="0"/>
    <s v="USD"/>
    <n v="1477710000"/>
    <n v="1475248279"/>
    <b v="0"/>
    <x v="8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n v="29.71"/>
    <x v="0"/>
    <x v="0"/>
    <s v="USD"/>
    <n v="1436551200"/>
    <n v="1435181628"/>
    <b v="0"/>
    <x v="5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n v="90.68"/>
    <x v="0"/>
    <x v="5"/>
    <s v="CAD"/>
    <n v="1476158340"/>
    <n v="1472594585"/>
    <b v="0"/>
    <x v="229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n v="55.01"/>
    <x v="0"/>
    <x v="0"/>
    <s v="USD"/>
    <n v="1471921637"/>
    <n v="1469329637"/>
    <b v="0"/>
    <x v="251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n v="57.22"/>
    <x v="0"/>
    <x v="1"/>
    <s v="GBP"/>
    <n v="1439136000"/>
    <n v="1436972472"/>
    <b v="0"/>
    <x v="17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n v="72.95"/>
    <x v="0"/>
    <x v="0"/>
    <s v="USD"/>
    <n v="1461108450"/>
    <n v="1455928050"/>
    <b v="0"/>
    <x v="42"/>
    <b v="1"/>
    <s v="theater/plays"/>
    <x v="1"/>
    <x v="6"/>
  </r>
  <r>
    <n v="3467"/>
    <s v="Venus in Fur, Los Angeles."/>
    <s v="Venus in Fur, By David Ives."/>
    <n v="3000"/>
    <n v="3030"/>
    <n v="101"/>
    <n v="64.47"/>
    <x v="0"/>
    <x v="0"/>
    <s v="USD"/>
    <n v="1426864032"/>
    <n v="1424275632"/>
    <b v="0"/>
    <x v="5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n v="716.35"/>
    <x v="0"/>
    <x v="0"/>
    <s v="USD"/>
    <n v="1474426800"/>
    <n v="1471976529"/>
    <b v="0"/>
    <x v="5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n v="50.4"/>
    <x v="0"/>
    <x v="0"/>
    <s v="USD"/>
    <n v="1461857045"/>
    <n v="1459265045"/>
    <b v="0"/>
    <x v="287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50"/>
    <n v="41.67"/>
    <x v="0"/>
    <x v="0"/>
    <s v="USD"/>
    <n v="1468618680"/>
    <n v="1465345902"/>
    <b v="0"/>
    <x v="82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n v="35.770000000000003"/>
    <x v="0"/>
    <x v="1"/>
    <s v="GBP"/>
    <n v="1409515200"/>
    <n v="1405971690"/>
    <b v="0"/>
    <x v="209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n v="88.74"/>
    <x v="0"/>
    <x v="0"/>
    <s v="USD"/>
    <n v="1415253540"/>
    <n v="1413432331"/>
    <b v="0"/>
    <x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n v="148.47999999999999"/>
    <x v="0"/>
    <x v="0"/>
    <s v="USD"/>
    <n v="1426883220"/>
    <n v="1425067296"/>
    <b v="0"/>
    <x v="51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n v="51.79"/>
    <x v="0"/>
    <x v="1"/>
    <s v="GBP"/>
    <n v="1469016131"/>
    <n v="1466424131"/>
    <b v="0"/>
    <x v="70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13"/>
    <n v="20"/>
    <x v="0"/>
    <x v="1"/>
    <s v="GBP"/>
    <n v="1414972800"/>
    <n v="1412629704"/>
    <b v="0"/>
    <x v="5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n v="52"/>
    <x v="0"/>
    <x v="0"/>
    <s v="USD"/>
    <n v="1414378800"/>
    <n v="1412836990"/>
    <b v="0"/>
    <x v="79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n v="53.23"/>
    <x v="0"/>
    <x v="0"/>
    <s v="USD"/>
    <n v="1431831600"/>
    <n v="1430761243"/>
    <b v="0"/>
    <x v="70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n v="39.6"/>
    <x v="0"/>
    <x v="0"/>
    <s v="USD"/>
    <n v="1426539600"/>
    <n v="1424296822"/>
    <b v="0"/>
    <x v="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28"/>
    <n v="34.25"/>
    <x v="0"/>
    <x v="1"/>
    <s v="GBP"/>
    <n v="1403382680"/>
    <n v="1400790680"/>
    <b v="0"/>
    <x v="6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n v="164.62"/>
    <x v="0"/>
    <x v="0"/>
    <s v="USD"/>
    <n v="1436562000"/>
    <n v="1434440227"/>
    <b v="0"/>
    <x v="62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n v="125.05"/>
    <x v="0"/>
    <x v="2"/>
    <s v="AUD"/>
    <n v="1420178188"/>
    <n v="1418709388"/>
    <b v="0"/>
    <x v="1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n v="51.88"/>
    <x v="0"/>
    <x v="1"/>
    <s v="GBP"/>
    <n v="1404671466"/>
    <n v="1402079466"/>
    <b v="0"/>
    <x v="144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n v="40.29"/>
    <x v="0"/>
    <x v="0"/>
    <s v="USD"/>
    <n v="1404403381"/>
    <n v="1401811381"/>
    <b v="0"/>
    <x v="182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n v="64.91"/>
    <x v="0"/>
    <x v="0"/>
    <s v="USD"/>
    <n v="1466014499"/>
    <n v="1463422499"/>
    <b v="0"/>
    <x v="3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n v="55.33"/>
    <x v="0"/>
    <x v="0"/>
    <s v="USD"/>
    <n v="1454431080"/>
    <n v="1451839080"/>
    <b v="0"/>
    <x v="209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n v="83.14"/>
    <x v="0"/>
    <x v="0"/>
    <s v="USD"/>
    <n v="1433314740"/>
    <n v="1430600401"/>
    <b v="0"/>
    <x v="6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n v="38.71"/>
    <x v="0"/>
    <x v="1"/>
    <s v="GBP"/>
    <n v="1435185252"/>
    <n v="1432593252"/>
    <b v="0"/>
    <x v="3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n v="125.38"/>
    <x v="0"/>
    <x v="0"/>
    <s v="USD"/>
    <n v="1429286400"/>
    <n v="1427221560"/>
    <b v="0"/>
    <x v="60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n v="78.260000000000005"/>
    <x v="0"/>
    <x v="1"/>
    <s v="GBP"/>
    <n v="1400965200"/>
    <n v="1398352531"/>
    <b v="0"/>
    <x v="250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n v="47.22"/>
    <x v="0"/>
    <x v="0"/>
    <s v="USD"/>
    <n v="1460574924"/>
    <n v="1457982924"/>
    <b v="0"/>
    <x v="74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n v="79.099999999999994"/>
    <x v="0"/>
    <x v="0"/>
    <s v="USD"/>
    <n v="1431928784"/>
    <n v="1430114384"/>
    <b v="0"/>
    <x v="73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n v="114.29"/>
    <x v="0"/>
    <x v="0"/>
    <s v="USD"/>
    <n v="1445818397"/>
    <n v="1442794397"/>
    <b v="0"/>
    <x v="2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n v="51.72"/>
    <x v="0"/>
    <x v="0"/>
    <s v="USD"/>
    <n v="1408252260"/>
    <n v="1406580436"/>
    <b v="0"/>
    <x v="60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n v="30.77"/>
    <x v="0"/>
    <x v="0"/>
    <s v="USD"/>
    <n v="1480140000"/>
    <n v="1479186575"/>
    <b v="0"/>
    <x v="62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n v="74.209999999999994"/>
    <x v="0"/>
    <x v="5"/>
    <s v="CAD"/>
    <n v="1414862280"/>
    <n v="1412360309"/>
    <b v="0"/>
    <x v="250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n v="47.85"/>
    <x v="0"/>
    <x v="0"/>
    <s v="USD"/>
    <n v="1473625166"/>
    <n v="1470169166"/>
    <b v="0"/>
    <x v="76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n v="34.409999999999997"/>
    <x v="0"/>
    <x v="0"/>
    <s v="USD"/>
    <n v="1464904800"/>
    <n v="1463852904"/>
    <b v="0"/>
    <x v="72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n v="40.24"/>
    <x v="0"/>
    <x v="5"/>
    <s v="CAD"/>
    <n v="1464471840"/>
    <n v="1459309704"/>
    <b v="0"/>
    <x v="288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n v="60.29"/>
    <x v="0"/>
    <x v="0"/>
    <s v="USD"/>
    <n v="1435733940"/>
    <n v="1431046325"/>
    <b v="0"/>
    <x v="2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n v="25.31"/>
    <x v="0"/>
    <x v="0"/>
    <s v="USD"/>
    <n v="1457326740"/>
    <n v="1455919438"/>
    <b v="0"/>
    <x v="288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n v="35.950000000000003"/>
    <x v="0"/>
    <x v="1"/>
    <s v="GBP"/>
    <n v="1441995595"/>
    <n v="1439835595"/>
    <b v="0"/>
    <x v="288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n v="136"/>
    <x v="0"/>
    <x v="0"/>
    <s v="USD"/>
    <n v="1458100740"/>
    <n v="1456862924"/>
    <b v="0"/>
    <x v="162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n v="70.760000000000005"/>
    <x v="0"/>
    <x v="1"/>
    <s v="GBP"/>
    <n v="1469359728"/>
    <n v="1466767728"/>
    <b v="0"/>
    <x v="44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n v="125"/>
    <x v="0"/>
    <x v="0"/>
    <s v="USD"/>
    <n v="1447959491"/>
    <n v="1445363891"/>
    <b v="0"/>
    <x v="22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n v="66.510000000000005"/>
    <x v="0"/>
    <x v="0"/>
    <s v="USD"/>
    <n v="1399953600"/>
    <n v="1398983245"/>
    <b v="0"/>
    <x v="70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n v="105"/>
    <x v="0"/>
    <x v="0"/>
    <s v="USD"/>
    <n v="1408815440"/>
    <n v="1404927440"/>
    <b v="0"/>
    <x v="60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n v="145"/>
    <x v="0"/>
    <x v="0"/>
    <s v="USD"/>
    <n v="1464732537"/>
    <n v="1462140537"/>
    <b v="0"/>
    <x v="250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n v="12"/>
    <x v="0"/>
    <x v="1"/>
    <s v="GBP"/>
    <n v="1462914000"/>
    <n v="1460914253"/>
    <b v="0"/>
    <x v="41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n v="96.67"/>
    <x v="0"/>
    <x v="0"/>
    <s v="USD"/>
    <n v="1416545700"/>
    <n v="1415392666"/>
    <b v="0"/>
    <x v="51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n v="60.33"/>
    <x v="0"/>
    <x v="0"/>
    <s v="USD"/>
    <n v="1404312846"/>
    <n v="1402584846"/>
    <b v="0"/>
    <x v="41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01"/>
    <n v="79.89"/>
    <x v="0"/>
    <x v="1"/>
    <s v="GBP"/>
    <n v="1415385000"/>
    <n v="1413406695"/>
    <b v="0"/>
    <x v="10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n v="58.82"/>
    <x v="0"/>
    <x v="1"/>
    <s v="GBP"/>
    <n v="1429789992"/>
    <n v="1424609592"/>
    <b v="0"/>
    <x v="5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n v="75.34"/>
    <x v="0"/>
    <x v="0"/>
    <s v="USD"/>
    <n v="1401857940"/>
    <n v="1400725112"/>
    <b v="0"/>
    <x v="3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n v="55"/>
    <x v="0"/>
    <x v="0"/>
    <s v="USD"/>
    <n v="1422853140"/>
    <n v="1421439552"/>
    <b v="0"/>
    <x v="73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n v="66.959999999999994"/>
    <x v="0"/>
    <x v="0"/>
    <s v="USD"/>
    <n v="1433097171"/>
    <n v="1430505171"/>
    <b v="0"/>
    <x v="67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n v="227.27"/>
    <x v="0"/>
    <x v="0"/>
    <s v="USD"/>
    <n v="1410145200"/>
    <n v="1407197670"/>
    <b v="0"/>
    <x v="202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n v="307.69"/>
    <x v="0"/>
    <x v="1"/>
    <s v="GBP"/>
    <n v="1404471600"/>
    <n v="1401910634"/>
    <b v="0"/>
    <x v="62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n v="50.02"/>
    <x v="0"/>
    <x v="0"/>
    <s v="USD"/>
    <n v="1412259660"/>
    <n v="1410461299"/>
    <b v="0"/>
    <x v="51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01"/>
    <n v="72.39"/>
    <x v="0"/>
    <x v="1"/>
    <s v="GBP"/>
    <n v="1425478950"/>
    <n v="1422886950"/>
    <b v="0"/>
    <x v="33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01"/>
    <n v="95.95"/>
    <x v="0"/>
    <x v="1"/>
    <s v="GBP"/>
    <n v="1441547220"/>
    <n v="1439322412"/>
    <b v="0"/>
    <x v="64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n v="45.62"/>
    <x v="0"/>
    <x v="0"/>
    <s v="USD"/>
    <n v="1411980020"/>
    <n v="1409388020"/>
    <b v="0"/>
    <x v="62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n v="41.03"/>
    <x v="0"/>
    <x v="1"/>
    <s v="GBP"/>
    <n v="1442311560"/>
    <n v="1439924246"/>
    <b v="0"/>
    <x v="69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n v="56.83"/>
    <x v="0"/>
    <x v="1"/>
    <s v="GBP"/>
    <n v="1474844400"/>
    <n v="1469871148"/>
    <b v="0"/>
    <x v="144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n v="137.24"/>
    <x v="0"/>
    <x v="0"/>
    <s v="USD"/>
    <n v="1410580800"/>
    <n v="1409336373"/>
    <b v="0"/>
    <x v="142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n v="75.709999999999994"/>
    <x v="0"/>
    <x v="0"/>
    <s v="USD"/>
    <n v="1439136000"/>
    <n v="1438188106"/>
    <b v="0"/>
    <x v="63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n v="99"/>
    <x v="0"/>
    <x v="0"/>
    <s v="USD"/>
    <n v="1461823140"/>
    <n v="1459411371"/>
    <b v="0"/>
    <x v="69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n v="81.569999999999993"/>
    <x v="0"/>
    <x v="0"/>
    <s v="USD"/>
    <n v="1436587140"/>
    <n v="1434069205"/>
    <b v="0"/>
    <x v="48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n v="45.11"/>
    <x v="0"/>
    <x v="1"/>
    <s v="GBP"/>
    <n v="1484740918"/>
    <n v="1483012918"/>
    <b v="0"/>
    <x v="7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n v="36.67"/>
    <x v="0"/>
    <x v="0"/>
    <s v="USD"/>
    <n v="1436749200"/>
    <n v="1434997018"/>
    <b v="0"/>
    <x v="59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n v="125"/>
    <x v="0"/>
    <x v="1"/>
    <s v="GBP"/>
    <n v="1460318400"/>
    <n v="1457881057"/>
    <b v="0"/>
    <x v="19"/>
    <b v="1"/>
    <s v="theater/plays"/>
    <x v="1"/>
    <x v="6"/>
  </r>
  <r>
    <n v="3531"/>
    <s v="The Reinvention of Lily Johnson"/>
    <s v="A political comedy for a crazy election year"/>
    <n v="1000"/>
    <n v="1280"/>
    <n v="128"/>
    <n v="49.23"/>
    <x v="0"/>
    <x v="0"/>
    <s v="USD"/>
    <n v="1467301334"/>
    <n v="1464709334"/>
    <b v="0"/>
    <x v="55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n v="42.3"/>
    <x v="0"/>
    <x v="0"/>
    <s v="USD"/>
    <n v="1411012740"/>
    <n v="1409667827"/>
    <b v="0"/>
    <x v="74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n v="78.88"/>
    <x v="0"/>
    <x v="0"/>
    <s v="USD"/>
    <n v="1447269367"/>
    <n v="1444673767"/>
    <b v="0"/>
    <x v="22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56"/>
    <n v="38.28"/>
    <x v="0"/>
    <x v="0"/>
    <s v="USD"/>
    <n v="1443711623"/>
    <n v="1440687623"/>
    <b v="0"/>
    <x v="386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n v="44.85"/>
    <x v="0"/>
    <x v="1"/>
    <s v="GBP"/>
    <n v="1443808800"/>
    <n v="1441120910"/>
    <b v="0"/>
    <x v="67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n v="13.53"/>
    <x v="0"/>
    <x v="1"/>
    <s v="GBP"/>
    <n v="1450612740"/>
    <n v="1448040425"/>
    <b v="0"/>
    <x v="5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n v="43.5"/>
    <x v="0"/>
    <x v="5"/>
    <s v="CAD"/>
    <n v="1416211140"/>
    <n v="1413016216"/>
    <b v="0"/>
    <x v="33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n v="30.95"/>
    <x v="0"/>
    <x v="1"/>
    <s v="GBP"/>
    <n v="1471428340"/>
    <n v="1469009140"/>
    <b v="0"/>
    <x v="1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n v="55.23"/>
    <x v="0"/>
    <x v="0"/>
    <s v="USD"/>
    <n v="1473358122"/>
    <n v="1471543722"/>
    <b v="0"/>
    <x v="62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n v="46.13"/>
    <x v="0"/>
    <x v="1"/>
    <s v="GBP"/>
    <n v="1466899491"/>
    <n v="1464307491"/>
    <b v="0"/>
    <x v="22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n v="39.380000000000003"/>
    <x v="0"/>
    <x v="1"/>
    <s v="GBP"/>
    <n v="1441042275"/>
    <n v="1438882275"/>
    <b v="0"/>
    <x v="58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n v="66.150000000000006"/>
    <x v="0"/>
    <x v="0"/>
    <s v="USD"/>
    <n v="1410099822"/>
    <n v="1404915822"/>
    <b v="0"/>
    <x v="268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n v="54.14"/>
    <x v="0"/>
    <x v="12"/>
    <s v="EUR"/>
    <n v="1435255659"/>
    <n v="1432663659"/>
    <b v="0"/>
    <x v="60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00"/>
    <n v="104.17"/>
    <x v="0"/>
    <x v="0"/>
    <s v="USD"/>
    <n v="1425758257"/>
    <n v="1423166257"/>
    <b v="0"/>
    <x v="5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n v="31.38"/>
    <x v="0"/>
    <x v="0"/>
    <s v="USD"/>
    <n v="1428780159"/>
    <n v="1426188159"/>
    <b v="0"/>
    <x v="22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n v="59.21"/>
    <x v="0"/>
    <x v="0"/>
    <s v="USD"/>
    <n v="1427860740"/>
    <n v="1426002684"/>
    <b v="0"/>
    <x v="10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n v="119.18"/>
    <x v="0"/>
    <x v="0"/>
    <s v="USD"/>
    <n v="1463198340"/>
    <n v="1461117201"/>
    <b v="0"/>
    <x v="22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n v="164.62"/>
    <x v="0"/>
    <x v="0"/>
    <s v="USD"/>
    <n v="1457139600"/>
    <n v="1455230214"/>
    <b v="0"/>
    <x v="62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n v="24.29"/>
    <x v="0"/>
    <x v="1"/>
    <s v="GBP"/>
    <n v="1441358873"/>
    <n v="1438939673"/>
    <b v="0"/>
    <x v="288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n v="40.94"/>
    <x v="0"/>
    <x v="1"/>
    <s v="GBP"/>
    <n v="1462224398"/>
    <n v="1459632398"/>
    <b v="0"/>
    <x v="31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n v="61.1"/>
    <x v="0"/>
    <x v="0"/>
    <s v="USD"/>
    <n v="1400796420"/>
    <n v="1398342170"/>
    <b v="0"/>
    <x v="20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n v="38.65"/>
    <x v="0"/>
    <x v="1"/>
    <s v="GBP"/>
    <n v="1403964324"/>
    <n v="1401372324"/>
    <b v="0"/>
    <x v="9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n v="56.2"/>
    <x v="0"/>
    <x v="0"/>
    <s v="USD"/>
    <n v="1439337600"/>
    <n v="1436575280"/>
    <b v="0"/>
    <x v="201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n v="107"/>
    <x v="0"/>
    <x v="0"/>
    <s v="USD"/>
    <n v="1423674000"/>
    <n v="1421025159"/>
    <b v="0"/>
    <x v="28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n v="171.43"/>
    <x v="0"/>
    <x v="13"/>
    <s v="EUR"/>
    <n v="1479382594"/>
    <n v="1476786994"/>
    <b v="0"/>
    <x v="25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n v="110.5"/>
    <x v="0"/>
    <x v="1"/>
    <s v="GBP"/>
    <n v="1408289724"/>
    <n v="1403105724"/>
    <b v="0"/>
    <x v="9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n v="179.28"/>
    <x v="0"/>
    <x v="0"/>
    <s v="USD"/>
    <n v="1399271911"/>
    <n v="1396334311"/>
    <b v="0"/>
    <x v="501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n v="22.91"/>
    <x v="0"/>
    <x v="1"/>
    <s v="GBP"/>
    <n v="1435352400"/>
    <n v="1431718575"/>
    <b v="0"/>
    <x v="19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n v="43.13"/>
    <x v="0"/>
    <x v="2"/>
    <s v="AUD"/>
    <n v="1438333080"/>
    <n v="1436408308"/>
    <b v="0"/>
    <x v="5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n v="46.89"/>
    <x v="0"/>
    <x v="5"/>
    <s v="CAD"/>
    <n v="1432694700"/>
    <n v="1429651266"/>
    <b v="0"/>
    <x v="142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n v="47.41"/>
    <x v="0"/>
    <x v="0"/>
    <s v="USD"/>
    <n v="1438799760"/>
    <n v="1437236378"/>
    <b v="0"/>
    <x v="241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n v="15.13"/>
    <x v="0"/>
    <x v="1"/>
    <s v="GBP"/>
    <n v="1457906400"/>
    <n v="1457115427"/>
    <b v="0"/>
    <x v="162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n v="21.1"/>
    <x v="0"/>
    <x v="1"/>
    <s v="GBP"/>
    <n v="1470078000"/>
    <n v="1467648456"/>
    <b v="0"/>
    <x v="20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01"/>
    <n v="59.12"/>
    <x v="0"/>
    <x v="1"/>
    <s v="GBP"/>
    <n v="1444060800"/>
    <n v="1440082649"/>
    <b v="0"/>
    <x v="5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n v="97.92"/>
    <x v="0"/>
    <x v="0"/>
    <s v="USD"/>
    <n v="1420048208"/>
    <n v="1417456208"/>
    <b v="0"/>
    <x v="8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n v="55.13"/>
    <x v="0"/>
    <x v="1"/>
    <s v="GBP"/>
    <n v="1422015083"/>
    <n v="1419423083"/>
    <b v="0"/>
    <x v="44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n v="26.54"/>
    <x v="0"/>
    <x v="1"/>
    <s v="GBP"/>
    <n v="1433964444"/>
    <n v="1431372444"/>
    <b v="0"/>
    <x v="14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n v="58.42"/>
    <x v="0"/>
    <x v="0"/>
    <s v="USD"/>
    <n v="1410975994"/>
    <n v="1408383994"/>
    <b v="0"/>
    <x v="10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n v="122.54"/>
    <x v="0"/>
    <x v="0"/>
    <s v="USD"/>
    <n v="1420734696"/>
    <n v="1418142696"/>
    <b v="0"/>
    <x v="14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14"/>
    <n v="87.96"/>
    <x v="0"/>
    <x v="0"/>
    <s v="USD"/>
    <n v="1420009200"/>
    <n v="1417593483"/>
    <b v="0"/>
    <x v="55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n v="73.239999999999995"/>
    <x v="0"/>
    <x v="1"/>
    <s v="GBP"/>
    <n v="1414701413"/>
    <n v="1412109413"/>
    <b v="0"/>
    <x v="20"/>
    <b v="1"/>
    <s v="theater/plays"/>
    <x v="1"/>
    <x v="6"/>
  </r>
  <r>
    <n v="3572"/>
    <s v="Monster"/>
    <s v="A darkly comic one woman show by Abram Rooney as part of The Camden Fringe 2015."/>
    <n v="500"/>
    <n v="500"/>
    <n v="100"/>
    <n v="55.56"/>
    <x v="0"/>
    <x v="1"/>
    <s v="GBP"/>
    <n v="1434894082"/>
    <n v="1432302082"/>
    <b v="0"/>
    <x v="82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03"/>
    <n v="39.54"/>
    <x v="0"/>
    <x v="1"/>
    <s v="GBP"/>
    <n v="1415440846"/>
    <n v="1412845246"/>
    <b v="0"/>
    <x v="76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n v="136.78"/>
    <x v="0"/>
    <x v="0"/>
    <s v="USD"/>
    <n v="1415921848"/>
    <n v="1413326248"/>
    <b v="0"/>
    <x v="43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n v="99.34"/>
    <x v="0"/>
    <x v="0"/>
    <s v="USD"/>
    <n v="1470887940"/>
    <n v="1468176527"/>
    <b v="0"/>
    <x v="33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n v="20"/>
    <x v="0"/>
    <x v="0"/>
    <s v="USD"/>
    <n v="1480947054"/>
    <n v="1475759454"/>
    <b v="0"/>
    <x v="81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n v="28.89"/>
    <x v="0"/>
    <x v="0"/>
    <s v="USD"/>
    <n v="1430029680"/>
    <n v="1427741583"/>
    <b v="0"/>
    <x v="74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00"/>
    <n v="40.549999999999997"/>
    <x v="0"/>
    <x v="1"/>
    <s v="GBP"/>
    <n v="1462037777"/>
    <n v="1459445777"/>
    <b v="0"/>
    <x v="7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n v="35.71"/>
    <x v="0"/>
    <x v="1"/>
    <s v="GBP"/>
    <n v="1459444656"/>
    <n v="1456856256"/>
    <b v="0"/>
    <x v="25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n v="37.96"/>
    <x v="0"/>
    <x v="0"/>
    <s v="USD"/>
    <n v="1425185940"/>
    <n v="1421900022"/>
    <b v="0"/>
    <x v="74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n v="33.33"/>
    <x v="0"/>
    <x v="1"/>
    <s v="GBP"/>
    <n v="1406719110"/>
    <n v="1405509510"/>
    <b v="0"/>
    <x v="43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87"/>
    <n v="58.57"/>
    <x v="0"/>
    <x v="0"/>
    <s v="USD"/>
    <n v="1459822682"/>
    <n v="1458613082"/>
    <b v="0"/>
    <x v="72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n v="135.63"/>
    <x v="0"/>
    <x v="0"/>
    <s v="USD"/>
    <n v="1460970805"/>
    <n v="1455790405"/>
    <b v="0"/>
    <x v="5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n v="30.94"/>
    <x v="0"/>
    <x v="1"/>
    <s v="GBP"/>
    <n v="1436772944"/>
    <n v="1434180944"/>
    <b v="0"/>
    <x v="300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n v="176.09"/>
    <x v="0"/>
    <x v="0"/>
    <s v="USD"/>
    <n v="1419181890"/>
    <n v="1416589890"/>
    <b v="0"/>
    <x v="23"/>
    <b v="1"/>
    <s v="theater/plays"/>
    <x v="1"/>
    <x v="6"/>
  </r>
  <r>
    <n v="3586"/>
    <s v="Actors &amp; Musicians who are Blind or Autistic"/>
    <s v="See Theatre In A New Light"/>
    <n v="7500"/>
    <n v="8207"/>
    <n v="109"/>
    <n v="151.97999999999999"/>
    <x v="0"/>
    <x v="0"/>
    <s v="USD"/>
    <n v="1474649070"/>
    <n v="1469465070"/>
    <b v="0"/>
    <x v="241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n v="22.61"/>
    <x v="0"/>
    <x v="1"/>
    <s v="GBP"/>
    <n v="1467054000"/>
    <n v="1463144254"/>
    <b v="0"/>
    <x v="33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n v="18.27"/>
    <x v="0"/>
    <x v="1"/>
    <s v="GBP"/>
    <n v="1430348400"/>
    <n v="1428436410"/>
    <b v="0"/>
    <x v="202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n v="82.26"/>
    <x v="0"/>
    <x v="0"/>
    <s v="USD"/>
    <n v="1432654347"/>
    <n v="1430494347"/>
    <b v="0"/>
    <x v="95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n v="68.53"/>
    <x v="0"/>
    <x v="1"/>
    <s v="GBP"/>
    <n v="1413792034"/>
    <n v="1411200034"/>
    <b v="0"/>
    <x v="196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n v="68.06"/>
    <x v="0"/>
    <x v="0"/>
    <s v="USD"/>
    <n v="1422075540"/>
    <n v="1419979544"/>
    <b v="0"/>
    <x v="59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n v="72.709999999999994"/>
    <x v="0"/>
    <x v="0"/>
    <s v="USD"/>
    <n v="1423630740"/>
    <n v="1418673307"/>
    <b v="0"/>
    <x v="2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n v="77.19"/>
    <x v="0"/>
    <x v="0"/>
    <s v="USD"/>
    <n v="1420489560"/>
    <n v="1417469639"/>
    <b v="0"/>
    <x v="68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n v="55.97"/>
    <x v="0"/>
    <x v="0"/>
    <s v="USD"/>
    <n v="1472952982"/>
    <n v="1470792982"/>
    <b v="0"/>
    <x v="17"/>
    <b v="1"/>
    <s v="theater/plays"/>
    <x v="1"/>
    <x v="6"/>
  </r>
  <r>
    <n v="3595"/>
    <s v="The Flu Season"/>
    <s v="A new theatre company staging Will Eno's The Flu Season in Seattle"/>
    <n v="2600"/>
    <n v="3081"/>
    <n v="119"/>
    <n v="49.69"/>
    <x v="0"/>
    <x v="0"/>
    <s v="USD"/>
    <n v="1426229940"/>
    <n v="1423959123"/>
    <b v="0"/>
    <x v="95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n v="79"/>
    <x v="0"/>
    <x v="5"/>
    <s v="CAD"/>
    <n v="1409072982"/>
    <n v="1407258582"/>
    <b v="0"/>
    <x v="41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n v="77.73"/>
    <x v="0"/>
    <x v="0"/>
    <s v="USD"/>
    <n v="1456984740"/>
    <n v="1455717790"/>
    <b v="0"/>
    <x v="51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10"/>
    <n v="40.78"/>
    <x v="0"/>
    <x v="0"/>
    <s v="USD"/>
    <n v="1409720340"/>
    <n v="1408129822"/>
    <b v="0"/>
    <x v="74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n v="59.41"/>
    <x v="0"/>
    <x v="0"/>
    <s v="USD"/>
    <n v="1440892800"/>
    <n v="1438715077"/>
    <b v="0"/>
    <x v="57"/>
    <b v="1"/>
    <s v="theater/plays"/>
    <x v="1"/>
    <x v="6"/>
  </r>
  <r>
    <n v="3600"/>
    <s v="Pariah"/>
    <s v="The First Play From The Man Who Brought You The Black James Bond!"/>
    <n v="10"/>
    <n v="13"/>
    <n v="130"/>
    <n v="3.25"/>
    <x v="0"/>
    <x v="0"/>
    <s v="USD"/>
    <n v="1476390164"/>
    <n v="1473970964"/>
    <b v="0"/>
    <x v="80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n v="39.380000000000003"/>
    <x v="0"/>
    <x v="1"/>
    <s v="GBP"/>
    <n v="1421452682"/>
    <n v="1418860682"/>
    <b v="0"/>
    <x v="28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n v="81.67"/>
    <x v="0"/>
    <x v="0"/>
    <s v="USD"/>
    <n v="1463520479"/>
    <n v="1458336479"/>
    <b v="0"/>
    <x v="72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n v="44.91"/>
    <x v="0"/>
    <x v="0"/>
    <s v="USD"/>
    <n v="1446759880"/>
    <n v="1444164280"/>
    <b v="0"/>
    <x v="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n v="49.06"/>
    <x v="0"/>
    <x v="0"/>
    <s v="USD"/>
    <n v="1461913140"/>
    <n v="1461370956"/>
    <b v="0"/>
    <x v="50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n v="30.67"/>
    <x v="0"/>
    <x v="1"/>
    <s v="GBP"/>
    <n v="1455390126"/>
    <n v="1452798126"/>
    <b v="0"/>
    <x v="41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n v="61.06"/>
    <x v="0"/>
    <x v="1"/>
    <s v="GBP"/>
    <n v="1471185057"/>
    <n v="1468593057"/>
    <b v="0"/>
    <x v="31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05"/>
    <n v="29"/>
    <x v="0"/>
    <x v="1"/>
    <s v="GBP"/>
    <n v="1450137600"/>
    <n v="1448924882"/>
    <b v="0"/>
    <x v="9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n v="29.63"/>
    <x v="0"/>
    <x v="1"/>
    <s v="GBP"/>
    <n v="1466172000"/>
    <n v="1463418090"/>
    <b v="0"/>
    <x v="74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n v="143.1"/>
    <x v="0"/>
    <x v="1"/>
    <s v="GBP"/>
    <n v="1459378085"/>
    <n v="1456789685"/>
    <b v="0"/>
    <x v="64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n v="52.35"/>
    <x v="0"/>
    <x v="1"/>
    <s v="GBP"/>
    <n v="1439806936"/>
    <n v="1437214936"/>
    <b v="0"/>
    <x v="162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n v="66.67"/>
    <x v="0"/>
    <x v="1"/>
    <s v="GBP"/>
    <n v="1428483201"/>
    <n v="1425891201"/>
    <b v="0"/>
    <x v="13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n v="126.67"/>
    <x v="0"/>
    <x v="5"/>
    <s v="CAD"/>
    <n v="1402334811"/>
    <n v="1401470811"/>
    <b v="0"/>
    <x v="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00"/>
    <n v="62.5"/>
    <x v="0"/>
    <x v="0"/>
    <s v="USD"/>
    <n v="1403964574"/>
    <n v="1401372574"/>
    <b v="0"/>
    <x v="9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n v="35.49"/>
    <x v="0"/>
    <x v="0"/>
    <s v="USD"/>
    <n v="1434675616"/>
    <n v="1432083616"/>
    <b v="0"/>
    <x v="26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n v="37.08"/>
    <x v="0"/>
    <x v="1"/>
    <s v="GBP"/>
    <n v="1449756896"/>
    <n v="1447164896"/>
    <b v="0"/>
    <x v="250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n v="69.33"/>
    <x v="0"/>
    <x v="1"/>
    <s v="GBP"/>
    <n v="1426801664"/>
    <n v="1424213264"/>
    <b v="0"/>
    <x v="43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n v="17.25"/>
    <x v="0"/>
    <x v="1"/>
    <s v="GBP"/>
    <n v="1488240000"/>
    <n v="1486996729"/>
    <b v="0"/>
    <x v="13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n v="36.07"/>
    <x v="0"/>
    <x v="1"/>
    <s v="GBP"/>
    <n v="1433343850"/>
    <n v="1430751850"/>
    <b v="0"/>
    <x v="6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n v="66.47"/>
    <x v="0"/>
    <x v="0"/>
    <s v="USD"/>
    <n v="1479592800"/>
    <n v="1476760226"/>
    <b v="0"/>
    <x v="5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n v="56.07"/>
    <x v="0"/>
    <x v="0"/>
    <s v="USD"/>
    <n v="1425528000"/>
    <n v="1422916261"/>
    <b v="0"/>
    <x v="438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n v="47.03"/>
    <x v="0"/>
    <x v="0"/>
    <s v="USD"/>
    <n v="1475269200"/>
    <n v="1473200844"/>
    <b v="0"/>
    <x v="16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00"/>
    <n v="47.67"/>
    <x v="0"/>
    <x v="0"/>
    <s v="USD"/>
    <n v="1411874580"/>
    <n v="1409030371"/>
    <b v="0"/>
    <x v="64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20"/>
    <n v="88.24"/>
    <x v="0"/>
    <x v="0"/>
    <s v="USD"/>
    <n v="1406358000"/>
    <n v="1404841270"/>
    <b v="0"/>
    <x v="69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n v="80.72"/>
    <x v="0"/>
    <x v="0"/>
    <s v="USD"/>
    <n v="1471977290"/>
    <n v="1466793290"/>
    <b v="0"/>
    <x v="70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n v="39.49"/>
    <x v="0"/>
    <x v="1"/>
    <s v="GBP"/>
    <n v="1435851577"/>
    <n v="1433259577"/>
    <b v="0"/>
    <x v="76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n v="84.85"/>
    <x v="0"/>
    <x v="1"/>
    <s v="GBP"/>
    <n v="1408204857"/>
    <n v="1406390457"/>
    <b v="0"/>
    <x v="53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n v="68.97"/>
    <x v="0"/>
    <x v="0"/>
    <s v="USD"/>
    <n v="1463803140"/>
    <n v="1459446487"/>
    <b v="0"/>
    <x v="60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n v="0"/>
    <x v="2"/>
    <x v="0"/>
    <s v="USD"/>
    <n v="1450040396"/>
    <n v="1444852796"/>
    <b v="0"/>
    <x v="78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n v="1"/>
    <x v="2"/>
    <x v="0"/>
    <s v="USD"/>
    <n v="1462467600"/>
    <n v="1457403364"/>
    <b v="0"/>
    <x v="84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n v="1"/>
    <x v="2"/>
    <x v="1"/>
    <s v="GBP"/>
    <n v="1417295990"/>
    <n v="1414700390"/>
    <b v="0"/>
    <x v="29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n v="147.88"/>
    <x v="2"/>
    <x v="0"/>
    <s v="USD"/>
    <n v="1411444740"/>
    <n v="1409335497"/>
    <b v="0"/>
    <x v="211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n v="100"/>
    <x v="2"/>
    <x v="1"/>
    <s v="GBP"/>
    <n v="1416781749"/>
    <n v="1415053749"/>
    <b v="0"/>
    <x v="29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n v="56.84"/>
    <x v="2"/>
    <x v="0"/>
    <s v="USD"/>
    <n v="1479517200"/>
    <n v="1475765867"/>
    <b v="0"/>
    <x v="162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n v="176.94"/>
    <x v="2"/>
    <x v="5"/>
    <s v="CAD"/>
    <n v="1484366340"/>
    <n v="1480219174"/>
    <b v="0"/>
    <x v="59"/>
    <b v="0"/>
    <s v="theater/musical"/>
    <x v="1"/>
    <x v="40"/>
  </r>
  <r>
    <n v="3635"/>
    <s v="Mary's Son"/>
    <s v="Mary's Son is a pop opera about Jesus and the hope he brings to all people."/>
    <n v="3500"/>
    <n v="1276"/>
    <n v="36"/>
    <n v="127.6"/>
    <x v="2"/>
    <x v="0"/>
    <s v="USD"/>
    <n v="1461186676"/>
    <n v="1458594676"/>
    <b v="0"/>
    <x v="73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n v="0"/>
    <x v="2"/>
    <x v="0"/>
    <s v="USD"/>
    <n v="1442248829"/>
    <n v="1439224829"/>
    <b v="0"/>
    <x v="78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n v="66.14"/>
    <x v="2"/>
    <x v="0"/>
    <s v="USD"/>
    <n v="1420130935"/>
    <n v="1417538935"/>
    <b v="0"/>
    <x v="25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7"/>
    <n v="108"/>
    <x v="2"/>
    <x v="5"/>
    <s v="CAD"/>
    <n v="1429456132"/>
    <n v="1424275732"/>
    <b v="0"/>
    <x v="84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n v="1"/>
    <x v="2"/>
    <x v="0"/>
    <s v="USD"/>
    <n v="1475853060"/>
    <n v="1470672906"/>
    <b v="0"/>
    <x v="29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n v="18.329999999999998"/>
    <x v="2"/>
    <x v="0"/>
    <s v="USD"/>
    <n v="1431283530"/>
    <n v="1428691530"/>
    <b v="0"/>
    <x v="8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n v="0"/>
    <x v="2"/>
    <x v="0"/>
    <s v="USD"/>
    <n v="1412485200"/>
    <n v="1410966179"/>
    <b v="0"/>
    <x v="78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n v="7.5"/>
    <x v="2"/>
    <x v="12"/>
    <s v="EUR"/>
    <n v="1448902800"/>
    <n v="1445369727"/>
    <b v="0"/>
    <x v="84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n v="0"/>
    <x v="2"/>
    <x v="0"/>
    <s v="USD"/>
    <n v="1447734439"/>
    <n v="1444274839"/>
    <b v="0"/>
    <x v="78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n v="68.42"/>
    <x v="2"/>
    <x v="0"/>
    <s v="USD"/>
    <n v="1457413140"/>
    <n v="1454996887"/>
    <b v="0"/>
    <x v="8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n v="1"/>
    <x v="2"/>
    <x v="5"/>
    <s v="CAD"/>
    <n v="1479773838"/>
    <n v="1477178238"/>
    <b v="0"/>
    <x v="29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5"/>
    <n v="60.13"/>
    <x v="2"/>
    <x v="0"/>
    <s v="USD"/>
    <n v="1434497400"/>
    <n v="1431770802"/>
    <b v="0"/>
    <x v="22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n v="15"/>
    <x v="2"/>
    <x v="1"/>
    <s v="GBP"/>
    <n v="1475258327"/>
    <n v="1471370327"/>
    <b v="0"/>
    <x v="84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100"/>
    <n v="550.04"/>
    <x v="0"/>
    <x v="0"/>
    <s v="USD"/>
    <n v="1412492445"/>
    <n v="1409900445"/>
    <b v="0"/>
    <x v="196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n v="97.5"/>
    <x v="0"/>
    <x v="5"/>
    <s v="CAD"/>
    <n v="1402938394"/>
    <n v="1400691994"/>
    <b v="0"/>
    <x v="22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n v="29.41"/>
    <x v="0"/>
    <x v="1"/>
    <s v="GBP"/>
    <n v="1454412584"/>
    <n v="1452598184"/>
    <b v="0"/>
    <x v="5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n v="57.78"/>
    <x v="0"/>
    <x v="0"/>
    <s v="USD"/>
    <n v="1407686340"/>
    <n v="1404833442"/>
    <b v="0"/>
    <x v="82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n v="44.24"/>
    <x v="0"/>
    <x v="5"/>
    <s v="CAD"/>
    <n v="1472097540"/>
    <n v="1471188502"/>
    <b v="0"/>
    <x v="5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n v="60.91"/>
    <x v="0"/>
    <x v="1"/>
    <s v="GBP"/>
    <n v="1438764207"/>
    <n v="1436172207"/>
    <b v="0"/>
    <x v="51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n v="68.84"/>
    <x v="0"/>
    <x v="1"/>
    <s v="GBP"/>
    <n v="1459702800"/>
    <n v="1457690386"/>
    <b v="0"/>
    <x v="44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n v="73.58"/>
    <x v="0"/>
    <x v="0"/>
    <s v="USD"/>
    <n v="1437202740"/>
    <n v="1434654998"/>
    <b v="0"/>
    <x v="1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n v="115.02"/>
    <x v="0"/>
    <x v="16"/>
    <s v="CHF"/>
    <n v="1485989940"/>
    <n v="1483393836"/>
    <b v="0"/>
    <x v="67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n v="110.75"/>
    <x v="0"/>
    <x v="8"/>
    <s v="DKK"/>
    <n v="1464817320"/>
    <n v="1462806419"/>
    <b v="0"/>
    <x v="9"/>
    <b v="1"/>
    <s v="theater/plays"/>
    <x v="1"/>
    <x v="6"/>
  </r>
  <r>
    <n v="3658"/>
    <s v="Mr. Marmalade"/>
    <s v="Life is hard when your own imaginary friend can't make time for you."/>
    <n v="1500"/>
    <n v="1510"/>
    <n v="101"/>
    <n v="75.5"/>
    <x v="0"/>
    <x v="0"/>
    <s v="USD"/>
    <n v="1404273540"/>
    <n v="1400272580"/>
    <b v="0"/>
    <x v="9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n v="235.46"/>
    <x v="0"/>
    <x v="0"/>
    <s v="USD"/>
    <n v="1426775940"/>
    <n v="1424414350"/>
    <b v="0"/>
    <x v="62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n v="11.36"/>
    <x v="0"/>
    <x v="1"/>
    <s v="GBP"/>
    <n v="1419368925"/>
    <n v="1417208925"/>
    <b v="0"/>
    <x v="19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n v="92.5"/>
    <x v="0"/>
    <x v="0"/>
    <s v="USD"/>
    <n v="1460260800"/>
    <n v="1458336672"/>
    <b v="0"/>
    <x v="17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n v="202.85"/>
    <x v="0"/>
    <x v="5"/>
    <s v="CAD"/>
    <n v="1427775414"/>
    <n v="1425187014"/>
    <b v="0"/>
    <x v="244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n v="26"/>
    <x v="0"/>
    <x v="1"/>
    <s v="GBP"/>
    <n v="1482321030"/>
    <n v="1477133430"/>
    <b v="0"/>
    <x v="82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n v="46.05"/>
    <x v="0"/>
    <x v="0"/>
    <s v="USD"/>
    <n v="1466056689"/>
    <n v="1464847089"/>
    <b v="0"/>
    <x v="10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n v="51"/>
    <x v="0"/>
    <x v="6"/>
    <s v="EUR"/>
    <n v="1446062040"/>
    <n v="1445109822"/>
    <b v="0"/>
    <x v="25"/>
    <b v="1"/>
    <s v="theater/plays"/>
    <x v="1"/>
    <x v="6"/>
  </r>
  <r>
    <n v="3666"/>
    <s v="Israel LÃ³pez @ Ojai Playwrights Conference"/>
    <s v="Artistic Internship @ Ojai Playwrights Conference"/>
    <n v="1200"/>
    <n v="1200"/>
    <n v="100"/>
    <n v="31.58"/>
    <x v="0"/>
    <x v="0"/>
    <s v="USD"/>
    <n v="1406185200"/>
    <n v="1404337382"/>
    <b v="0"/>
    <x v="44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n v="53.36"/>
    <x v="0"/>
    <x v="1"/>
    <s v="GBP"/>
    <n v="1437261419"/>
    <n v="1434669419"/>
    <b v="0"/>
    <x v="6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n v="36.96"/>
    <x v="0"/>
    <x v="0"/>
    <s v="USD"/>
    <n v="1437676380"/>
    <n v="1435670452"/>
    <b v="0"/>
    <x v="33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n v="81.290000000000006"/>
    <x v="0"/>
    <x v="1"/>
    <s v="GBP"/>
    <n v="1434039137"/>
    <n v="1431447137"/>
    <b v="0"/>
    <x v="5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n v="20.079999999999998"/>
    <x v="0"/>
    <x v="1"/>
    <s v="GBP"/>
    <n v="1433113200"/>
    <n v="1431951611"/>
    <b v="0"/>
    <x v="8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n v="88.25"/>
    <x v="0"/>
    <x v="0"/>
    <s v="USD"/>
    <n v="1405915140"/>
    <n v="1404140667"/>
    <b v="0"/>
    <x v="244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n v="53.44"/>
    <x v="0"/>
    <x v="1"/>
    <s v="GBP"/>
    <n v="1411771384"/>
    <n v="1409179384"/>
    <b v="0"/>
    <x v="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n v="39.869999999999997"/>
    <x v="0"/>
    <x v="1"/>
    <s v="GBP"/>
    <n v="1415191920"/>
    <n v="1412233497"/>
    <b v="0"/>
    <x v="229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n v="145.16"/>
    <x v="0"/>
    <x v="12"/>
    <s v="EUR"/>
    <n v="1472936229"/>
    <n v="1467752229"/>
    <b v="0"/>
    <x v="162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n v="23.33"/>
    <x v="0"/>
    <x v="1"/>
    <s v="GBP"/>
    <n v="1463353200"/>
    <n v="1462285182"/>
    <b v="0"/>
    <x v="8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n v="64.38"/>
    <x v="0"/>
    <x v="0"/>
    <s v="USD"/>
    <n v="1410550484"/>
    <n v="1408995284"/>
    <b v="0"/>
    <x v="38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03"/>
    <n v="62.05"/>
    <x v="0"/>
    <x v="0"/>
    <s v="USD"/>
    <n v="1404359940"/>
    <n v="1402580818"/>
    <b v="0"/>
    <x v="473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03"/>
    <n v="66.13"/>
    <x v="0"/>
    <x v="1"/>
    <s v="GBP"/>
    <n v="1433076298"/>
    <n v="1430052298"/>
    <b v="0"/>
    <x v="162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n v="73.400000000000006"/>
    <x v="0"/>
    <x v="0"/>
    <s v="USD"/>
    <n v="1404190740"/>
    <n v="1401214581"/>
    <b v="0"/>
    <x v="209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n v="99.5"/>
    <x v="0"/>
    <x v="0"/>
    <s v="USD"/>
    <n v="1475664834"/>
    <n v="1473850434"/>
    <b v="0"/>
    <x v="69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n v="62.17"/>
    <x v="0"/>
    <x v="0"/>
    <s v="USD"/>
    <n v="1452872290"/>
    <n v="1452008290"/>
    <b v="0"/>
    <x v="59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n v="62.33"/>
    <x v="0"/>
    <x v="0"/>
    <s v="USD"/>
    <n v="1402901940"/>
    <n v="1399998418"/>
    <b v="0"/>
    <x v="85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n v="58.79"/>
    <x v="0"/>
    <x v="0"/>
    <s v="USD"/>
    <n v="1476931696"/>
    <n v="1474339696"/>
    <b v="0"/>
    <x v="3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n v="45.35"/>
    <x v="0"/>
    <x v="0"/>
    <s v="USD"/>
    <n v="1441167586"/>
    <n v="1438575586"/>
    <b v="0"/>
    <x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n v="41.94"/>
    <x v="0"/>
    <x v="0"/>
    <s v="USD"/>
    <n v="1400533200"/>
    <n v="1398348859"/>
    <b v="0"/>
    <x v="149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n v="59.17"/>
    <x v="0"/>
    <x v="0"/>
    <s v="USD"/>
    <n v="1440820740"/>
    <n v="1439567660"/>
    <b v="0"/>
    <x v="79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n v="200.49"/>
    <x v="0"/>
    <x v="0"/>
    <s v="USD"/>
    <n v="1403846055"/>
    <n v="1401254055"/>
    <b v="0"/>
    <x v="20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n v="83.97"/>
    <x v="0"/>
    <x v="1"/>
    <s v="GBP"/>
    <n v="1407524004"/>
    <n v="1404932004"/>
    <b v="0"/>
    <x v="70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n v="57.26"/>
    <x v="0"/>
    <x v="0"/>
    <s v="USD"/>
    <n v="1434925500"/>
    <n v="1432410639"/>
    <b v="0"/>
    <x v="95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n v="58.06"/>
    <x v="0"/>
    <x v="0"/>
    <s v="USD"/>
    <n v="1417101683"/>
    <n v="1414506083"/>
    <b v="0"/>
    <x v="162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28"/>
    <n v="186.8"/>
    <x v="0"/>
    <x v="0"/>
    <s v="USD"/>
    <n v="1425272340"/>
    <n v="1421426929"/>
    <b v="0"/>
    <x v="220"/>
    <b v="1"/>
    <s v="theater/plays"/>
    <x v="1"/>
    <x v="6"/>
  </r>
  <r>
    <n v="3692"/>
    <s v="An Evening With Durang"/>
    <s v="Help us independently produce two great comedies by Christopher Durang."/>
    <n v="1000"/>
    <n v="1260"/>
    <n v="126"/>
    <n v="74.12"/>
    <x v="0"/>
    <x v="0"/>
    <s v="USD"/>
    <n v="1411084800"/>
    <n v="1410304179"/>
    <b v="0"/>
    <x v="5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n v="30.71"/>
    <x v="0"/>
    <x v="1"/>
    <s v="GBP"/>
    <n v="1448922600"/>
    <n v="1446352529"/>
    <b v="0"/>
    <x v="25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n v="62.67"/>
    <x v="0"/>
    <x v="0"/>
    <s v="USD"/>
    <n v="1465178400"/>
    <n v="1461985967"/>
    <b v="0"/>
    <x v="65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n v="121.36"/>
    <x v="0"/>
    <x v="0"/>
    <s v="USD"/>
    <n v="1421009610"/>
    <n v="1419281610"/>
    <b v="0"/>
    <x v="51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n v="39.74"/>
    <x v="0"/>
    <x v="1"/>
    <s v="GBP"/>
    <n v="1423838916"/>
    <n v="1418654916"/>
    <b v="0"/>
    <x v="76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n v="72"/>
    <x v="0"/>
    <x v="1"/>
    <s v="GBP"/>
    <n v="1462878648"/>
    <n v="1461064248"/>
    <b v="0"/>
    <x v="209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n v="40.630000000000003"/>
    <x v="0"/>
    <x v="0"/>
    <s v="USD"/>
    <n v="1456946487"/>
    <n v="1454354487"/>
    <b v="0"/>
    <x v="327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n v="63"/>
    <x v="0"/>
    <x v="0"/>
    <s v="USD"/>
    <n v="1413383216"/>
    <n v="1410791216"/>
    <b v="0"/>
    <x v="244"/>
    <b v="1"/>
    <s v="theater/plays"/>
    <x v="1"/>
    <x v="6"/>
  </r>
  <r>
    <n v="3700"/>
    <s v="Generations (Senior Project)"/>
    <s v="Help me produce the play I have written for my senior project!"/>
    <n v="500"/>
    <n v="606"/>
    <n v="121"/>
    <n v="33.67"/>
    <x v="0"/>
    <x v="0"/>
    <s v="USD"/>
    <n v="1412092800"/>
    <n v="1409493800"/>
    <b v="0"/>
    <x v="59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n v="38.590000000000003"/>
    <x v="0"/>
    <x v="1"/>
    <s v="GBP"/>
    <n v="1433422793"/>
    <n v="1430830793"/>
    <b v="0"/>
    <x v="70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n v="155.94999999999999"/>
    <x v="0"/>
    <x v="1"/>
    <s v="GBP"/>
    <n v="1468191540"/>
    <n v="1464958484"/>
    <b v="0"/>
    <x v="64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n v="43.2"/>
    <x v="0"/>
    <x v="0"/>
    <s v="USD"/>
    <n v="1471071540"/>
    <n v="1467720388"/>
    <b v="0"/>
    <x v="209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n v="15.15"/>
    <x v="0"/>
    <x v="1"/>
    <s v="GBP"/>
    <n v="1464712394"/>
    <n v="1459528394"/>
    <b v="0"/>
    <x v="74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n v="83.57"/>
    <x v="0"/>
    <x v="0"/>
    <s v="USD"/>
    <n v="1403546400"/>
    <n v="1401714114"/>
    <b v="0"/>
    <x v="2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n v="140"/>
    <x v="0"/>
    <x v="0"/>
    <s v="USD"/>
    <n v="1410558949"/>
    <n v="1409262949"/>
    <b v="0"/>
    <x v="62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n v="80.87"/>
    <x v="0"/>
    <x v="0"/>
    <s v="USD"/>
    <n v="1469165160"/>
    <n v="1467335378"/>
    <b v="0"/>
    <x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n v="53.85"/>
    <x v="0"/>
    <x v="0"/>
    <s v="USD"/>
    <n v="1404444286"/>
    <n v="1403234686"/>
    <b v="0"/>
    <x v="70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n v="30.93"/>
    <x v="0"/>
    <x v="1"/>
    <s v="GBP"/>
    <n v="1403715546"/>
    <n v="1401123546"/>
    <b v="0"/>
    <x v="2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41"/>
    <n v="67.959999999999994"/>
    <x v="0"/>
    <x v="0"/>
    <s v="USD"/>
    <n v="1428068988"/>
    <n v="1425908988"/>
    <b v="0"/>
    <x v="74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14"/>
    <n v="27.14"/>
    <x v="0"/>
    <x v="0"/>
    <s v="USD"/>
    <n v="1402848000"/>
    <n v="1400606573"/>
    <b v="0"/>
    <x v="64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n v="110.87"/>
    <x v="0"/>
    <x v="0"/>
    <s v="USD"/>
    <n v="1433055540"/>
    <n v="1431230867"/>
    <b v="0"/>
    <x v="201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n v="106.84"/>
    <x v="0"/>
    <x v="0"/>
    <s v="USD"/>
    <n v="1465062166"/>
    <n v="1463334166"/>
    <b v="0"/>
    <x v="10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n v="105.52"/>
    <x v="0"/>
    <x v="0"/>
    <s v="USD"/>
    <n v="1432612740"/>
    <n v="1429881667"/>
    <b v="0"/>
    <x v="174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n v="132.96"/>
    <x v="0"/>
    <x v="1"/>
    <s v="GBP"/>
    <n v="1427806320"/>
    <n v="1422834819"/>
    <b v="0"/>
    <x v="74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n v="51.92"/>
    <x v="0"/>
    <x v="0"/>
    <s v="USD"/>
    <n v="1453411109"/>
    <n v="1450819109"/>
    <b v="0"/>
    <x v="5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n v="310"/>
    <x v="0"/>
    <x v="1"/>
    <s v="GBP"/>
    <n v="1431204449"/>
    <n v="1428526049"/>
    <b v="0"/>
    <x v="62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39"/>
    <n v="26.02"/>
    <x v="0"/>
    <x v="1"/>
    <s v="GBP"/>
    <n v="1425057075"/>
    <n v="1422465075"/>
    <b v="0"/>
    <x v="67"/>
    <b v="1"/>
    <s v="theater/plays"/>
    <x v="1"/>
    <x v="6"/>
  </r>
  <r>
    <n v="3719"/>
    <s v="Corium"/>
    <s v="A new piece of physical theatre about love, regret and longing."/>
    <n v="200"/>
    <n v="420"/>
    <n v="210"/>
    <n v="105"/>
    <x v="0"/>
    <x v="1"/>
    <s v="GBP"/>
    <n v="1434994266"/>
    <n v="1432402266"/>
    <b v="0"/>
    <x v="80"/>
    <b v="1"/>
    <s v="theater/plays"/>
    <x v="1"/>
    <x v="6"/>
  </r>
  <r>
    <n v="3720"/>
    <s v="Lakotas and the American Theatre"/>
    <s v="Breaking the American Indian stereotype in the American Theatre."/>
    <n v="3300"/>
    <n v="3449"/>
    <n v="105"/>
    <n v="86.23"/>
    <x v="0"/>
    <x v="0"/>
    <s v="USD"/>
    <n v="1435881006"/>
    <n v="1433980206"/>
    <b v="0"/>
    <x v="244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n v="114.55"/>
    <x v="0"/>
    <x v="0"/>
    <s v="USD"/>
    <n v="1415230084"/>
    <n v="1413412084"/>
    <b v="0"/>
    <x v="3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n v="47.66"/>
    <x v="0"/>
    <x v="5"/>
    <s v="CAD"/>
    <n v="1455231540"/>
    <n v="1452614847"/>
    <b v="0"/>
    <x v="2"/>
    <b v="1"/>
    <s v="theater/plays"/>
    <x v="1"/>
    <x v="6"/>
  </r>
  <r>
    <n v="3723"/>
    <s v="Beauty and the Beast"/>
    <s v="Saltmine Theatre Company present Beauty and the Beast:"/>
    <n v="4500"/>
    <n v="4592"/>
    <n v="102"/>
    <n v="72.89"/>
    <x v="0"/>
    <x v="1"/>
    <s v="GBP"/>
    <n v="1417374262"/>
    <n v="1414778662"/>
    <b v="0"/>
    <x v="287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n v="49.55"/>
    <x v="0"/>
    <x v="1"/>
    <s v="GBP"/>
    <n v="1462402800"/>
    <n v="1459856860"/>
    <b v="0"/>
    <x v="30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n v="25.4"/>
    <x v="0"/>
    <x v="1"/>
    <s v="GBP"/>
    <n v="1455831000"/>
    <n v="1454366467"/>
    <b v="0"/>
    <x v="41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n v="62.59"/>
    <x v="0"/>
    <x v="0"/>
    <s v="USD"/>
    <n v="1461963600"/>
    <n v="1459567371"/>
    <b v="0"/>
    <x v="67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n v="61.06"/>
    <x v="0"/>
    <x v="0"/>
    <s v="USD"/>
    <n v="1476939300"/>
    <n v="1474273294"/>
    <b v="0"/>
    <x v="51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n v="60.06"/>
    <x v="2"/>
    <x v="0"/>
    <s v="USD"/>
    <n v="1439957176"/>
    <n v="1437365176"/>
    <b v="0"/>
    <x v="162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n v="72.400000000000006"/>
    <x v="2"/>
    <x v="0"/>
    <s v="USD"/>
    <n v="1427082912"/>
    <n v="1423198512"/>
    <b v="0"/>
    <x v="81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n v="100"/>
    <x v="2"/>
    <x v="0"/>
    <s v="USD"/>
    <n v="1439828159"/>
    <n v="1437236159"/>
    <b v="0"/>
    <x v="29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n v="51.67"/>
    <x v="2"/>
    <x v="0"/>
    <s v="USD"/>
    <n v="1420860180"/>
    <n v="1418234646"/>
    <b v="0"/>
    <x v="8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n v="32.75"/>
    <x v="2"/>
    <x v="9"/>
    <s v="EUR"/>
    <n v="1422100800"/>
    <n v="1416932133"/>
    <b v="0"/>
    <x v="80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n v="0"/>
    <x v="2"/>
    <x v="0"/>
    <s v="USD"/>
    <n v="1429396200"/>
    <n v="1428539708"/>
    <b v="0"/>
    <x v="78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n v="61"/>
    <x v="2"/>
    <x v="0"/>
    <s v="USD"/>
    <n v="1432589896"/>
    <n v="1427405896"/>
    <b v="0"/>
    <x v="63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13"/>
    <n v="10"/>
    <x v="2"/>
    <x v="1"/>
    <s v="GBP"/>
    <n v="1432831089"/>
    <n v="1430239089"/>
    <b v="0"/>
    <x v="84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n v="10"/>
    <x v="2"/>
    <x v="1"/>
    <s v="GBP"/>
    <n v="1427133600"/>
    <n v="1423847093"/>
    <b v="0"/>
    <x v="29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21"/>
    <n v="37.5"/>
    <x v="2"/>
    <x v="0"/>
    <s v="USD"/>
    <n v="1447311540"/>
    <n v="1445358903"/>
    <b v="0"/>
    <x v="80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n v="45"/>
    <x v="2"/>
    <x v="1"/>
    <s v="GBP"/>
    <n v="1405461600"/>
    <n v="1403562705"/>
    <b v="0"/>
    <x v="79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n v="100.63"/>
    <x v="2"/>
    <x v="1"/>
    <s v="GBP"/>
    <n v="1468752468"/>
    <n v="1467024468"/>
    <b v="0"/>
    <x v="22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n v="25.57"/>
    <x v="2"/>
    <x v="0"/>
    <s v="USD"/>
    <n v="1407808438"/>
    <n v="1405217355"/>
    <b v="0"/>
    <x v="25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n v="0"/>
    <x v="2"/>
    <x v="0"/>
    <s v="USD"/>
    <n v="1450389950"/>
    <n v="1447797950"/>
    <b v="0"/>
    <x v="78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n v="25"/>
    <x v="2"/>
    <x v="0"/>
    <s v="USD"/>
    <n v="1409980144"/>
    <n v="1407388144"/>
    <b v="0"/>
    <x v="80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n v="0"/>
    <x v="2"/>
    <x v="0"/>
    <s v="USD"/>
    <n v="1404406964"/>
    <n v="1401814964"/>
    <b v="0"/>
    <x v="78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n v="0"/>
    <x v="2"/>
    <x v="0"/>
    <s v="USD"/>
    <n v="1404532740"/>
    <n v="1401823952"/>
    <b v="0"/>
    <x v="78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10"/>
    <n v="10"/>
    <x v="2"/>
    <x v="0"/>
    <s v="USD"/>
    <n v="1407689102"/>
    <n v="1405097102"/>
    <b v="0"/>
    <x v="29"/>
    <b v="0"/>
    <s v="theater/plays"/>
    <x v="1"/>
    <x v="6"/>
  </r>
  <r>
    <n v="3746"/>
    <s v="Stage Play Production - &quot;I Love You to Death&quot;"/>
    <s v="Generational curses CAN be broken...right?"/>
    <n v="8500"/>
    <n v="202"/>
    <n v="2"/>
    <n v="202"/>
    <x v="2"/>
    <x v="0"/>
    <s v="USD"/>
    <n v="1475918439"/>
    <n v="1473326439"/>
    <b v="0"/>
    <x v="29"/>
    <b v="0"/>
    <s v="theater/plays"/>
    <x v="1"/>
    <x v="6"/>
  </r>
  <r>
    <n v="3747"/>
    <s v="Counting Stars"/>
    <s v="The world premiere of an astonishing new play by acclaimed writer Atiha Sen Gupta."/>
    <n v="2500"/>
    <n v="25"/>
    <n v="1"/>
    <n v="25"/>
    <x v="2"/>
    <x v="1"/>
    <s v="GBP"/>
    <n v="1436137140"/>
    <n v="1433833896"/>
    <b v="0"/>
    <x v="29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n v="99.54"/>
    <x v="0"/>
    <x v="0"/>
    <s v="USD"/>
    <n v="1455602340"/>
    <n v="1453827436"/>
    <b v="0"/>
    <x v="47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n v="75"/>
    <x v="0"/>
    <x v="0"/>
    <s v="USD"/>
    <n v="1461902340"/>
    <n v="1459220588"/>
    <b v="0"/>
    <x v="63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n v="215.25"/>
    <x v="0"/>
    <x v="0"/>
    <s v="USD"/>
    <n v="1423555140"/>
    <n v="1421105608"/>
    <b v="0"/>
    <x v="33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33"/>
    <n v="120.55"/>
    <x v="0"/>
    <x v="0"/>
    <s v="USD"/>
    <n v="1459641073"/>
    <n v="1454460673"/>
    <b v="0"/>
    <x v="202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n v="37.67"/>
    <x v="0"/>
    <x v="1"/>
    <s v="GBP"/>
    <n v="1476651600"/>
    <n v="1473189335"/>
    <b v="0"/>
    <x v="41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n v="172.23"/>
    <x v="0"/>
    <x v="0"/>
    <s v="USD"/>
    <n v="1433289600"/>
    <n v="1430768800"/>
    <b v="0"/>
    <x v="209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n v="111.11"/>
    <x v="0"/>
    <x v="0"/>
    <s v="USD"/>
    <n v="1406350740"/>
    <n v="1403125737"/>
    <b v="0"/>
    <x v="74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n v="25.46"/>
    <x v="0"/>
    <x v="1"/>
    <s v="GBP"/>
    <n v="1460753307"/>
    <n v="1458161307"/>
    <b v="0"/>
    <x v="33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n v="267.64999999999998"/>
    <x v="0"/>
    <x v="0"/>
    <s v="USD"/>
    <n v="1402515198"/>
    <n v="1399923198"/>
    <b v="0"/>
    <x v="5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n v="75.959999999999994"/>
    <x v="0"/>
    <x v="0"/>
    <s v="USD"/>
    <n v="1417465515"/>
    <n v="1415737515"/>
    <b v="0"/>
    <x v="133"/>
    <b v="1"/>
    <s v="theater/musical"/>
    <x v="1"/>
    <x v="40"/>
  </r>
  <r>
    <n v="3758"/>
    <s v="Luigi's Ladies"/>
    <s v="LUIGI'S LADIES: an original one-woman musical comedy"/>
    <n v="1500"/>
    <n v="1535"/>
    <n v="102"/>
    <n v="59.04"/>
    <x v="0"/>
    <x v="0"/>
    <s v="USD"/>
    <n v="1400475600"/>
    <n v="1397819938"/>
    <b v="0"/>
    <x v="55"/>
    <b v="1"/>
    <s v="theater/musical"/>
    <x v="1"/>
    <x v="40"/>
  </r>
  <r>
    <n v="3759"/>
    <s v="Pared Down Productions"/>
    <s v="A production company specializing in small-scale musicals"/>
    <n v="4000"/>
    <n v="4409.7700000000004"/>
    <n v="110"/>
    <n v="50.11"/>
    <x v="0"/>
    <x v="0"/>
    <s v="USD"/>
    <n v="1440556553"/>
    <n v="1435372553"/>
    <b v="0"/>
    <x v="106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n v="55.5"/>
    <x v="0"/>
    <x v="0"/>
    <s v="USD"/>
    <n v="1399293386"/>
    <n v="1397133386"/>
    <b v="0"/>
    <x v="110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n v="166.67"/>
    <x v="0"/>
    <x v="1"/>
    <s v="GBP"/>
    <n v="1439247600"/>
    <n v="1434625937"/>
    <b v="0"/>
    <x v="8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n v="47.43"/>
    <x v="0"/>
    <x v="1"/>
    <s v="GBP"/>
    <n v="1438543889"/>
    <n v="1436383889"/>
    <b v="0"/>
    <x v="33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n v="64.94"/>
    <x v="0"/>
    <x v="0"/>
    <s v="USD"/>
    <n v="1427907626"/>
    <n v="1425319226"/>
    <b v="0"/>
    <x v="99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n v="55.56"/>
    <x v="0"/>
    <x v="0"/>
    <s v="USD"/>
    <n v="1464482160"/>
    <n v="1462824832"/>
    <b v="0"/>
    <x v="74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n v="74.22"/>
    <x v="0"/>
    <x v="0"/>
    <s v="USD"/>
    <n v="1406745482"/>
    <n v="1404153482"/>
    <b v="0"/>
    <x v="329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n v="106.93"/>
    <x v="0"/>
    <x v="0"/>
    <s v="USD"/>
    <n v="1404360045"/>
    <n v="1401336045"/>
    <b v="0"/>
    <x v="93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n v="41.7"/>
    <x v="0"/>
    <x v="0"/>
    <s v="USD"/>
    <n v="1425185940"/>
    <n v="1423960097"/>
    <b v="0"/>
    <x v="6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n v="74.239999999999995"/>
    <x v="0"/>
    <x v="0"/>
    <s v="USD"/>
    <n v="1402594090"/>
    <n v="1400002090"/>
    <b v="0"/>
    <x v="6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n v="73.33"/>
    <x v="0"/>
    <x v="0"/>
    <s v="USD"/>
    <n v="1460730079"/>
    <n v="1458138079"/>
    <b v="0"/>
    <x v="41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n v="100"/>
    <x v="0"/>
    <x v="1"/>
    <s v="GBP"/>
    <n v="1434234010"/>
    <n v="1431642010"/>
    <b v="0"/>
    <x v="9"/>
    <b v="1"/>
    <s v="theater/musical"/>
    <x v="1"/>
    <x v="40"/>
  </r>
  <r>
    <n v="3771"/>
    <s v="COME OUT SWINGIN'!"/>
    <s v="I would like to make a demo recording of six songs from COME OUT SWINGIN'!"/>
    <n v="1000"/>
    <n v="1460"/>
    <n v="146"/>
    <n v="38.42"/>
    <x v="0"/>
    <x v="0"/>
    <s v="USD"/>
    <n v="1463529600"/>
    <n v="1462307652"/>
    <b v="0"/>
    <x v="44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n v="166.97"/>
    <x v="0"/>
    <x v="0"/>
    <s v="USD"/>
    <n v="1480399200"/>
    <n v="1478616506"/>
    <b v="0"/>
    <x v="51"/>
    <b v="1"/>
    <s v="theater/musical"/>
    <x v="1"/>
    <x v="40"/>
  </r>
  <r>
    <n v="3773"/>
    <s v="Dundee: A Hip-Hopera"/>
    <s v="A dramatic hip-hopera, inspired from monologues written by the performers."/>
    <n v="5000"/>
    <n v="5410"/>
    <n v="108"/>
    <n v="94.91"/>
    <x v="0"/>
    <x v="0"/>
    <s v="USD"/>
    <n v="1479175680"/>
    <n v="1476317247"/>
    <b v="0"/>
    <x v="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n v="100"/>
    <x v="0"/>
    <x v="5"/>
    <s v="CAD"/>
    <n v="1428606055"/>
    <n v="1427223655"/>
    <b v="0"/>
    <x v="2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n v="143.21"/>
    <x v="0"/>
    <x v="0"/>
    <s v="USD"/>
    <n v="1428552000"/>
    <n v="1426199843"/>
    <b v="0"/>
    <x v="25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n v="90.82"/>
    <x v="0"/>
    <x v="0"/>
    <s v="USD"/>
    <n v="1406854800"/>
    <n v="1403599778"/>
    <b v="0"/>
    <x v="225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n v="48.54"/>
    <x v="0"/>
    <x v="0"/>
    <s v="USD"/>
    <n v="1411790400"/>
    <n v="1409884821"/>
    <b v="0"/>
    <x v="211"/>
    <b v="1"/>
    <s v="theater/musical"/>
    <x v="1"/>
    <x v="40"/>
  </r>
  <r>
    <n v="3778"/>
    <s v="Give a Puppet a Hand"/>
    <s v="Sponsor an AVENUE Q puppet for The Barn Players April 2015 production."/>
    <n v="2400"/>
    <n v="2521"/>
    <n v="105"/>
    <n v="70.03"/>
    <x v="0"/>
    <x v="0"/>
    <s v="USD"/>
    <n v="1423942780"/>
    <n v="1418758780"/>
    <b v="0"/>
    <x v="17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04"/>
    <n v="135.63"/>
    <x v="0"/>
    <x v="0"/>
    <s v="USD"/>
    <n v="1459010340"/>
    <n v="1456421940"/>
    <b v="0"/>
    <x v="248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n v="100"/>
    <x v="0"/>
    <x v="0"/>
    <s v="USD"/>
    <n v="1436817960"/>
    <n v="1433999785"/>
    <b v="0"/>
    <x v="209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n v="94.9"/>
    <x v="0"/>
    <x v="0"/>
    <s v="USD"/>
    <n v="1410210685"/>
    <n v="1408050685"/>
    <b v="0"/>
    <x v="47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n v="75.37"/>
    <x v="0"/>
    <x v="1"/>
    <s v="GBP"/>
    <n v="1469401200"/>
    <n v="1466887297"/>
    <b v="0"/>
    <x v="74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n v="64.459999999999994"/>
    <x v="0"/>
    <x v="0"/>
    <s v="USD"/>
    <n v="1458057600"/>
    <n v="1455938520"/>
    <b v="0"/>
    <x v="5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n v="115"/>
    <x v="0"/>
    <x v="5"/>
    <s v="CAD"/>
    <n v="1468193532"/>
    <n v="1465601532"/>
    <b v="0"/>
    <x v="73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n v="100.5"/>
    <x v="0"/>
    <x v="1"/>
    <s v="GBP"/>
    <n v="1470132180"/>
    <n v="1467040769"/>
    <b v="0"/>
    <x v="209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n v="93.77"/>
    <x v="0"/>
    <x v="0"/>
    <s v="USD"/>
    <n v="1464310475"/>
    <n v="1461718475"/>
    <b v="0"/>
    <x v="26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n v="35.1"/>
    <x v="0"/>
    <x v="0"/>
    <s v="USD"/>
    <n v="1436587140"/>
    <n v="1434113406"/>
    <b v="0"/>
    <x v="73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n v="500"/>
    <x v="2"/>
    <x v="0"/>
    <s v="USD"/>
    <n v="1450887480"/>
    <n v="1448469719"/>
    <b v="0"/>
    <x v="29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n v="29"/>
    <x v="2"/>
    <x v="1"/>
    <s v="GBP"/>
    <n v="1434395418"/>
    <n v="1431630618"/>
    <b v="0"/>
    <x v="80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n v="0"/>
    <x v="2"/>
    <x v="0"/>
    <s v="USD"/>
    <n v="1479834023"/>
    <n v="1477238423"/>
    <b v="0"/>
    <x v="78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n v="0"/>
    <x v="2"/>
    <x v="0"/>
    <s v="USD"/>
    <n v="1404664592"/>
    <n v="1399480592"/>
    <b v="0"/>
    <x v="78"/>
    <b v="0"/>
    <s v="theater/musical"/>
    <x v="1"/>
    <x v="40"/>
  </r>
  <r>
    <n v="3792"/>
    <s v="BorikÃ©n: The Show"/>
    <s v="A cultural and historic journey through Puerto Rico's music and dance!"/>
    <n v="12500"/>
    <n v="35"/>
    <n v="0"/>
    <n v="17.5"/>
    <x v="2"/>
    <x v="0"/>
    <s v="USD"/>
    <n v="1436957022"/>
    <n v="1434365022"/>
    <b v="0"/>
    <x v="84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n v="174"/>
    <x v="2"/>
    <x v="0"/>
    <s v="USD"/>
    <n v="1418769129"/>
    <n v="1416954729"/>
    <b v="0"/>
    <x v="5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n v="50"/>
    <x v="2"/>
    <x v="1"/>
    <s v="GBP"/>
    <n v="1433685354"/>
    <n v="1431093354"/>
    <b v="0"/>
    <x v="29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2"/>
    <n v="5"/>
    <x v="2"/>
    <x v="1"/>
    <s v="GBP"/>
    <n v="1440801000"/>
    <n v="1437042490"/>
    <b v="0"/>
    <x v="84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n v="1"/>
    <x v="2"/>
    <x v="0"/>
    <s v="USD"/>
    <n v="1484354556"/>
    <n v="1479170556"/>
    <b v="0"/>
    <x v="29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n v="145.41"/>
    <x v="2"/>
    <x v="0"/>
    <s v="USD"/>
    <n v="1429564165"/>
    <n v="1426972165"/>
    <b v="0"/>
    <x v="7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n v="205"/>
    <x v="2"/>
    <x v="0"/>
    <s v="USD"/>
    <n v="1407691248"/>
    <n v="1405099248"/>
    <b v="0"/>
    <x v="81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"/>
    <n v="100.5"/>
    <x v="2"/>
    <x v="0"/>
    <s v="USD"/>
    <n v="1457734843"/>
    <n v="1455142843"/>
    <b v="0"/>
    <x v="80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n v="55.06"/>
    <x v="2"/>
    <x v="0"/>
    <s v="USD"/>
    <n v="1420952340"/>
    <n v="1418146883"/>
    <b v="0"/>
    <x v="38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n v="47.33"/>
    <x v="2"/>
    <x v="0"/>
    <s v="USD"/>
    <n v="1420215216"/>
    <n v="1417536816"/>
    <b v="0"/>
    <x v="82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n v="0"/>
    <x v="2"/>
    <x v="0"/>
    <s v="USD"/>
    <n v="1445482906"/>
    <n v="1442890906"/>
    <b v="0"/>
    <x v="78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20"/>
    <n v="58.95"/>
    <x v="2"/>
    <x v="0"/>
    <s v="USD"/>
    <n v="1457133568"/>
    <n v="1454541568"/>
    <b v="0"/>
    <x v="244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n v="0"/>
    <x v="2"/>
    <x v="0"/>
    <s v="USD"/>
    <n v="1469948400"/>
    <n v="1465172024"/>
    <b v="0"/>
    <x v="78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n v="1.5"/>
    <x v="2"/>
    <x v="0"/>
    <s v="USD"/>
    <n v="1411852640"/>
    <n v="1406668640"/>
    <b v="0"/>
    <x v="84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n v="5"/>
    <x v="2"/>
    <x v="2"/>
    <s v="AUD"/>
    <n v="1404022381"/>
    <n v="1402294381"/>
    <b v="0"/>
    <x v="29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n v="50.56"/>
    <x v="2"/>
    <x v="0"/>
    <s v="USD"/>
    <n v="1428097739"/>
    <n v="1427492939"/>
    <b v="0"/>
    <x v="82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n v="41.67"/>
    <x v="0"/>
    <x v="1"/>
    <s v="GBP"/>
    <n v="1429955619"/>
    <n v="1424775219"/>
    <b v="0"/>
    <x v="5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n v="53.29"/>
    <x v="0"/>
    <x v="1"/>
    <s v="GBP"/>
    <n v="1406761200"/>
    <n v="1402403907"/>
    <b v="0"/>
    <x v="44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n v="70.23"/>
    <x v="0"/>
    <x v="0"/>
    <s v="USD"/>
    <n v="1426965758"/>
    <n v="1424377358"/>
    <b v="0"/>
    <x v="55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n v="43.42"/>
    <x v="0"/>
    <x v="1"/>
    <s v="GBP"/>
    <n v="1464692400"/>
    <n v="1461769373"/>
    <b v="0"/>
    <x v="10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n v="199.18"/>
    <x v="0"/>
    <x v="5"/>
    <s v="CAD"/>
    <n v="1433131140"/>
    <n v="1429120908"/>
    <b v="0"/>
    <x v="202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n v="78.52"/>
    <x v="0"/>
    <x v="0"/>
    <s v="USD"/>
    <n v="1465940580"/>
    <n v="1462603021"/>
    <b v="0"/>
    <x v="74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n v="61.82"/>
    <x v="0"/>
    <x v="0"/>
    <s v="USD"/>
    <n v="1427860740"/>
    <n v="1424727712"/>
    <b v="0"/>
    <x v="69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00"/>
    <n v="50"/>
    <x v="0"/>
    <x v="1"/>
    <s v="GBP"/>
    <n v="1440111600"/>
    <n v="1437545657"/>
    <b v="0"/>
    <x v="9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n v="48.34"/>
    <x v="0"/>
    <x v="0"/>
    <s v="USD"/>
    <n v="1405614823"/>
    <n v="1403022823"/>
    <b v="0"/>
    <x v="7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n v="107.25"/>
    <x v="0"/>
    <x v="0"/>
    <s v="USD"/>
    <n v="1445659140"/>
    <n v="1444236216"/>
    <b v="0"/>
    <x v="9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n v="57"/>
    <x v="0"/>
    <x v="0"/>
    <s v="USD"/>
    <n v="1426187582"/>
    <n v="1423599182"/>
    <b v="0"/>
    <x v="73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n v="40.92"/>
    <x v="0"/>
    <x v="0"/>
    <s v="USD"/>
    <n v="1437166920"/>
    <n v="1435554104"/>
    <b v="0"/>
    <x v="55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n v="21.5"/>
    <x v="0"/>
    <x v="1"/>
    <s v="GBP"/>
    <n v="1436110717"/>
    <n v="1433518717"/>
    <b v="0"/>
    <x v="9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n v="79.540000000000006"/>
    <x v="0"/>
    <x v="0"/>
    <s v="USD"/>
    <n v="1451881207"/>
    <n v="1449116407"/>
    <b v="0"/>
    <x v="67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n v="72.38"/>
    <x v="0"/>
    <x v="12"/>
    <s v="EUR"/>
    <n v="1453244340"/>
    <n v="1448136417"/>
    <b v="0"/>
    <x v="88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06"/>
    <n v="64.63"/>
    <x v="0"/>
    <x v="0"/>
    <s v="USD"/>
    <n v="1437364740"/>
    <n v="1434405044"/>
    <b v="0"/>
    <x v="14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n v="38.57"/>
    <x v="0"/>
    <x v="1"/>
    <s v="GBP"/>
    <n v="1470058860"/>
    <n v="1469026903"/>
    <b v="0"/>
    <x v="63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n v="107.57"/>
    <x v="0"/>
    <x v="0"/>
    <s v="USD"/>
    <n v="1434505214"/>
    <n v="1432690814"/>
    <b v="0"/>
    <x v="72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n v="27.5"/>
    <x v="0"/>
    <x v="1"/>
    <s v="GBP"/>
    <n v="1430993394"/>
    <n v="1428401394"/>
    <b v="0"/>
    <x v="55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n v="70.459999999999994"/>
    <x v="0"/>
    <x v="1"/>
    <s v="GBP"/>
    <n v="1427414400"/>
    <n v="1422656201"/>
    <b v="0"/>
    <x v="71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n v="178.57"/>
    <x v="0"/>
    <x v="0"/>
    <s v="USD"/>
    <n v="1420033187"/>
    <n v="1414845587"/>
    <b v="0"/>
    <x v="33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n v="62.63"/>
    <x v="0"/>
    <x v="0"/>
    <s v="USD"/>
    <n v="1472676371"/>
    <n v="1470948371"/>
    <b v="0"/>
    <x v="22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25"/>
    <n v="75"/>
    <x v="0"/>
    <x v="0"/>
    <s v="USD"/>
    <n v="1464371211"/>
    <n v="1463161611"/>
    <b v="0"/>
    <x v="8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n v="58.9"/>
    <x v="0"/>
    <x v="0"/>
    <s v="USD"/>
    <n v="1415222545"/>
    <n v="1413404545"/>
    <b v="0"/>
    <x v="82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n v="139.56"/>
    <x v="0"/>
    <x v="0"/>
    <s v="USD"/>
    <n v="1455936335"/>
    <n v="1452048335"/>
    <b v="0"/>
    <x v="82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n v="70"/>
    <x v="0"/>
    <x v="5"/>
    <s v="CAD"/>
    <n v="1417460940"/>
    <n v="1416516972"/>
    <b v="0"/>
    <x v="9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n v="57.39"/>
    <x v="0"/>
    <x v="1"/>
    <s v="GBP"/>
    <n v="1434624067"/>
    <n v="1432032067"/>
    <b v="0"/>
    <x v="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n v="40"/>
    <x v="0"/>
    <x v="1"/>
    <s v="GBP"/>
    <n v="1461278208"/>
    <n v="1459463808"/>
    <b v="0"/>
    <x v="22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n v="64.290000000000006"/>
    <x v="0"/>
    <x v="0"/>
    <s v="USD"/>
    <n v="1470197340"/>
    <n v="1467497652"/>
    <b v="0"/>
    <x v="25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02"/>
    <n v="120.12"/>
    <x v="0"/>
    <x v="1"/>
    <s v="GBP"/>
    <n v="1435947758"/>
    <n v="1432837358"/>
    <b v="0"/>
    <x v="5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n v="1008.24"/>
    <x v="0"/>
    <x v="11"/>
    <s v="SEK"/>
    <n v="1432314209"/>
    <n v="1429722209"/>
    <b v="0"/>
    <x v="61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n v="63.28"/>
    <x v="0"/>
    <x v="0"/>
    <s v="USD"/>
    <n v="1438226724"/>
    <n v="1433042724"/>
    <b v="0"/>
    <x v="58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n v="21.67"/>
    <x v="0"/>
    <x v="1"/>
    <s v="GBP"/>
    <n v="1459180229"/>
    <n v="1457023829"/>
    <b v="0"/>
    <x v="8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n v="25.65"/>
    <x v="2"/>
    <x v="0"/>
    <s v="USD"/>
    <n v="1405882287"/>
    <n v="1400698287"/>
    <b v="1"/>
    <x v="69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n v="47.7"/>
    <x v="2"/>
    <x v="1"/>
    <s v="GBP"/>
    <n v="1399809052"/>
    <n v="1397217052"/>
    <b v="1"/>
    <x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n v="56.05"/>
    <x v="2"/>
    <x v="0"/>
    <s v="USD"/>
    <n v="1401587064"/>
    <n v="1399427064"/>
    <b v="1"/>
    <x v="10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n v="81.319999999999993"/>
    <x v="2"/>
    <x v="0"/>
    <s v="USD"/>
    <n v="1401778740"/>
    <n v="1399474134"/>
    <b v="1"/>
    <x v="133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n v="70.17"/>
    <x v="2"/>
    <x v="0"/>
    <s v="USD"/>
    <n v="1443711774"/>
    <n v="1441119774"/>
    <b v="1"/>
    <x v="8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n v="23.63"/>
    <x v="2"/>
    <x v="0"/>
    <s v="USD"/>
    <n v="1412405940"/>
    <n v="1409721542"/>
    <b v="1"/>
    <x v="22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n v="188.56"/>
    <x v="2"/>
    <x v="0"/>
    <s v="USD"/>
    <n v="1437283391"/>
    <n v="1433395391"/>
    <b v="1"/>
    <x v="82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n v="49.51"/>
    <x v="2"/>
    <x v="0"/>
    <s v="USD"/>
    <n v="1445196989"/>
    <n v="1442604989"/>
    <b v="1"/>
    <x v="68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n v="75.459999999999994"/>
    <x v="2"/>
    <x v="12"/>
    <s v="EUR"/>
    <n v="1434047084"/>
    <n v="1431455084"/>
    <b v="1"/>
    <x v="33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4"/>
    <n v="9.5"/>
    <x v="2"/>
    <x v="0"/>
    <s v="USD"/>
    <n v="1420081143"/>
    <n v="1417489143"/>
    <b v="1"/>
    <x v="80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34"/>
    <n v="35.5"/>
    <x v="2"/>
    <x v="1"/>
    <s v="GBP"/>
    <n v="1437129179"/>
    <n v="1434537179"/>
    <b v="1"/>
    <x v="5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n v="10"/>
    <x v="2"/>
    <x v="0"/>
    <s v="USD"/>
    <n v="1427427276"/>
    <n v="1425270876"/>
    <b v="0"/>
    <x v="84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0"/>
    <n v="13"/>
    <x v="2"/>
    <x v="0"/>
    <s v="USD"/>
    <n v="1409602178"/>
    <n v="1406578178"/>
    <b v="0"/>
    <x v="84"/>
    <b v="0"/>
    <s v="theater/plays"/>
    <x v="1"/>
    <x v="6"/>
  </r>
  <r>
    <n v="3854"/>
    <s v="The Case Of Soghomon Tehlirian"/>
    <s v="A play dedicated to the 100th anniversary of the Armenian Genocide."/>
    <n v="11000"/>
    <n v="1788"/>
    <n v="16"/>
    <n v="89.4"/>
    <x v="2"/>
    <x v="0"/>
    <s v="USD"/>
    <n v="1431206058"/>
    <n v="1428614058"/>
    <b v="0"/>
    <x v="9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n v="25"/>
    <x v="2"/>
    <x v="0"/>
    <s v="USD"/>
    <n v="1427408271"/>
    <n v="1424819871"/>
    <b v="0"/>
    <x v="29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n v="1"/>
    <x v="2"/>
    <x v="0"/>
    <s v="USD"/>
    <n v="1425833403"/>
    <n v="1423245003"/>
    <b v="0"/>
    <x v="29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n v="65"/>
    <x v="2"/>
    <x v="0"/>
    <s v="USD"/>
    <n v="1406913120"/>
    <n v="1404927690"/>
    <b v="0"/>
    <x v="80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n v="10"/>
    <x v="2"/>
    <x v="1"/>
    <s v="GBP"/>
    <n v="1432328400"/>
    <n v="1430734844"/>
    <b v="0"/>
    <x v="29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n v="1"/>
    <x v="2"/>
    <x v="0"/>
    <s v="USD"/>
    <n v="1403730000"/>
    <n v="1401485207"/>
    <b v="0"/>
    <x v="29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n v="81.540000000000006"/>
    <x v="2"/>
    <x v="0"/>
    <s v="USD"/>
    <n v="1407858710"/>
    <n v="1405266710"/>
    <b v="0"/>
    <x v="62"/>
    <b v="0"/>
    <s v="theater/plays"/>
    <x v="1"/>
    <x v="6"/>
  </r>
  <r>
    <n v="3861"/>
    <s v="READY OR NOT HERE I COME"/>
    <s v="THE COMING OF THE LORD!"/>
    <n v="2000"/>
    <n v="100"/>
    <n v="5"/>
    <n v="100"/>
    <x v="2"/>
    <x v="0"/>
    <s v="USD"/>
    <n v="1415828820"/>
    <n v="1412258977"/>
    <b v="0"/>
    <x v="29"/>
    <b v="0"/>
    <s v="theater/plays"/>
    <x v="1"/>
    <x v="6"/>
  </r>
  <r>
    <n v="3862"/>
    <s v="The Container Play"/>
    <s v="The hit immersive theatre experience of England comes to Corpus Christi!"/>
    <n v="7500"/>
    <n v="1"/>
    <n v="0"/>
    <n v="1"/>
    <x v="2"/>
    <x v="0"/>
    <s v="USD"/>
    <n v="1473699540"/>
    <n v="1472451356"/>
    <b v="0"/>
    <x v="29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n v="0"/>
    <x v="2"/>
    <x v="0"/>
    <s v="USD"/>
    <n v="1446739905"/>
    <n v="1441552305"/>
    <b v="0"/>
    <x v="78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n v="20"/>
    <x v="2"/>
    <x v="0"/>
    <s v="USD"/>
    <n v="1447799054"/>
    <n v="1445203454"/>
    <b v="0"/>
    <x v="8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n v="46.43"/>
    <x v="2"/>
    <x v="5"/>
    <s v="CAD"/>
    <n v="1409376600"/>
    <n v="1405957098"/>
    <b v="0"/>
    <x v="25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1"/>
    <n v="5.5"/>
    <x v="2"/>
    <x v="0"/>
    <s v="USD"/>
    <n v="1458703740"/>
    <n v="1454453021"/>
    <b v="0"/>
    <x v="84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n v="50.2"/>
    <x v="2"/>
    <x v="0"/>
    <s v="USD"/>
    <n v="1466278339"/>
    <n v="1463686339"/>
    <b v="0"/>
    <x v="81"/>
    <b v="0"/>
    <s v="theater/plays"/>
    <x v="1"/>
    <x v="6"/>
  </r>
  <r>
    <n v="3868"/>
    <s v="1000 words (Canceled)"/>
    <s v="New collection of music by Scott Evan Davis!"/>
    <n v="5000"/>
    <n v="10"/>
    <n v="0"/>
    <n v="10"/>
    <x v="1"/>
    <x v="1"/>
    <s v="GBP"/>
    <n v="1410191405"/>
    <n v="1408031405"/>
    <b v="0"/>
    <x v="29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"/>
    <n v="30.13"/>
    <x v="1"/>
    <x v="0"/>
    <s v="USD"/>
    <n v="1426302660"/>
    <n v="1423761792"/>
    <b v="0"/>
    <x v="41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n v="150"/>
    <x v="1"/>
    <x v="0"/>
    <s v="USD"/>
    <n v="1404360478"/>
    <n v="1401768478"/>
    <b v="0"/>
    <x v="73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n v="13.33"/>
    <x v="1"/>
    <x v="0"/>
    <s v="USD"/>
    <n v="1490809450"/>
    <n v="1485629050"/>
    <b v="0"/>
    <x v="8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n v="0"/>
    <x v="1"/>
    <x v="0"/>
    <s v="USD"/>
    <n v="1439522996"/>
    <n v="1435202996"/>
    <b v="0"/>
    <x v="78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n v="0"/>
    <x v="1"/>
    <x v="0"/>
    <s v="USD"/>
    <n v="1444322535"/>
    <n v="1441730535"/>
    <b v="0"/>
    <x v="78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n v="0"/>
    <x v="1"/>
    <x v="4"/>
    <s v="NZD"/>
    <n v="1422061200"/>
    <n v="1420244622"/>
    <b v="0"/>
    <x v="78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n v="0"/>
    <x v="1"/>
    <x v="8"/>
    <s v="DKK"/>
    <n v="1472896800"/>
    <n v="1472804365"/>
    <b v="0"/>
    <x v="78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n v="44.76"/>
    <x v="1"/>
    <x v="1"/>
    <s v="GBP"/>
    <n v="1454425128"/>
    <n v="1451833128"/>
    <b v="0"/>
    <x v="67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n v="88.64"/>
    <x v="1"/>
    <x v="0"/>
    <s v="USD"/>
    <n v="1481213752"/>
    <n v="1478621752"/>
    <b v="0"/>
    <x v="25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n v="10"/>
    <x v="1"/>
    <x v="0"/>
    <s v="USD"/>
    <n v="1435636740"/>
    <n v="1433014746"/>
    <b v="0"/>
    <x v="29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n v="0"/>
    <x v="1"/>
    <x v="1"/>
    <s v="GBP"/>
    <n v="1422218396"/>
    <n v="1419626396"/>
    <b v="0"/>
    <x v="78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n v="57.65"/>
    <x v="1"/>
    <x v="1"/>
    <s v="GBP"/>
    <n v="1406761200"/>
    <n v="1403724820"/>
    <b v="0"/>
    <x v="5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5"/>
    <n v="25"/>
    <x v="1"/>
    <x v="0"/>
    <s v="USD"/>
    <n v="1487550399"/>
    <n v="1484958399"/>
    <b v="0"/>
    <x v="29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n v="0"/>
    <x v="1"/>
    <x v="2"/>
    <s v="AUD"/>
    <n v="1454281380"/>
    <n v="1451950570"/>
    <b v="0"/>
    <x v="78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n v="0"/>
    <x v="1"/>
    <x v="1"/>
    <s v="GBP"/>
    <n v="1409668069"/>
    <n v="1407076069"/>
    <b v="0"/>
    <x v="78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n v="0"/>
    <x v="1"/>
    <x v="0"/>
    <s v="USD"/>
    <n v="1427479192"/>
    <n v="1425322792"/>
    <b v="0"/>
    <x v="78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n v="0"/>
    <x v="1"/>
    <x v="0"/>
    <s v="USD"/>
    <n v="1462834191"/>
    <n v="1460242191"/>
    <b v="0"/>
    <x v="78"/>
    <b v="0"/>
    <s v="theater/musical"/>
    <x v="1"/>
    <x v="40"/>
  </r>
  <r>
    <n v="3886"/>
    <s v="a (Canceled)"/>
    <n v="1"/>
    <n v="10000"/>
    <n v="0"/>
    <n v="0"/>
    <n v="0"/>
    <x v="1"/>
    <x v="2"/>
    <s v="AUD"/>
    <n v="1418275702"/>
    <n v="1415683702"/>
    <b v="0"/>
    <x v="78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n v="17.5"/>
    <x v="1"/>
    <x v="0"/>
    <s v="USD"/>
    <n v="1430517600"/>
    <n v="1426538129"/>
    <b v="0"/>
    <x v="84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n v="38.71"/>
    <x v="2"/>
    <x v="1"/>
    <s v="GBP"/>
    <n v="1488114358"/>
    <n v="1485522358"/>
    <b v="0"/>
    <x v="25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n v="13.11"/>
    <x v="2"/>
    <x v="0"/>
    <s v="USD"/>
    <n v="1420413960"/>
    <n v="1417651630"/>
    <b v="0"/>
    <x v="82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n v="315.5"/>
    <x v="2"/>
    <x v="0"/>
    <s v="USD"/>
    <n v="1439662344"/>
    <n v="1434478344"/>
    <b v="0"/>
    <x v="22"/>
    <b v="0"/>
    <s v="theater/plays"/>
    <x v="1"/>
    <x v="6"/>
  </r>
  <r>
    <n v="3891"/>
    <s v="Out of the Box: A Mime Story"/>
    <s v="A comedy about a mime who dreams of becoming a stand up comedian."/>
    <n v="800"/>
    <n v="260"/>
    <n v="33"/>
    <n v="37.14"/>
    <x v="2"/>
    <x v="0"/>
    <s v="USD"/>
    <n v="1427086740"/>
    <n v="1424488244"/>
    <b v="0"/>
    <x v="63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n v="0"/>
    <x v="2"/>
    <x v="0"/>
    <s v="USD"/>
    <n v="1408863600"/>
    <n v="1408203557"/>
    <b v="0"/>
    <x v="78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n v="128.27000000000001"/>
    <x v="2"/>
    <x v="0"/>
    <s v="USD"/>
    <n v="1404194400"/>
    <n v="1400600840"/>
    <b v="0"/>
    <x v="87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n v="47.27"/>
    <x v="2"/>
    <x v="0"/>
    <s v="USD"/>
    <n v="1481000340"/>
    <n v="1478386812"/>
    <b v="0"/>
    <x v="202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n v="50"/>
    <x v="2"/>
    <x v="0"/>
    <s v="USD"/>
    <n v="1425103218"/>
    <n v="1422424818"/>
    <b v="0"/>
    <x v="29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n v="42.5"/>
    <x v="2"/>
    <x v="0"/>
    <s v="USD"/>
    <n v="1402979778"/>
    <n v="1401770178"/>
    <b v="0"/>
    <x v="80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n v="44"/>
    <x v="2"/>
    <x v="4"/>
    <s v="NZD"/>
    <n v="1420750683"/>
    <n v="1418158683"/>
    <b v="0"/>
    <x v="73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n v="50.88"/>
    <x v="2"/>
    <x v="1"/>
    <s v="GBP"/>
    <n v="1439827200"/>
    <n v="1436355270"/>
    <b v="0"/>
    <x v="38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n v="62.5"/>
    <x v="2"/>
    <x v="0"/>
    <s v="USD"/>
    <n v="1407868561"/>
    <n v="1406140561"/>
    <b v="0"/>
    <x v="84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n v="27"/>
    <x v="2"/>
    <x v="0"/>
    <s v="USD"/>
    <n v="1433988791"/>
    <n v="1431396791"/>
    <b v="0"/>
    <x v="81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n v="25"/>
    <x v="2"/>
    <x v="0"/>
    <s v="USD"/>
    <n v="1450554599"/>
    <n v="1447098599"/>
    <b v="0"/>
    <x v="29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n v="47.26"/>
    <x v="2"/>
    <x v="1"/>
    <s v="GBP"/>
    <n v="1479125642"/>
    <n v="1476962042"/>
    <b v="0"/>
    <x v="162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n v="0"/>
    <x v="2"/>
    <x v="0"/>
    <s v="USD"/>
    <n v="1439581080"/>
    <n v="1435709765"/>
    <b v="0"/>
    <x v="78"/>
    <b v="0"/>
    <s v="theater/plays"/>
    <x v="1"/>
    <x v="6"/>
  </r>
  <r>
    <n v="3904"/>
    <s v="Black America from Prophets to Pimps"/>
    <s v="A play that will cover 4000 years of black history."/>
    <n v="10000"/>
    <n v="3"/>
    <n v="0"/>
    <n v="1.5"/>
    <x v="2"/>
    <x v="0"/>
    <s v="USD"/>
    <n v="1429074240"/>
    <n v="1427866200"/>
    <b v="0"/>
    <x v="84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n v="24.71"/>
    <x v="2"/>
    <x v="1"/>
    <s v="GBP"/>
    <n v="1434063600"/>
    <n v="1430405903"/>
    <b v="0"/>
    <x v="63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n v="63.13"/>
    <x v="2"/>
    <x v="1"/>
    <s v="GBP"/>
    <n v="1435325100"/>
    <n v="1432072893"/>
    <b v="0"/>
    <x v="38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n v="38.25"/>
    <x v="2"/>
    <x v="0"/>
    <s v="USD"/>
    <n v="1414354080"/>
    <n v="1411587606"/>
    <b v="0"/>
    <x v="80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n v="16.25"/>
    <x v="2"/>
    <x v="0"/>
    <s v="USD"/>
    <n v="1406603696"/>
    <n v="1405307696"/>
    <b v="0"/>
    <x v="80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n v="33.75"/>
    <x v="2"/>
    <x v="0"/>
    <s v="USD"/>
    <n v="1410424642"/>
    <n v="1407832642"/>
    <b v="0"/>
    <x v="80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n v="61.67"/>
    <x v="2"/>
    <x v="0"/>
    <s v="USD"/>
    <n v="1441649397"/>
    <n v="1439057397"/>
    <b v="0"/>
    <x v="8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n v="83.14"/>
    <x v="2"/>
    <x v="0"/>
    <s v="USD"/>
    <n v="1417033777"/>
    <n v="1414438177"/>
    <b v="0"/>
    <x v="17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n v="1"/>
    <x v="2"/>
    <x v="0"/>
    <s v="USD"/>
    <n v="1429936500"/>
    <n v="1424759330"/>
    <b v="0"/>
    <x v="29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n v="142.86000000000001"/>
    <x v="2"/>
    <x v="0"/>
    <s v="USD"/>
    <n v="1448863449"/>
    <n v="1446267849"/>
    <b v="0"/>
    <x v="63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n v="33.67"/>
    <x v="2"/>
    <x v="1"/>
    <s v="GBP"/>
    <n v="1431298740"/>
    <n v="1429558756"/>
    <b v="0"/>
    <x v="74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0"/>
    <n v="5"/>
    <x v="2"/>
    <x v="1"/>
    <s v="GBP"/>
    <n v="1464824309"/>
    <n v="1462232309"/>
    <b v="0"/>
    <x v="29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n v="0"/>
    <x v="2"/>
    <x v="8"/>
    <s v="DKK"/>
    <n v="1464952752"/>
    <n v="1462360752"/>
    <b v="0"/>
    <x v="78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n v="10"/>
    <x v="2"/>
    <x v="1"/>
    <s v="GBP"/>
    <n v="1410439161"/>
    <n v="1407847161"/>
    <b v="0"/>
    <x v="29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n v="40"/>
    <x v="2"/>
    <x v="1"/>
    <s v="GBP"/>
    <n v="1407168000"/>
    <n v="1406131023"/>
    <b v="0"/>
    <x v="8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n v="30"/>
    <x v="2"/>
    <x v="1"/>
    <s v="GBP"/>
    <n v="1453075200"/>
    <n v="1450628773"/>
    <b v="0"/>
    <x v="8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n v="45"/>
    <x v="2"/>
    <x v="1"/>
    <s v="GBP"/>
    <n v="1479032260"/>
    <n v="1476436660"/>
    <b v="0"/>
    <x v="8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n v="0"/>
    <x v="2"/>
    <x v="1"/>
    <s v="GBP"/>
    <n v="1414346400"/>
    <n v="1413291655"/>
    <b v="0"/>
    <x v="78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n v="10.17"/>
    <x v="2"/>
    <x v="0"/>
    <s v="USD"/>
    <n v="1425337200"/>
    <n v="1421432810"/>
    <b v="0"/>
    <x v="79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n v="81.41"/>
    <x v="2"/>
    <x v="1"/>
    <s v="GBP"/>
    <n v="1428622271"/>
    <n v="1426203071"/>
    <b v="0"/>
    <x v="5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n v="57.25"/>
    <x v="2"/>
    <x v="0"/>
    <s v="USD"/>
    <n v="1403823722"/>
    <n v="1401231722"/>
    <b v="0"/>
    <x v="244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n v="5"/>
    <x v="2"/>
    <x v="0"/>
    <s v="USD"/>
    <n v="1406753639"/>
    <n v="1404161639"/>
    <b v="0"/>
    <x v="8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0"/>
    <n v="15"/>
    <x v="2"/>
    <x v="2"/>
    <s v="AUD"/>
    <n v="1419645748"/>
    <n v="1417053748"/>
    <b v="0"/>
    <x v="29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n v="12.5"/>
    <x v="2"/>
    <x v="1"/>
    <s v="GBP"/>
    <n v="1407565504"/>
    <n v="1404973504"/>
    <b v="0"/>
    <x v="84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n v="93"/>
    <x v="2"/>
    <x v="0"/>
    <s v="USD"/>
    <n v="1444971540"/>
    <n v="1442593427"/>
    <b v="0"/>
    <x v="63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n v="32.36"/>
    <x v="2"/>
    <x v="0"/>
    <s v="USD"/>
    <n v="1474228265"/>
    <n v="1471636265"/>
    <b v="0"/>
    <x v="25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n v="0"/>
    <x v="2"/>
    <x v="2"/>
    <s v="AUD"/>
    <n v="1459490400"/>
    <n v="1457078868"/>
    <b v="0"/>
    <x v="78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n v="0"/>
    <x v="2"/>
    <x v="0"/>
    <s v="USD"/>
    <n v="1441510707"/>
    <n v="1439350707"/>
    <b v="0"/>
    <x v="78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n v="1"/>
    <x v="2"/>
    <x v="0"/>
    <s v="USD"/>
    <n v="1458097364"/>
    <n v="1455508964"/>
    <b v="0"/>
    <x v="29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n v="91.83"/>
    <x v="2"/>
    <x v="0"/>
    <s v="USD"/>
    <n v="1468716180"/>
    <n v="1466205262"/>
    <b v="0"/>
    <x v="8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n v="45.83"/>
    <x v="2"/>
    <x v="0"/>
    <s v="USD"/>
    <n v="1443704400"/>
    <n v="1439827639"/>
    <b v="0"/>
    <x v="8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n v="57.17"/>
    <x v="2"/>
    <x v="1"/>
    <s v="GBP"/>
    <n v="1443973546"/>
    <n v="1438789546"/>
    <b v="0"/>
    <x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n v="0"/>
    <x v="2"/>
    <x v="0"/>
    <s v="USD"/>
    <n v="1480576720"/>
    <n v="1477981120"/>
    <b v="0"/>
    <x v="78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n v="248.5"/>
    <x v="2"/>
    <x v="0"/>
    <s v="USD"/>
    <n v="1468249760"/>
    <n v="1465830560"/>
    <b v="0"/>
    <x v="73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n v="79.400000000000006"/>
    <x v="2"/>
    <x v="0"/>
    <s v="USD"/>
    <n v="1435441454"/>
    <n v="1432763054"/>
    <b v="0"/>
    <x v="81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n v="5"/>
    <x v="2"/>
    <x v="2"/>
    <s v="AUD"/>
    <n v="1412656200"/>
    <n v="1412328979"/>
    <b v="0"/>
    <x v="29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n v="5.5"/>
    <x v="2"/>
    <x v="0"/>
    <s v="USD"/>
    <n v="1420199351"/>
    <n v="1416311351"/>
    <b v="0"/>
    <x v="84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n v="25"/>
    <x v="2"/>
    <x v="0"/>
    <s v="USD"/>
    <n v="1416877200"/>
    <n v="1414505137"/>
    <b v="0"/>
    <x v="84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n v="0"/>
    <x v="2"/>
    <x v="0"/>
    <s v="USD"/>
    <n v="1434490914"/>
    <n v="1429306914"/>
    <b v="0"/>
    <x v="78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n v="137.08000000000001"/>
    <x v="2"/>
    <x v="0"/>
    <s v="USD"/>
    <n v="1446483000"/>
    <n v="1443811268"/>
    <b v="0"/>
    <x v="62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n v="0"/>
    <x v="2"/>
    <x v="0"/>
    <s v="USD"/>
    <n v="1440690875"/>
    <n v="1438098875"/>
    <b v="0"/>
    <x v="78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n v="5"/>
    <x v="2"/>
    <x v="0"/>
    <s v="USD"/>
    <n v="1431717268"/>
    <n v="1429125268"/>
    <b v="0"/>
    <x v="29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"/>
    <n v="39"/>
    <x v="2"/>
    <x v="0"/>
    <s v="USD"/>
    <n v="1425110400"/>
    <n v="1422388822"/>
    <b v="0"/>
    <x v="81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n v="50.5"/>
    <x v="2"/>
    <x v="0"/>
    <s v="USD"/>
    <n v="1475378744"/>
    <n v="1472786744"/>
    <b v="0"/>
    <x v="84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n v="0"/>
    <x v="2"/>
    <x v="2"/>
    <s v="AUD"/>
    <n v="1410076123"/>
    <n v="1404892123"/>
    <b v="0"/>
    <x v="78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n v="49.28"/>
    <x v="2"/>
    <x v="2"/>
    <s v="AUD"/>
    <n v="1423623221"/>
    <n v="1421031221"/>
    <b v="0"/>
    <x v="58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n v="25"/>
    <x v="2"/>
    <x v="0"/>
    <s v="USD"/>
    <n v="1460140500"/>
    <n v="1457628680"/>
    <b v="0"/>
    <x v="29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n v="1"/>
    <x v="2"/>
    <x v="17"/>
    <s v="EUR"/>
    <n v="1462301342"/>
    <n v="1457120942"/>
    <b v="0"/>
    <x v="29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n v="25"/>
    <x v="2"/>
    <x v="0"/>
    <s v="USD"/>
    <n v="1445885890"/>
    <n v="1440701890"/>
    <b v="0"/>
    <x v="29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n v="0"/>
    <x v="2"/>
    <x v="0"/>
    <s v="USD"/>
    <n v="1469834940"/>
    <n v="1467162586"/>
    <b v="0"/>
    <x v="78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n v="0"/>
    <x v="2"/>
    <x v="5"/>
    <s v="CAD"/>
    <n v="1405352264"/>
    <n v="1400168264"/>
    <b v="0"/>
    <x v="78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n v="53.13"/>
    <x v="2"/>
    <x v="0"/>
    <s v="USD"/>
    <n v="1448745741"/>
    <n v="1446150141"/>
    <b v="0"/>
    <x v="22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n v="0"/>
    <x v="2"/>
    <x v="0"/>
    <s v="USD"/>
    <n v="1461543600"/>
    <n v="1459203727"/>
    <b v="0"/>
    <x v="78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n v="7"/>
    <x v="2"/>
    <x v="0"/>
    <s v="USD"/>
    <n v="1468020354"/>
    <n v="1464045954"/>
    <b v="0"/>
    <x v="29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n v="40.06"/>
    <x v="2"/>
    <x v="0"/>
    <s v="USD"/>
    <n v="1406988000"/>
    <n v="1403822912"/>
    <b v="0"/>
    <x v="38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n v="24.33"/>
    <x v="2"/>
    <x v="0"/>
    <s v="USD"/>
    <n v="1411930556"/>
    <n v="1409338556"/>
    <b v="0"/>
    <x v="8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n v="11.25"/>
    <x v="2"/>
    <x v="0"/>
    <s v="USD"/>
    <n v="1451852256"/>
    <n v="1449260256"/>
    <b v="0"/>
    <x v="80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n v="10.5"/>
    <x v="2"/>
    <x v="1"/>
    <s v="GBP"/>
    <n v="1399584210"/>
    <n v="1397683410"/>
    <b v="0"/>
    <x v="84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n v="15"/>
    <x v="2"/>
    <x v="1"/>
    <s v="GBP"/>
    <n v="1448722494"/>
    <n v="1446562494"/>
    <b v="0"/>
    <x v="8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n v="0"/>
    <x v="2"/>
    <x v="5"/>
    <s v="CAD"/>
    <n v="1447821717"/>
    <n v="1445226117"/>
    <b v="0"/>
    <x v="78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n v="42"/>
    <x v="2"/>
    <x v="0"/>
    <s v="USD"/>
    <n v="1429460386"/>
    <n v="1424279986"/>
    <b v="0"/>
    <x v="8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n v="71.25"/>
    <x v="2"/>
    <x v="0"/>
    <s v="USD"/>
    <n v="1460608780"/>
    <n v="1455428380"/>
    <b v="0"/>
    <x v="80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n v="22.5"/>
    <x v="2"/>
    <x v="0"/>
    <s v="USD"/>
    <n v="1406170740"/>
    <n v="1402506278"/>
    <b v="0"/>
    <x v="84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n v="41"/>
    <x v="2"/>
    <x v="0"/>
    <s v="USD"/>
    <n v="1488783507"/>
    <n v="1486191507"/>
    <b v="0"/>
    <x v="73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n v="47.91"/>
    <x v="2"/>
    <x v="0"/>
    <s v="USD"/>
    <n v="1463945673"/>
    <n v="1458761673"/>
    <b v="0"/>
    <x v="202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n v="35.17"/>
    <x v="2"/>
    <x v="0"/>
    <s v="USD"/>
    <n v="1472442900"/>
    <n v="1471638646"/>
    <b v="0"/>
    <x v="79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n v="5.5"/>
    <x v="2"/>
    <x v="0"/>
    <s v="USD"/>
    <n v="1460925811"/>
    <n v="1458333811"/>
    <b v="0"/>
    <x v="84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n v="22.67"/>
    <x v="2"/>
    <x v="0"/>
    <s v="USD"/>
    <n v="1405947126"/>
    <n v="1403355126"/>
    <b v="0"/>
    <x v="79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21"/>
    <n v="26.38"/>
    <x v="2"/>
    <x v="0"/>
    <s v="USD"/>
    <n v="1423186634"/>
    <n v="1418002634"/>
    <b v="0"/>
    <x v="22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n v="105.54"/>
    <x v="2"/>
    <x v="0"/>
    <s v="USD"/>
    <n v="1462766400"/>
    <n v="1460219110"/>
    <b v="0"/>
    <x v="7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n v="29.09"/>
    <x v="2"/>
    <x v="1"/>
    <s v="GBP"/>
    <n v="1464872848"/>
    <n v="1462280848"/>
    <b v="0"/>
    <x v="202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n v="0"/>
    <x v="2"/>
    <x v="0"/>
    <s v="USD"/>
    <n v="1468442898"/>
    <n v="1465850898"/>
    <b v="0"/>
    <x v="78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n v="62"/>
    <x v="2"/>
    <x v="0"/>
    <s v="USD"/>
    <n v="1406876400"/>
    <n v="1405024561"/>
    <b v="0"/>
    <x v="73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n v="217.5"/>
    <x v="2"/>
    <x v="0"/>
    <s v="USD"/>
    <n v="1469213732"/>
    <n v="1466621732"/>
    <b v="0"/>
    <x v="79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n v="26.75"/>
    <x v="2"/>
    <x v="0"/>
    <s v="USD"/>
    <n v="1422717953"/>
    <n v="1417533953"/>
    <b v="0"/>
    <x v="22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n v="18.329999999999998"/>
    <x v="2"/>
    <x v="1"/>
    <s v="GBP"/>
    <n v="1427659200"/>
    <n v="1425678057"/>
    <b v="0"/>
    <x v="79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n v="64.290000000000006"/>
    <x v="2"/>
    <x v="0"/>
    <s v="USD"/>
    <n v="1404570147"/>
    <n v="1401978147"/>
    <b v="0"/>
    <x v="63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"/>
    <n v="175"/>
    <x v="2"/>
    <x v="0"/>
    <s v="USD"/>
    <n v="1468729149"/>
    <n v="1463545149"/>
    <b v="0"/>
    <x v="63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n v="34"/>
    <x v="2"/>
    <x v="1"/>
    <s v="GBP"/>
    <n v="1436297180"/>
    <n v="1431113180"/>
    <b v="0"/>
    <x v="81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n v="84.28"/>
    <x v="2"/>
    <x v="0"/>
    <s v="USD"/>
    <n v="1400569140"/>
    <n v="1397854356"/>
    <b v="0"/>
    <x v="67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n v="9.5"/>
    <x v="2"/>
    <x v="1"/>
    <s v="GBP"/>
    <n v="1415404800"/>
    <n v="1412809644"/>
    <b v="0"/>
    <x v="73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n v="33.74"/>
    <x v="2"/>
    <x v="0"/>
    <s v="USD"/>
    <n v="1456002300"/>
    <n v="1454173120"/>
    <b v="0"/>
    <x v="10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n v="37.54"/>
    <x v="2"/>
    <x v="1"/>
    <s v="GBP"/>
    <n v="1462539840"/>
    <n v="1460034594"/>
    <b v="0"/>
    <x v="62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38"/>
    <n v="11.62"/>
    <x v="2"/>
    <x v="1"/>
    <s v="GBP"/>
    <n v="1400278290"/>
    <n v="1399414290"/>
    <b v="0"/>
    <x v="62"/>
    <b v="0"/>
    <s v="theater/plays"/>
    <x v="1"/>
    <x v="6"/>
  </r>
  <r>
    <n v="3988"/>
    <s v="Folk-Tales: What Stories Do Your Folks Tell?"/>
    <s v="An evening of of stories based both in myth and truth."/>
    <n v="1500"/>
    <n v="32"/>
    <n v="2"/>
    <n v="8"/>
    <x v="2"/>
    <x v="0"/>
    <s v="USD"/>
    <n v="1440813413"/>
    <n v="1439517413"/>
    <b v="0"/>
    <x v="80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n v="0"/>
    <x v="2"/>
    <x v="0"/>
    <s v="USD"/>
    <n v="1447009181"/>
    <n v="1444413581"/>
    <b v="0"/>
    <x v="78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n v="23"/>
    <x v="2"/>
    <x v="1"/>
    <s v="GBP"/>
    <n v="1456934893"/>
    <n v="1454342893"/>
    <b v="0"/>
    <x v="8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20"/>
    <n v="100"/>
    <x v="2"/>
    <x v="0"/>
    <s v="USD"/>
    <n v="1433086082"/>
    <n v="1430494082"/>
    <b v="0"/>
    <x v="29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n v="60.11"/>
    <x v="2"/>
    <x v="0"/>
    <s v="USD"/>
    <n v="1449876859"/>
    <n v="1444689259"/>
    <b v="0"/>
    <x v="82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n v="3"/>
    <x v="2"/>
    <x v="0"/>
    <s v="USD"/>
    <n v="1431549912"/>
    <n v="1428957912"/>
    <b v="0"/>
    <x v="29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0"/>
    <n v="5"/>
    <x v="2"/>
    <x v="0"/>
    <s v="USD"/>
    <n v="1405761690"/>
    <n v="1403169690"/>
    <b v="0"/>
    <x v="29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n v="17.5"/>
    <x v="2"/>
    <x v="1"/>
    <s v="GBP"/>
    <n v="1423913220"/>
    <n v="1421339077"/>
    <b v="0"/>
    <x v="80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n v="29.24"/>
    <x v="2"/>
    <x v="0"/>
    <s v="USD"/>
    <n v="1416499440"/>
    <n v="1415341464"/>
    <b v="0"/>
    <x v="5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n v="0"/>
    <x v="2"/>
    <x v="1"/>
    <s v="GBP"/>
    <n v="1428222221"/>
    <n v="1425633821"/>
    <b v="0"/>
    <x v="78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57"/>
    <n v="59.58"/>
    <x v="2"/>
    <x v="0"/>
    <s v="USD"/>
    <n v="1427580426"/>
    <n v="1424992026"/>
    <b v="0"/>
    <x v="8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n v="82.57"/>
    <x v="2"/>
    <x v="0"/>
    <s v="USD"/>
    <n v="1409514709"/>
    <n v="1406058798"/>
    <b v="0"/>
    <x v="25"/>
    <b v="0"/>
    <s v="theater/plays"/>
    <x v="1"/>
    <x v="6"/>
  </r>
  <r>
    <n v="4000"/>
    <s v="The Escorts"/>
    <s v="An Enticing Trip into the World of Assisted Dying"/>
    <n v="8000"/>
    <n v="10"/>
    <n v="0"/>
    <n v="10"/>
    <x v="2"/>
    <x v="0"/>
    <s v="USD"/>
    <n v="1462631358"/>
    <n v="1457450958"/>
    <b v="0"/>
    <x v="29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n v="32.36"/>
    <x v="2"/>
    <x v="1"/>
    <s v="GBP"/>
    <n v="1488394800"/>
    <n v="1486681708"/>
    <b v="0"/>
    <x v="25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n v="5.75"/>
    <x v="2"/>
    <x v="0"/>
    <s v="USD"/>
    <n v="1411779761"/>
    <n v="1409187761"/>
    <b v="0"/>
    <x v="80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n v="100.5"/>
    <x v="2"/>
    <x v="0"/>
    <s v="USD"/>
    <n v="1424009147"/>
    <n v="1421417147"/>
    <b v="0"/>
    <x v="84"/>
    <b v="0"/>
    <s v="theater/plays"/>
    <x v="1"/>
    <x v="6"/>
  </r>
  <r>
    <n v="4004"/>
    <s v="South Florida Tours"/>
    <s v="Help Launch The Queen Into South Florida!"/>
    <n v="500"/>
    <n v="1"/>
    <n v="0"/>
    <n v="1"/>
    <x v="2"/>
    <x v="0"/>
    <s v="USD"/>
    <n v="1412740457"/>
    <n v="1410148457"/>
    <b v="0"/>
    <x v="29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n v="20"/>
    <x v="2"/>
    <x v="0"/>
    <s v="USD"/>
    <n v="1413832985"/>
    <n v="1408648985"/>
    <b v="0"/>
    <x v="84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n v="2"/>
    <x v="2"/>
    <x v="0"/>
    <s v="USD"/>
    <n v="1455647587"/>
    <n v="1453487587"/>
    <b v="0"/>
    <x v="29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n v="5"/>
    <x v="2"/>
    <x v="0"/>
    <s v="USD"/>
    <n v="1409070480"/>
    <n v="1406572381"/>
    <b v="0"/>
    <x v="29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n v="15"/>
    <x v="2"/>
    <x v="1"/>
    <s v="GBP"/>
    <n v="1437606507"/>
    <n v="1435014507"/>
    <b v="0"/>
    <x v="80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n v="25"/>
    <x v="2"/>
    <x v="1"/>
    <s v="GBP"/>
    <n v="1410281360"/>
    <n v="1406825360"/>
    <b v="0"/>
    <x v="8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n v="45.84"/>
    <x v="2"/>
    <x v="0"/>
    <s v="USD"/>
    <n v="1414348166"/>
    <n v="1412879366"/>
    <b v="0"/>
    <x v="44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n v="4.75"/>
    <x v="2"/>
    <x v="1"/>
    <s v="GBP"/>
    <n v="1422450278"/>
    <n v="1419858278"/>
    <b v="0"/>
    <x v="80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n v="0"/>
    <x v="2"/>
    <x v="1"/>
    <s v="GBP"/>
    <n v="1430571849"/>
    <n v="1427979849"/>
    <b v="0"/>
    <x v="78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n v="13"/>
    <x v="2"/>
    <x v="0"/>
    <s v="USD"/>
    <n v="1424070823"/>
    <n v="1421478823"/>
    <b v="0"/>
    <x v="84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n v="0"/>
    <x v="2"/>
    <x v="0"/>
    <s v="USD"/>
    <n v="1457157269"/>
    <n v="1455861269"/>
    <b v="0"/>
    <x v="78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n v="1"/>
    <x v="2"/>
    <x v="0"/>
    <s v="USD"/>
    <n v="1437331463"/>
    <n v="1434739463"/>
    <b v="0"/>
    <x v="29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n v="10"/>
    <x v="2"/>
    <x v="1"/>
    <s v="GBP"/>
    <n v="1410987400"/>
    <n v="1408395400"/>
    <b v="0"/>
    <x v="63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n v="52.5"/>
    <x v="2"/>
    <x v="0"/>
    <s v="USD"/>
    <n v="1409846874"/>
    <n v="1407254874"/>
    <b v="0"/>
    <x v="84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9"/>
    <n v="32.5"/>
    <x v="2"/>
    <x v="1"/>
    <s v="GBP"/>
    <n v="1475877108"/>
    <n v="1473285108"/>
    <b v="0"/>
    <x v="80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n v="7.25"/>
    <x v="2"/>
    <x v="0"/>
    <s v="USD"/>
    <n v="1460737680"/>
    <n v="1455725596"/>
    <b v="0"/>
    <x v="80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n v="33.33"/>
    <x v="2"/>
    <x v="0"/>
    <s v="USD"/>
    <n v="1427168099"/>
    <n v="1424579699"/>
    <b v="0"/>
    <x v="8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1"/>
    <n v="62.5"/>
    <x v="2"/>
    <x v="0"/>
    <s v="USD"/>
    <n v="1414360358"/>
    <n v="1409176358"/>
    <b v="0"/>
    <x v="84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70"/>
    <n v="63.56"/>
    <x v="2"/>
    <x v="0"/>
    <s v="USD"/>
    <n v="1422759240"/>
    <n v="1418824867"/>
    <b v="0"/>
    <x v="438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n v="0"/>
    <x v="2"/>
    <x v="0"/>
    <s v="USD"/>
    <n v="1458860363"/>
    <n v="1454975963"/>
    <b v="0"/>
    <x v="78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n v="10"/>
    <x v="2"/>
    <x v="0"/>
    <s v="USD"/>
    <n v="1441037097"/>
    <n v="1438445097"/>
    <b v="0"/>
    <x v="29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n v="62.5"/>
    <x v="2"/>
    <x v="6"/>
    <s v="EUR"/>
    <n v="1437889336"/>
    <n v="1432705336"/>
    <b v="0"/>
    <x v="80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n v="0"/>
    <x v="2"/>
    <x v="0"/>
    <s v="USD"/>
    <n v="1449247439"/>
    <n v="1444059839"/>
    <b v="0"/>
    <x v="78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n v="30.71"/>
    <x v="2"/>
    <x v="0"/>
    <s v="USD"/>
    <n v="1487811600"/>
    <n v="1486077481"/>
    <b v="0"/>
    <x v="63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n v="51"/>
    <x v="2"/>
    <x v="0"/>
    <s v="USD"/>
    <n v="1402007500"/>
    <n v="1399415500"/>
    <b v="0"/>
    <x v="202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n v="0"/>
    <x v="2"/>
    <x v="0"/>
    <s v="USD"/>
    <n v="1450053370"/>
    <n v="1447461370"/>
    <b v="0"/>
    <x v="78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n v="66.67"/>
    <x v="2"/>
    <x v="0"/>
    <s v="USD"/>
    <n v="1454525340"/>
    <n v="1452008599"/>
    <b v="0"/>
    <x v="79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n v="0"/>
    <x v="2"/>
    <x v="0"/>
    <s v="USD"/>
    <n v="1418914964"/>
    <n v="1414591364"/>
    <b v="0"/>
    <x v="78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n v="59"/>
    <x v="2"/>
    <x v="0"/>
    <s v="USD"/>
    <n v="1450211116"/>
    <n v="1445023516"/>
    <b v="0"/>
    <x v="63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n v="65.34"/>
    <x v="2"/>
    <x v="1"/>
    <s v="GBP"/>
    <n v="1475398800"/>
    <n v="1472711224"/>
    <b v="0"/>
    <x v="225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n v="100"/>
    <x v="2"/>
    <x v="0"/>
    <s v="USD"/>
    <n v="1428097450"/>
    <n v="1425509050"/>
    <b v="0"/>
    <x v="84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37"/>
    <n v="147.4"/>
    <x v="2"/>
    <x v="0"/>
    <s v="USD"/>
    <n v="1413925887"/>
    <n v="1411333887"/>
    <b v="0"/>
    <x v="20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n v="166.06"/>
    <x v="2"/>
    <x v="0"/>
    <s v="USD"/>
    <n v="1404253800"/>
    <n v="1402784964"/>
    <b v="0"/>
    <x v="5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n v="40"/>
    <x v="2"/>
    <x v="0"/>
    <s v="USD"/>
    <n v="1464099900"/>
    <n v="1462585315"/>
    <b v="0"/>
    <x v="84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n v="75.25"/>
    <x v="2"/>
    <x v="0"/>
    <s v="USD"/>
    <n v="1413573010"/>
    <n v="1408389010"/>
    <b v="0"/>
    <x v="80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n v="60"/>
    <x v="2"/>
    <x v="0"/>
    <s v="USD"/>
    <n v="1448949540"/>
    <n v="1446048367"/>
    <b v="0"/>
    <x v="81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n v="1250"/>
    <x v="2"/>
    <x v="0"/>
    <s v="USD"/>
    <n v="1437188400"/>
    <n v="1432100004"/>
    <b v="0"/>
    <x v="84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0"/>
    <n v="10.5"/>
    <x v="2"/>
    <x v="1"/>
    <s v="GBP"/>
    <n v="1473160954"/>
    <n v="1467976954"/>
    <b v="0"/>
    <x v="84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0"/>
    <n v="7"/>
    <x v="2"/>
    <x v="0"/>
    <s v="USD"/>
    <n v="1421781360"/>
    <n v="1419213664"/>
    <b v="0"/>
    <x v="8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n v="0"/>
    <x v="2"/>
    <x v="5"/>
    <s v="CAD"/>
    <n v="1416524325"/>
    <n v="1415228325"/>
    <b v="0"/>
    <x v="78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n v="56.25"/>
    <x v="2"/>
    <x v="0"/>
    <s v="USD"/>
    <n v="1428642000"/>
    <n v="1426050982"/>
    <b v="0"/>
    <x v="80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n v="1"/>
    <x v="2"/>
    <x v="2"/>
    <s v="AUD"/>
    <n v="1408596589"/>
    <n v="1406004589"/>
    <b v="0"/>
    <x v="29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n v="38.33"/>
    <x v="2"/>
    <x v="0"/>
    <s v="USD"/>
    <n v="1413992210"/>
    <n v="1411400210"/>
    <b v="0"/>
    <x v="8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n v="27.5"/>
    <x v="2"/>
    <x v="0"/>
    <s v="USD"/>
    <n v="1420938000"/>
    <n v="1418862743"/>
    <b v="0"/>
    <x v="80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n v="32.979999999999997"/>
    <x v="2"/>
    <x v="1"/>
    <s v="GBP"/>
    <n v="1460373187"/>
    <n v="1457352787"/>
    <b v="0"/>
    <x v="110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n v="16"/>
    <x v="2"/>
    <x v="0"/>
    <s v="USD"/>
    <n v="1436914815"/>
    <n v="1434322815"/>
    <b v="0"/>
    <x v="29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n v="1"/>
    <x v="2"/>
    <x v="0"/>
    <s v="USD"/>
    <n v="1414077391"/>
    <n v="1411485391"/>
    <b v="0"/>
    <x v="29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n v="0"/>
    <x v="2"/>
    <x v="0"/>
    <s v="USD"/>
    <n v="1399618380"/>
    <n v="1399058797"/>
    <b v="0"/>
    <x v="78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n v="86.62"/>
    <x v="2"/>
    <x v="0"/>
    <s v="USD"/>
    <n v="1413234316"/>
    <n v="1408050316"/>
    <b v="0"/>
    <x v="62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n v="55"/>
    <x v="2"/>
    <x v="1"/>
    <s v="GBP"/>
    <n v="1416081600"/>
    <n v="1413477228"/>
    <b v="0"/>
    <x v="84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n v="0"/>
    <x v="2"/>
    <x v="0"/>
    <s v="USD"/>
    <n v="1475294400"/>
    <n v="1472674285"/>
    <b v="0"/>
    <x v="78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n v="41.95"/>
    <x v="2"/>
    <x v="1"/>
    <s v="GBP"/>
    <n v="1403192031"/>
    <n v="1400600031"/>
    <b v="0"/>
    <x v="64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n v="88.33"/>
    <x v="2"/>
    <x v="0"/>
    <s v="USD"/>
    <n v="1467575940"/>
    <n v="1465856639"/>
    <b v="0"/>
    <x v="82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n v="129.16999999999999"/>
    <x v="2"/>
    <x v="1"/>
    <s v="GBP"/>
    <n v="1448492400"/>
    <n v="1446506080"/>
    <b v="0"/>
    <x v="79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n v="23.75"/>
    <x v="2"/>
    <x v="0"/>
    <s v="USD"/>
    <n v="1459483140"/>
    <n v="1458178044"/>
    <b v="0"/>
    <x v="80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n v="35.71"/>
    <x v="2"/>
    <x v="5"/>
    <s v="CAD"/>
    <n v="1410836400"/>
    <n v="1408116152"/>
    <b v="0"/>
    <x v="63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n v="57"/>
    <x v="2"/>
    <x v="5"/>
    <s v="CAD"/>
    <n v="1403539200"/>
    <n v="1400604056"/>
    <b v="0"/>
    <x v="81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n v="0"/>
    <x v="2"/>
    <x v="0"/>
    <s v="USD"/>
    <n v="1461205423"/>
    <n v="1456025023"/>
    <b v="0"/>
    <x v="78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n v="163.33000000000001"/>
    <x v="2"/>
    <x v="0"/>
    <s v="USD"/>
    <n v="1467481468"/>
    <n v="1464889468"/>
    <b v="0"/>
    <x v="8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n v="15"/>
    <x v="2"/>
    <x v="1"/>
    <s v="GBP"/>
    <n v="1403886084"/>
    <n v="1401294084"/>
    <b v="0"/>
    <x v="82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n v="64.17"/>
    <x v="2"/>
    <x v="2"/>
    <s v="AUD"/>
    <n v="1430316426"/>
    <n v="1427724426"/>
    <b v="0"/>
    <x v="79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1"/>
    <n v="6.75"/>
    <x v="2"/>
    <x v="0"/>
    <s v="USD"/>
    <n v="1407883811"/>
    <n v="1405291811"/>
    <b v="0"/>
    <x v="80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n v="25"/>
    <x v="2"/>
    <x v="0"/>
    <s v="USD"/>
    <n v="1463619388"/>
    <n v="1461027388"/>
    <b v="0"/>
    <x v="29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n v="179.12"/>
    <x v="2"/>
    <x v="0"/>
    <s v="USD"/>
    <n v="1443408550"/>
    <n v="1439952550"/>
    <b v="0"/>
    <x v="5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n v="34.950000000000003"/>
    <x v="2"/>
    <x v="0"/>
    <s v="USD"/>
    <n v="1484348700"/>
    <n v="1481756855"/>
    <b v="0"/>
    <x v="29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n v="33.08"/>
    <x v="2"/>
    <x v="1"/>
    <s v="GBP"/>
    <n v="1425124800"/>
    <n v="1421596356"/>
    <b v="0"/>
    <x v="62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17"/>
    <n v="27.5"/>
    <x v="2"/>
    <x v="0"/>
    <s v="USD"/>
    <n v="1425178800"/>
    <n v="1422374420"/>
    <b v="0"/>
    <x v="79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n v="0"/>
    <x v="2"/>
    <x v="14"/>
    <s v="MXN"/>
    <n v="1482779931"/>
    <n v="1480187931"/>
    <b v="0"/>
    <x v="78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n v="2"/>
    <x v="2"/>
    <x v="1"/>
    <s v="GBP"/>
    <n v="1408646111"/>
    <n v="1403462111"/>
    <b v="0"/>
    <x v="84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n v="18.5"/>
    <x v="2"/>
    <x v="0"/>
    <s v="USD"/>
    <n v="1431144000"/>
    <n v="1426407426"/>
    <b v="0"/>
    <x v="84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n v="35"/>
    <x v="2"/>
    <x v="1"/>
    <s v="GBP"/>
    <n v="1446732975"/>
    <n v="1444137375"/>
    <b v="0"/>
    <x v="64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n v="44.31"/>
    <x v="2"/>
    <x v="1"/>
    <s v="GBP"/>
    <n v="1404149280"/>
    <n v="1400547969"/>
    <b v="0"/>
    <x v="62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n v="0"/>
    <x v="2"/>
    <x v="0"/>
    <s v="USD"/>
    <n v="1413921060"/>
    <n v="1411499149"/>
    <b v="0"/>
    <x v="78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n v="222.5"/>
    <x v="2"/>
    <x v="0"/>
    <s v="USD"/>
    <n v="1482339794"/>
    <n v="1479747794"/>
    <b v="0"/>
    <x v="79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n v="0"/>
    <x v="2"/>
    <x v="1"/>
    <s v="GBP"/>
    <n v="1485543242"/>
    <n v="1482951242"/>
    <b v="0"/>
    <x v="78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n v="5"/>
    <x v="2"/>
    <x v="0"/>
    <s v="USD"/>
    <n v="1466375521"/>
    <n v="1463783521"/>
    <b v="0"/>
    <x v="29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n v="0"/>
    <x v="2"/>
    <x v="0"/>
    <s v="USD"/>
    <n v="1465930440"/>
    <n v="1463849116"/>
    <b v="0"/>
    <x v="78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n v="29.17"/>
    <x v="2"/>
    <x v="0"/>
    <s v="USD"/>
    <n v="1425819425"/>
    <n v="1423231025"/>
    <b v="0"/>
    <x v="8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n v="1.5"/>
    <x v="2"/>
    <x v="0"/>
    <s v="USD"/>
    <n v="1447542000"/>
    <n v="1446179553"/>
    <b v="0"/>
    <x v="84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n v="126.5"/>
    <x v="2"/>
    <x v="0"/>
    <s v="USD"/>
    <n v="1452795416"/>
    <n v="1450203416"/>
    <b v="0"/>
    <x v="79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n v="10"/>
    <x v="2"/>
    <x v="13"/>
    <s v="EUR"/>
    <n v="1476008906"/>
    <n v="1473416906"/>
    <b v="0"/>
    <x v="29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n v="10"/>
    <x v="2"/>
    <x v="0"/>
    <s v="USD"/>
    <n v="1427169540"/>
    <n v="1424701775"/>
    <b v="0"/>
    <x v="29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n v="9.4"/>
    <x v="2"/>
    <x v="0"/>
    <s v="USD"/>
    <n v="1448078400"/>
    <n v="1445985299"/>
    <b v="0"/>
    <x v="81"/>
    <b v="0"/>
    <s v="theater/plays"/>
    <x v="1"/>
    <x v="6"/>
  </r>
  <r>
    <n v="4087"/>
    <s v="Stage Production &quot;The Nail Shop&quot;"/>
    <s v="Comedy Stage Play"/>
    <n v="9600"/>
    <n v="0"/>
    <n v="0"/>
    <n v="0"/>
    <x v="2"/>
    <x v="0"/>
    <s v="USD"/>
    <n v="1468777786"/>
    <n v="1466185786"/>
    <b v="0"/>
    <x v="78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n v="72"/>
    <x v="2"/>
    <x v="1"/>
    <s v="GBP"/>
    <n v="1421403960"/>
    <n v="1418827324"/>
    <b v="0"/>
    <x v="8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n v="30"/>
    <x v="2"/>
    <x v="0"/>
    <s v="USD"/>
    <n v="1433093700"/>
    <n v="1430242488"/>
    <b v="0"/>
    <x v="22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n v="10.67"/>
    <x v="2"/>
    <x v="0"/>
    <s v="USD"/>
    <n v="1438959600"/>
    <n v="1437754137"/>
    <b v="0"/>
    <x v="8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n v="25.5"/>
    <x v="2"/>
    <x v="0"/>
    <s v="USD"/>
    <n v="1421410151"/>
    <n v="1418818151"/>
    <b v="0"/>
    <x v="22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n v="20"/>
    <x v="2"/>
    <x v="0"/>
    <s v="USD"/>
    <n v="1428205247"/>
    <n v="1423024847"/>
    <b v="0"/>
    <x v="29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n v="15"/>
    <x v="2"/>
    <x v="1"/>
    <s v="GBP"/>
    <n v="1440272093"/>
    <n v="1435088093"/>
    <b v="0"/>
    <x v="80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n v="91.25"/>
    <x v="2"/>
    <x v="0"/>
    <s v="USD"/>
    <n v="1413953940"/>
    <n v="1410141900"/>
    <b v="0"/>
    <x v="22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3"/>
    <n v="800"/>
    <x v="2"/>
    <x v="14"/>
    <s v="MXN"/>
    <n v="1482108350"/>
    <n v="1479516350"/>
    <b v="0"/>
    <x v="29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n v="80"/>
    <x v="2"/>
    <x v="1"/>
    <s v="GBP"/>
    <n v="1488271860"/>
    <n v="1484484219"/>
    <b v="0"/>
    <x v="81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n v="0"/>
    <x v="2"/>
    <x v="1"/>
    <s v="GBP"/>
    <n v="1454284500"/>
    <n v="1449431237"/>
    <b v="0"/>
    <x v="78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n v="0"/>
    <x v="2"/>
    <x v="0"/>
    <s v="USD"/>
    <n v="1465060797"/>
    <n v="1462468797"/>
    <b v="0"/>
    <x v="78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n v="50"/>
    <x v="2"/>
    <x v="0"/>
    <s v="USD"/>
    <n v="1472847873"/>
    <n v="1468959873"/>
    <b v="0"/>
    <x v="29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n v="0"/>
    <x v="2"/>
    <x v="0"/>
    <s v="USD"/>
    <n v="1414205990"/>
    <n v="1413341990"/>
    <b v="0"/>
    <x v="78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n v="0"/>
    <x v="2"/>
    <x v="0"/>
    <s v="USD"/>
    <n v="1485380482"/>
    <n v="1482788482"/>
    <b v="0"/>
    <x v="78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27"/>
    <n v="22.83"/>
    <x v="2"/>
    <x v="0"/>
    <s v="USD"/>
    <n v="1463343673"/>
    <n v="1460751673"/>
    <b v="0"/>
    <x v="79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n v="16.670000000000002"/>
    <x v="2"/>
    <x v="0"/>
    <s v="USD"/>
    <n v="1440613920"/>
    <n v="1435953566"/>
    <b v="0"/>
    <x v="79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n v="45.79"/>
    <x v="2"/>
    <x v="2"/>
    <s v="AUD"/>
    <n v="1477550434"/>
    <n v="1474958434"/>
    <b v="0"/>
    <x v="25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n v="383.33"/>
    <x v="2"/>
    <x v="14"/>
    <s v="MXN"/>
    <n v="1482711309"/>
    <n v="1479860109"/>
    <b v="0"/>
    <x v="79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n v="106.97"/>
    <x v="2"/>
    <x v="0"/>
    <s v="USD"/>
    <n v="1427936400"/>
    <n v="1424221866"/>
    <b v="0"/>
    <x v="51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n v="10.25"/>
    <x v="2"/>
    <x v="0"/>
    <s v="USD"/>
    <n v="1411596001"/>
    <n v="1409608801"/>
    <b v="0"/>
    <x v="80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n v="59"/>
    <x v="2"/>
    <x v="0"/>
    <s v="USD"/>
    <n v="1488517200"/>
    <n v="1485909937"/>
    <b v="0"/>
    <x v="29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n v="0"/>
    <x v="2"/>
    <x v="1"/>
    <s v="GBP"/>
    <n v="1448805404"/>
    <n v="1446209804"/>
    <b v="0"/>
    <x v="78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n v="14.33"/>
    <x v="2"/>
    <x v="1"/>
    <s v="GBP"/>
    <n v="1469113351"/>
    <n v="1463929351"/>
    <b v="0"/>
    <x v="79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n v="15.67"/>
    <x v="2"/>
    <x v="0"/>
    <s v="USD"/>
    <n v="1424747740"/>
    <n v="1422155740"/>
    <b v="0"/>
    <x v="79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n v="1"/>
    <x v="2"/>
    <x v="17"/>
    <s v="EUR"/>
    <n v="1456617600"/>
    <n v="1454280186"/>
    <b v="0"/>
    <x v="29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n v="1"/>
    <x v="2"/>
    <x v="0"/>
    <s v="USD"/>
    <n v="1452234840"/>
    <n v="1450619123"/>
    <b v="0"/>
    <x v="83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626FAD-F5C8-4529-BBBD-1C4B895B4E4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76" showAll="0"/>
    <pivotField numFmtId="177" showAll="0"/>
    <pivotField numFmtId="177" showAll="0"/>
    <pivotField numFmtId="177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8" item="20" hier="-1"/>
  </pageFields>
  <dataFields count="1">
    <dataField name="Count of outcomes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385D24-4150-4FAE-BAA5-08FC02A86EE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76" showAll="0"/>
    <pivotField numFmtId="177" showAll="0"/>
    <pivotField numFmtId="177" showAll="0"/>
    <pivotField numFmtId="177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7"/>
  </colFields>
  <colItems count="4">
    <i>
      <x v="1"/>
    </i>
    <i>
      <x v="2"/>
    </i>
    <i>
      <x v="3"/>
    </i>
    <i t="grand">
      <x/>
    </i>
  </colItems>
  <pageFields count="2">
    <pageField fld="8" item="20" hier="-1"/>
    <pageField fld="16" hier="-1"/>
  </pageFields>
  <dataFields count="1">
    <dataField name="Count of outcomes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19ED09-FE62-472A-939E-FC8A9631B078}" name="樞紐分析表2" cacheId="1" applyNumberFormats="0" applyBorderFormats="0" applyFontFormats="0" applyPatternFormats="0" applyAlignmentFormats="0" applyWidthHeightFormats="1" dataCaption="值" updatedVersion="6" minRefreshableVersion="3" useAutoFormatting="1" subtotalHiddenItems="1" itemPrintTitles="1" createdVersion="6" indent="0" outline="1" outlineData="1" multipleFieldFilters="0" chartFormat="1">
  <location ref="A4:F18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xis="axisRow"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0" hier="13" name="[範圍].[Year].[All]" cap="All"/>
    <pageField fld="1" hier="20" name="[範圍].[Parent Category].&amp;[theater]" cap="theater"/>
  </pageFields>
  <dataFields count="1">
    <dataField name="以下資料的項目個數: outcomes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V$4115">
        <x15:activeTabTopLevelEntity name="[範圍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07EC80-50EA-4713-84F9-EC67718BCDB0}" name="PivotTable6" cacheId="2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3">
  <location ref="A4:E18" firstHeaderRow="1" firstDataRow="2" firstDataCol="1" rowPageCount="2" colPageCount="1"/>
  <pivotFields count="6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</items>
    </pivotField>
    <pivotField axis="axisCol" allDrilled="1" subtotalTop="0" showAll="0" sortType="descending" defaultSubtotal="0" defaultAttributeDrillState="1">
      <items count="3">
        <item s="1" x="2"/>
        <item s="1" x="1"/>
        <item s="1" x="0"/>
      </items>
    </pivotField>
    <pivotField dataField="1" subtotalTop="0" showAll="0" defaultSubtotal="0"/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</pivotFields>
  <rowFields count="2">
    <field x="5"/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pageFields count="2">
    <pageField fld="0" hier="20" name="[範圍].[Parent Category].&amp;[theater]" cap="theater"/>
    <pageField fld="1" hier="13" name="[範圍].[Year].[All]" cap="All"/>
  </pageFields>
  <dataFields count="1">
    <dataField name="Count of outcomes" fld="4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範圍].[Parent Category].&amp;[theater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2"/>
    <rowHierarchyUsage hierarchyUsage="12"/>
  </rowHierarchiesUsage>
  <colHierarchiesUsage count="1"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V$4115">
        <x15:activeTabTopLevelEntity name="[範圍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21E74-90BC-4102-9C2F-B9ADF2905CB4}">
  <dimension ref="A1:F6"/>
  <sheetViews>
    <sheetView topLeftCell="A4" workbookViewId="0">
      <selection activeCell="V30" sqref="V30"/>
    </sheetView>
  </sheetViews>
  <sheetFormatPr defaultRowHeight="15" x14ac:dyDescent="0.3"/>
  <cols>
    <col min="1" max="1" width="21" bestFit="1" customWidth="1"/>
    <col min="2" max="2" width="19.5" bestFit="1" customWidth="1"/>
    <col min="3" max="3" width="7.5" bestFit="1" customWidth="1"/>
    <col min="4" max="4" width="5.5" bestFit="1" customWidth="1"/>
    <col min="5" max="5" width="12.125" bestFit="1" customWidth="1"/>
    <col min="6" max="6" width="13.875" bestFit="1" customWidth="1"/>
    <col min="7" max="13" width="10.625" bestFit="1" customWidth="1"/>
    <col min="14" max="14" width="9.5" bestFit="1" customWidth="1"/>
    <col min="15" max="15" width="10.625" bestFit="1" customWidth="1"/>
    <col min="16" max="16" width="9.5" bestFit="1" customWidth="1"/>
    <col min="17" max="35" width="10.625" bestFit="1" customWidth="1"/>
    <col min="36" max="36" width="9.5" bestFit="1" customWidth="1"/>
    <col min="37" max="37" width="9.375" bestFit="1" customWidth="1"/>
    <col min="38" max="43" width="10.625" bestFit="1" customWidth="1"/>
    <col min="44" max="44" width="9.375" bestFit="1" customWidth="1"/>
    <col min="45" max="52" width="10.625" bestFit="1" customWidth="1"/>
    <col min="53" max="53" width="9.375" bestFit="1" customWidth="1"/>
    <col min="54" max="54" width="10.625" bestFit="1" customWidth="1"/>
    <col min="55" max="56" width="9.375" bestFit="1" customWidth="1"/>
    <col min="57" max="64" width="10.625" bestFit="1" customWidth="1"/>
    <col min="65" max="68" width="9.375" bestFit="1" customWidth="1"/>
    <col min="69" max="69" width="10.625" bestFit="1" customWidth="1"/>
    <col min="70" max="70" width="9.375" bestFit="1" customWidth="1"/>
    <col min="71" max="75" width="10.625" bestFit="1" customWidth="1"/>
    <col min="76" max="77" width="9.375" bestFit="1" customWidth="1"/>
    <col min="78" max="78" width="10.625" bestFit="1" customWidth="1"/>
    <col min="79" max="90" width="9.375" bestFit="1" customWidth="1"/>
    <col min="91" max="91" width="10.625" bestFit="1" customWidth="1"/>
    <col min="92" max="95" width="9.375" bestFit="1" customWidth="1"/>
    <col min="96" max="98" width="10.625" bestFit="1" customWidth="1"/>
    <col min="99" max="101" width="9.375" bestFit="1" customWidth="1"/>
    <col min="102" max="102" width="10.625" bestFit="1" customWidth="1"/>
    <col min="103" max="105" width="9.375" bestFit="1" customWidth="1"/>
    <col min="106" max="106" width="10.625" bestFit="1" customWidth="1"/>
    <col min="107" max="107" width="9.375" bestFit="1" customWidth="1"/>
    <col min="108" max="108" width="8.125" bestFit="1" customWidth="1"/>
    <col min="109" max="110" width="9.375" bestFit="1" customWidth="1"/>
    <col min="111" max="111" width="8.375" bestFit="1" customWidth="1"/>
    <col min="112" max="118" width="9.375" bestFit="1" customWidth="1"/>
    <col min="119" max="119" width="8.375" bestFit="1" customWidth="1"/>
    <col min="120" max="124" width="9.375" bestFit="1" customWidth="1"/>
    <col min="125" max="125" width="10.625" bestFit="1" customWidth="1"/>
    <col min="126" max="128" width="9.375" bestFit="1" customWidth="1"/>
    <col min="129" max="129" width="6.875" bestFit="1" customWidth="1"/>
    <col min="130" max="130" width="8.375" bestFit="1" customWidth="1"/>
    <col min="131" max="132" width="9.375" bestFit="1" customWidth="1"/>
    <col min="133" max="133" width="8.375" bestFit="1" customWidth="1"/>
    <col min="134" max="139" width="9.375" bestFit="1" customWidth="1"/>
    <col min="140" max="140" width="8.125" bestFit="1" customWidth="1"/>
    <col min="141" max="145" width="9.375" bestFit="1" customWidth="1"/>
    <col min="146" max="146" width="8.375" bestFit="1" customWidth="1"/>
    <col min="147" max="155" width="9.375" bestFit="1" customWidth="1"/>
    <col min="156" max="156" width="8.125" bestFit="1" customWidth="1"/>
    <col min="157" max="165" width="9.375" bestFit="1" customWidth="1"/>
    <col min="166" max="166" width="8.125" bestFit="1" customWidth="1"/>
    <col min="167" max="171" width="9.375" bestFit="1" customWidth="1"/>
    <col min="172" max="172" width="8.125" bestFit="1" customWidth="1"/>
    <col min="173" max="176" width="9.375" bestFit="1" customWidth="1"/>
    <col min="177" max="178" width="8.125" bestFit="1" customWidth="1"/>
    <col min="179" max="179" width="9.375" bestFit="1" customWidth="1"/>
    <col min="180" max="180" width="7.375" bestFit="1" customWidth="1"/>
    <col min="181" max="181" width="8.375" bestFit="1" customWidth="1"/>
    <col min="182" max="186" width="9.375" bestFit="1" customWidth="1"/>
    <col min="187" max="187" width="8.125" bestFit="1" customWidth="1"/>
    <col min="188" max="194" width="9.375" bestFit="1" customWidth="1"/>
    <col min="195" max="195" width="8.375" bestFit="1" customWidth="1"/>
    <col min="196" max="197" width="9.375" bestFit="1" customWidth="1"/>
    <col min="198" max="198" width="5.625" bestFit="1" customWidth="1"/>
    <col min="199" max="204" width="9.375" bestFit="1" customWidth="1"/>
    <col min="205" max="207" width="8.125" bestFit="1" customWidth="1"/>
    <col min="208" max="213" width="9.375" bestFit="1" customWidth="1"/>
    <col min="214" max="214" width="8.125" bestFit="1" customWidth="1"/>
    <col min="215" max="216" width="9.375" bestFit="1" customWidth="1"/>
    <col min="217" max="217" width="8.125" bestFit="1" customWidth="1"/>
    <col min="218" max="219" width="9.375" bestFit="1" customWidth="1"/>
    <col min="220" max="220" width="8.125" bestFit="1" customWidth="1"/>
    <col min="221" max="221" width="8.375" bestFit="1" customWidth="1"/>
    <col min="222" max="222" width="8.125" bestFit="1" customWidth="1"/>
    <col min="223" max="223" width="9.375" bestFit="1" customWidth="1"/>
    <col min="224" max="224" width="8.375" bestFit="1" customWidth="1"/>
    <col min="225" max="227" width="9.375" bestFit="1" customWidth="1"/>
    <col min="228" max="228" width="8.125" bestFit="1" customWidth="1"/>
    <col min="229" max="229" width="9.375" bestFit="1" customWidth="1"/>
    <col min="230" max="230" width="6.875" bestFit="1" customWidth="1"/>
    <col min="231" max="236" width="9.375" bestFit="1" customWidth="1"/>
    <col min="237" max="238" width="8.125" bestFit="1" customWidth="1"/>
    <col min="239" max="239" width="9.375" bestFit="1" customWidth="1"/>
    <col min="240" max="240" width="8.125" bestFit="1" customWidth="1"/>
    <col min="241" max="244" width="9.375" bestFit="1" customWidth="1"/>
    <col min="245" max="245" width="8.125" bestFit="1" customWidth="1"/>
    <col min="246" max="246" width="9.375" bestFit="1" customWidth="1"/>
    <col min="247" max="247" width="8.125" bestFit="1" customWidth="1"/>
    <col min="248" max="248" width="9.375" bestFit="1" customWidth="1"/>
    <col min="249" max="249" width="8.125" bestFit="1" customWidth="1"/>
    <col min="250" max="252" width="9.375" bestFit="1" customWidth="1"/>
    <col min="253" max="254" width="8.125" bestFit="1" customWidth="1"/>
    <col min="255" max="255" width="9.375" bestFit="1" customWidth="1"/>
    <col min="256" max="256" width="6.875" bestFit="1" customWidth="1"/>
    <col min="257" max="262" width="9.375" bestFit="1" customWidth="1"/>
    <col min="263" max="264" width="8.125" bestFit="1" customWidth="1"/>
    <col min="265" max="266" width="9.375" bestFit="1" customWidth="1"/>
    <col min="267" max="267" width="8.125" bestFit="1" customWidth="1"/>
    <col min="268" max="268" width="9.375" bestFit="1" customWidth="1"/>
    <col min="269" max="269" width="8.125" bestFit="1" customWidth="1"/>
    <col min="270" max="271" width="9.375" bestFit="1" customWidth="1"/>
    <col min="272" max="272" width="8.125" bestFit="1" customWidth="1"/>
    <col min="273" max="273" width="9.375" bestFit="1" customWidth="1"/>
    <col min="274" max="275" width="8.125" bestFit="1" customWidth="1"/>
    <col min="276" max="276" width="9.375" bestFit="1" customWidth="1"/>
    <col min="277" max="277" width="5.625" bestFit="1" customWidth="1"/>
    <col min="278" max="278" width="8.375" bestFit="1" customWidth="1"/>
    <col min="279" max="281" width="9.375" bestFit="1" customWidth="1"/>
    <col min="282" max="282" width="6.875" bestFit="1" customWidth="1"/>
    <col min="283" max="283" width="8.125" bestFit="1" customWidth="1"/>
    <col min="284" max="284" width="9.375" bestFit="1" customWidth="1"/>
    <col min="285" max="285" width="8.125" bestFit="1" customWidth="1"/>
    <col min="286" max="287" width="9.375" bestFit="1" customWidth="1"/>
    <col min="288" max="288" width="6.875" bestFit="1" customWidth="1"/>
    <col min="289" max="289" width="9.375" bestFit="1" customWidth="1"/>
    <col min="290" max="290" width="6.875" bestFit="1" customWidth="1"/>
    <col min="291" max="291" width="8.125" bestFit="1" customWidth="1"/>
    <col min="292" max="293" width="9.375" bestFit="1" customWidth="1"/>
    <col min="294" max="295" width="8.125" bestFit="1" customWidth="1"/>
    <col min="296" max="296" width="9.375" bestFit="1" customWidth="1"/>
    <col min="297" max="299" width="8.125" bestFit="1" customWidth="1"/>
    <col min="300" max="302" width="9.375" bestFit="1" customWidth="1"/>
    <col min="303" max="303" width="6.875" bestFit="1" customWidth="1"/>
    <col min="304" max="307" width="9.375" bestFit="1" customWidth="1"/>
    <col min="308" max="308" width="8.125" bestFit="1" customWidth="1"/>
    <col min="309" max="309" width="5.625" bestFit="1" customWidth="1"/>
    <col min="310" max="311" width="9.375" bestFit="1" customWidth="1"/>
    <col min="312" max="312" width="8.125" bestFit="1" customWidth="1"/>
    <col min="313" max="315" width="9.375" bestFit="1" customWidth="1"/>
    <col min="316" max="318" width="8.125" bestFit="1" customWidth="1"/>
    <col min="319" max="319" width="10.625" bestFit="1" customWidth="1"/>
    <col min="320" max="321" width="8.125" bestFit="1" customWidth="1"/>
    <col min="322" max="322" width="9.375" bestFit="1" customWidth="1"/>
    <col min="323" max="323" width="8.125" bestFit="1" customWidth="1"/>
    <col min="324" max="324" width="9.375" bestFit="1" customWidth="1"/>
    <col min="325" max="325" width="8.125" bestFit="1" customWidth="1"/>
    <col min="326" max="328" width="9.375" bestFit="1" customWidth="1"/>
    <col min="329" max="329" width="8.375" bestFit="1" customWidth="1"/>
    <col min="330" max="332" width="8.125" bestFit="1" customWidth="1"/>
    <col min="333" max="333" width="9.375" bestFit="1" customWidth="1"/>
    <col min="334" max="334" width="8.125" bestFit="1" customWidth="1"/>
    <col min="335" max="335" width="9.375" bestFit="1" customWidth="1"/>
    <col min="336" max="336" width="8.125" bestFit="1" customWidth="1"/>
    <col min="337" max="337" width="9.375" bestFit="1" customWidth="1"/>
    <col min="338" max="340" width="8.125" bestFit="1" customWidth="1"/>
    <col min="341" max="341" width="9.375" bestFit="1" customWidth="1"/>
    <col min="342" max="342" width="8.125" bestFit="1" customWidth="1"/>
    <col min="343" max="345" width="9.375" bestFit="1" customWidth="1"/>
    <col min="346" max="346" width="6.875" bestFit="1" customWidth="1"/>
    <col min="347" max="347" width="8.125" bestFit="1" customWidth="1"/>
    <col min="348" max="348" width="9.375" bestFit="1" customWidth="1"/>
    <col min="349" max="350" width="8.125" bestFit="1" customWidth="1"/>
    <col min="351" max="351" width="9.375" bestFit="1" customWidth="1"/>
    <col min="352" max="353" width="8.125" bestFit="1" customWidth="1"/>
    <col min="354" max="355" width="9.375" bestFit="1" customWidth="1"/>
    <col min="356" max="356" width="8.125" bestFit="1" customWidth="1"/>
    <col min="357" max="358" width="9.375" bestFit="1" customWidth="1"/>
    <col min="359" max="359" width="8.125" bestFit="1" customWidth="1"/>
    <col min="360" max="361" width="9.375" bestFit="1" customWidth="1"/>
    <col min="362" max="364" width="8.125" bestFit="1" customWidth="1"/>
    <col min="365" max="365" width="9.375" bestFit="1" customWidth="1"/>
    <col min="366" max="366" width="6.875" bestFit="1" customWidth="1"/>
    <col min="367" max="368" width="8.125" bestFit="1" customWidth="1"/>
    <col min="369" max="370" width="9.375" bestFit="1" customWidth="1"/>
    <col min="371" max="372" width="8.125" bestFit="1" customWidth="1"/>
    <col min="373" max="374" width="9.375" bestFit="1" customWidth="1"/>
    <col min="375" max="375" width="8.125" bestFit="1" customWidth="1"/>
    <col min="376" max="376" width="9.375" bestFit="1" customWidth="1"/>
    <col min="377" max="377" width="6.875" bestFit="1" customWidth="1"/>
    <col min="378" max="378" width="9.375" bestFit="1" customWidth="1"/>
    <col min="379" max="379" width="6.875" bestFit="1" customWidth="1"/>
    <col min="380" max="380" width="9.375" bestFit="1" customWidth="1"/>
    <col min="381" max="385" width="8.125" bestFit="1" customWidth="1"/>
    <col min="386" max="386" width="9.375" bestFit="1" customWidth="1"/>
    <col min="387" max="387" width="6.875" bestFit="1" customWidth="1"/>
    <col min="388" max="389" width="8.125" bestFit="1" customWidth="1"/>
    <col min="390" max="391" width="9.375" bestFit="1" customWidth="1"/>
    <col min="392" max="392" width="8.125" bestFit="1" customWidth="1"/>
    <col min="393" max="393" width="9.375" bestFit="1" customWidth="1"/>
    <col min="394" max="395" width="8.125" bestFit="1" customWidth="1"/>
    <col min="396" max="396" width="9.375" bestFit="1" customWidth="1"/>
    <col min="397" max="398" width="8.125" bestFit="1" customWidth="1"/>
    <col min="399" max="401" width="9.375" bestFit="1" customWidth="1"/>
    <col min="402" max="407" width="8.125" bestFit="1" customWidth="1"/>
    <col min="408" max="408" width="9.375" bestFit="1" customWidth="1"/>
    <col min="409" max="412" width="8.125" bestFit="1" customWidth="1"/>
    <col min="413" max="413" width="10.625" bestFit="1" customWidth="1"/>
    <col min="414" max="415" width="9.375" bestFit="1" customWidth="1"/>
    <col min="416" max="416" width="8.125" bestFit="1" customWidth="1"/>
    <col min="417" max="417" width="9.375" bestFit="1" customWidth="1"/>
    <col min="418" max="420" width="8.125" bestFit="1" customWidth="1"/>
    <col min="421" max="421" width="6.875" bestFit="1" customWidth="1"/>
    <col min="422" max="423" width="8.125" bestFit="1" customWidth="1"/>
    <col min="424" max="424" width="9.375" bestFit="1" customWidth="1"/>
    <col min="425" max="427" width="8.125" bestFit="1" customWidth="1"/>
    <col min="428" max="428" width="6.875" bestFit="1" customWidth="1"/>
    <col min="429" max="429" width="9.375" bestFit="1" customWidth="1"/>
    <col min="430" max="430" width="6.875" bestFit="1" customWidth="1"/>
    <col min="431" max="434" width="8.125" bestFit="1" customWidth="1"/>
    <col min="435" max="435" width="9.375" bestFit="1" customWidth="1"/>
    <col min="436" max="439" width="8.125" bestFit="1" customWidth="1"/>
    <col min="440" max="440" width="6.875" bestFit="1" customWidth="1"/>
    <col min="441" max="442" width="8.125" bestFit="1" customWidth="1"/>
    <col min="443" max="443" width="9.375" bestFit="1" customWidth="1"/>
    <col min="444" max="445" width="8.125" bestFit="1" customWidth="1"/>
    <col min="446" max="446" width="9.375" bestFit="1" customWidth="1"/>
    <col min="447" max="449" width="8.125" bestFit="1" customWidth="1"/>
    <col min="450" max="450" width="9.375" bestFit="1" customWidth="1"/>
    <col min="451" max="454" width="8.125" bestFit="1" customWidth="1"/>
    <col min="455" max="456" width="9.375" bestFit="1" customWidth="1"/>
    <col min="457" max="458" width="8.125" bestFit="1" customWidth="1"/>
    <col min="459" max="459" width="6.875" bestFit="1" customWidth="1"/>
    <col min="460" max="461" width="8.125" bestFit="1" customWidth="1"/>
    <col min="462" max="462" width="6.875" bestFit="1" customWidth="1"/>
    <col min="463" max="463" width="9.375" bestFit="1" customWidth="1"/>
    <col min="464" max="464" width="8.125" bestFit="1" customWidth="1"/>
    <col min="465" max="466" width="9.375" bestFit="1" customWidth="1"/>
    <col min="467" max="469" width="8.125" bestFit="1" customWidth="1"/>
    <col min="470" max="471" width="9.375" bestFit="1" customWidth="1"/>
    <col min="472" max="473" width="8.125" bestFit="1" customWidth="1"/>
    <col min="474" max="474" width="9.375" bestFit="1" customWidth="1"/>
    <col min="475" max="479" width="8.125" bestFit="1" customWidth="1"/>
    <col min="480" max="480" width="6.875" bestFit="1" customWidth="1"/>
    <col min="481" max="481" width="9.375" bestFit="1" customWidth="1"/>
    <col min="482" max="482" width="8.125" bestFit="1" customWidth="1"/>
    <col min="483" max="483" width="6.875" bestFit="1" customWidth="1"/>
    <col min="484" max="484" width="9.375" bestFit="1" customWidth="1"/>
    <col min="485" max="492" width="8.125" bestFit="1" customWidth="1"/>
    <col min="493" max="493" width="6.875" bestFit="1" customWidth="1"/>
    <col min="494" max="495" width="9.375" bestFit="1" customWidth="1"/>
    <col min="496" max="496" width="8.125" bestFit="1" customWidth="1"/>
    <col min="497" max="497" width="9.375" bestFit="1" customWidth="1"/>
    <col min="498" max="500" width="8.125" bestFit="1" customWidth="1"/>
    <col min="501" max="501" width="9.375" bestFit="1" customWidth="1"/>
    <col min="502" max="503" width="8.125" bestFit="1" customWidth="1"/>
    <col min="504" max="504" width="19" bestFit="1" customWidth="1"/>
    <col min="505" max="506" width="12" bestFit="1" customWidth="1"/>
    <col min="507" max="507" width="10.625" bestFit="1" customWidth="1"/>
    <col min="508" max="508" width="12" bestFit="1" customWidth="1"/>
    <col min="509" max="509" width="10.625" bestFit="1" customWidth="1"/>
    <col min="510" max="510" width="12" bestFit="1" customWidth="1"/>
    <col min="511" max="512" width="8.125" bestFit="1" customWidth="1"/>
    <col min="513" max="514" width="12" bestFit="1" customWidth="1"/>
    <col min="515" max="515" width="8.125" bestFit="1" customWidth="1"/>
    <col min="516" max="517" width="12" bestFit="1" customWidth="1"/>
    <col min="518" max="518" width="10.625" bestFit="1" customWidth="1"/>
    <col min="519" max="519" width="9.375" bestFit="1" customWidth="1"/>
    <col min="520" max="522" width="12" bestFit="1" customWidth="1"/>
    <col min="523" max="523" width="8.125" bestFit="1" customWidth="1"/>
    <col min="524" max="525" width="12" bestFit="1" customWidth="1"/>
    <col min="526" max="526" width="10.625" bestFit="1" customWidth="1"/>
    <col min="527" max="529" width="12" bestFit="1" customWidth="1"/>
    <col min="530" max="530" width="8.125" bestFit="1" customWidth="1"/>
    <col min="531" max="532" width="13.375" bestFit="1" customWidth="1"/>
    <col min="533" max="535" width="12" bestFit="1" customWidth="1"/>
    <col min="536" max="536" width="10.625" bestFit="1" customWidth="1"/>
    <col min="537" max="538" width="13.375" bestFit="1" customWidth="1"/>
    <col min="539" max="540" width="12" bestFit="1" customWidth="1"/>
    <col min="541" max="541" width="13.375" bestFit="1" customWidth="1"/>
    <col min="542" max="543" width="12" bestFit="1" customWidth="1"/>
    <col min="544" max="544" width="8.125" bestFit="1" customWidth="1"/>
    <col min="545" max="546" width="12" bestFit="1" customWidth="1"/>
    <col min="547" max="547" width="8.125" bestFit="1" customWidth="1"/>
    <col min="548" max="548" width="10.625" bestFit="1" customWidth="1"/>
    <col min="549" max="550" width="13.375" bestFit="1" customWidth="1"/>
    <col min="551" max="551" width="12" bestFit="1" customWidth="1"/>
    <col min="552" max="552" width="13.375" bestFit="1" customWidth="1"/>
    <col min="553" max="553" width="8.125" bestFit="1" customWidth="1"/>
    <col min="554" max="555" width="12" bestFit="1" customWidth="1"/>
    <col min="556" max="556" width="13.375" bestFit="1" customWidth="1"/>
    <col min="557" max="557" width="10.625" bestFit="1" customWidth="1"/>
    <col min="558" max="560" width="12" bestFit="1" customWidth="1"/>
    <col min="561" max="561" width="13.375" bestFit="1" customWidth="1"/>
    <col min="562" max="565" width="12" bestFit="1" customWidth="1"/>
    <col min="566" max="566" width="13.375" bestFit="1" customWidth="1"/>
    <col min="567" max="567" width="8.125" bestFit="1" customWidth="1"/>
    <col min="568" max="570" width="12" bestFit="1" customWidth="1"/>
    <col min="571" max="571" width="8.125" bestFit="1" customWidth="1"/>
    <col min="572" max="573" width="12" bestFit="1" customWidth="1"/>
    <col min="574" max="574" width="13.375" bestFit="1" customWidth="1"/>
    <col min="575" max="579" width="12" bestFit="1" customWidth="1"/>
    <col min="580" max="580" width="10.625" bestFit="1" customWidth="1"/>
    <col min="581" max="583" width="12" bestFit="1" customWidth="1"/>
    <col min="584" max="584" width="8.125" bestFit="1" customWidth="1"/>
    <col min="585" max="586" width="12" bestFit="1" customWidth="1"/>
    <col min="587" max="587" width="8.125" bestFit="1" customWidth="1"/>
    <col min="588" max="588" width="12" bestFit="1" customWidth="1"/>
    <col min="589" max="590" width="8.125" bestFit="1" customWidth="1"/>
    <col min="591" max="597" width="12" bestFit="1" customWidth="1"/>
    <col min="598" max="598" width="10.625" bestFit="1" customWidth="1"/>
    <col min="599" max="601" width="12" bestFit="1" customWidth="1"/>
    <col min="602" max="602" width="8.125" bestFit="1" customWidth="1"/>
    <col min="603" max="604" width="12" bestFit="1" customWidth="1"/>
    <col min="605" max="605" width="8.125" bestFit="1" customWidth="1"/>
    <col min="606" max="606" width="12" bestFit="1" customWidth="1"/>
    <col min="607" max="607" width="10.625" bestFit="1" customWidth="1"/>
    <col min="608" max="608" width="13.375" bestFit="1" customWidth="1"/>
    <col min="609" max="609" width="8.125" bestFit="1" customWidth="1"/>
    <col min="610" max="610" width="10.625" bestFit="1" customWidth="1"/>
    <col min="611" max="612" width="12" bestFit="1" customWidth="1"/>
    <col min="613" max="614" width="8.125" bestFit="1" customWidth="1"/>
    <col min="615" max="616" width="12" bestFit="1" customWidth="1"/>
    <col min="617" max="617" width="13.375" bestFit="1" customWidth="1"/>
    <col min="618" max="618" width="8.125" bestFit="1" customWidth="1"/>
    <col min="619" max="619" width="12" bestFit="1" customWidth="1"/>
    <col min="620" max="621" width="8.125" bestFit="1" customWidth="1"/>
    <col min="622" max="622" width="12" bestFit="1" customWidth="1"/>
    <col min="623" max="623" width="13.375" bestFit="1" customWidth="1"/>
    <col min="624" max="624" width="10.625" bestFit="1" customWidth="1"/>
    <col min="625" max="625" width="8.125" bestFit="1" customWidth="1"/>
    <col min="626" max="629" width="12" bestFit="1" customWidth="1"/>
    <col min="630" max="630" width="8.125" bestFit="1" customWidth="1"/>
    <col min="631" max="631" width="6.875" bestFit="1" customWidth="1"/>
    <col min="632" max="632" width="8.125" bestFit="1" customWidth="1"/>
    <col min="633" max="634" width="12" bestFit="1" customWidth="1"/>
    <col min="635" max="635" width="10.625" bestFit="1" customWidth="1"/>
    <col min="636" max="636" width="12" bestFit="1" customWidth="1"/>
    <col min="637" max="637" width="8.125" bestFit="1" customWidth="1"/>
    <col min="638" max="638" width="12" bestFit="1" customWidth="1"/>
    <col min="639" max="640" width="8.125" bestFit="1" customWidth="1"/>
    <col min="641" max="641" width="12" bestFit="1" customWidth="1"/>
    <col min="642" max="643" width="8.125" bestFit="1" customWidth="1"/>
    <col min="644" max="644" width="12" bestFit="1" customWidth="1"/>
    <col min="645" max="646" width="8.125" bestFit="1" customWidth="1"/>
    <col min="647" max="647" width="12" bestFit="1" customWidth="1"/>
    <col min="648" max="648" width="10.625" bestFit="1" customWidth="1"/>
    <col min="649" max="649" width="12" bestFit="1" customWidth="1"/>
    <col min="650" max="650" width="9.375" bestFit="1" customWidth="1"/>
    <col min="651" max="651" width="13.375" bestFit="1" customWidth="1"/>
    <col min="652" max="652" width="8.125" bestFit="1" customWidth="1"/>
    <col min="653" max="654" width="12" bestFit="1" customWidth="1"/>
    <col min="655" max="657" width="8.125" bestFit="1" customWidth="1"/>
    <col min="658" max="660" width="12" bestFit="1" customWidth="1"/>
    <col min="661" max="661" width="9.375" bestFit="1" customWidth="1"/>
    <col min="662" max="662" width="8.125" bestFit="1" customWidth="1"/>
    <col min="663" max="663" width="12" bestFit="1" customWidth="1"/>
    <col min="664" max="664" width="9.375" bestFit="1" customWidth="1"/>
    <col min="665" max="665" width="12" bestFit="1" customWidth="1"/>
    <col min="666" max="666" width="8.125" bestFit="1" customWidth="1"/>
    <col min="667" max="667" width="12" bestFit="1" customWidth="1"/>
    <col min="668" max="669" width="10.625" bestFit="1" customWidth="1"/>
    <col min="670" max="670" width="12" bestFit="1" customWidth="1"/>
    <col min="671" max="671" width="10.625" bestFit="1" customWidth="1"/>
    <col min="672" max="675" width="8.125" bestFit="1" customWidth="1"/>
    <col min="676" max="677" width="12" bestFit="1" customWidth="1"/>
    <col min="678" max="678" width="8.125" bestFit="1" customWidth="1"/>
    <col min="679" max="679" width="10.625" bestFit="1" customWidth="1"/>
    <col min="680" max="680" width="12" bestFit="1" customWidth="1"/>
    <col min="681" max="681" width="9.375" bestFit="1" customWidth="1"/>
    <col min="682" max="684" width="8.125" bestFit="1" customWidth="1"/>
    <col min="685" max="687" width="12" bestFit="1" customWidth="1"/>
    <col min="688" max="688" width="10.625" bestFit="1" customWidth="1"/>
    <col min="689" max="689" width="12" bestFit="1" customWidth="1"/>
    <col min="690" max="690" width="13.375" bestFit="1" customWidth="1"/>
    <col min="691" max="693" width="12" bestFit="1" customWidth="1"/>
    <col min="694" max="695" width="8.125" bestFit="1" customWidth="1"/>
    <col min="696" max="696" width="12" bestFit="1" customWidth="1"/>
    <col min="697" max="697" width="8.125" bestFit="1" customWidth="1"/>
    <col min="698" max="698" width="12" bestFit="1" customWidth="1"/>
    <col min="699" max="699" width="10.625" bestFit="1" customWidth="1"/>
    <col min="700" max="700" width="6.875" bestFit="1" customWidth="1"/>
    <col min="701" max="701" width="13.375" bestFit="1" customWidth="1"/>
    <col min="702" max="702" width="9.375" bestFit="1" customWidth="1"/>
    <col min="703" max="703" width="8.125" bestFit="1" customWidth="1"/>
    <col min="704" max="706" width="12" bestFit="1" customWidth="1"/>
    <col min="707" max="708" width="8.125" bestFit="1" customWidth="1"/>
    <col min="709" max="709" width="6.875" bestFit="1" customWidth="1"/>
    <col min="710" max="710" width="12" bestFit="1" customWidth="1"/>
    <col min="711" max="711" width="8.125" bestFit="1" customWidth="1"/>
    <col min="712" max="712" width="10.625" bestFit="1" customWidth="1"/>
    <col min="713" max="716" width="8.125" bestFit="1" customWidth="1"/>
    <col min="717" max="717" width="12" bestFit="1" customWidth="1"/>
    <col min="718" max="719" width="8.125" bestFit="1" customWidth="1"/>
    <col min="720" max="720" width="9.375" bestFit="1" customWidth="1"/>
    <col min="721" max="721" width="10.625" bestFit="1" customWidth="1"/>
    <col min="722" max="722" width="8.125" bestFit="1" customWidth="1"/>
    <col min="723" max="723" width="13.375" bestFit="1" customWidth="1"/>
    <col min="724" max="726" width="8.125" bestFit="1" customWidth="1"/>
    <col min="727" max="727" width="12" bestFit="1" customWidth="1"/>
    <col min="728" max="728" width="9.5" bestFit="1" customWidth="1"/>
    <col min="729" max="729" width="10.625" bestFit="1" customWidth="1"/>
    <col min="730" max="730" width="8.125" bestFit="1" customWidth="1"/>
    <col min="731" max="731" width="10.625" bestFit="1" customWidth="1"/>
    <col min="732" max="732" width="8.125" bestFit="1" customWidth="1"/>
    <col min="733" max="735" width="12" bestFit="1" customWidth="1"/>
    <col min="736" max="736" width="8.125" bestFit="1" customWidth="1"/>
    <col min="737" max="738" width="12" bestFit="1" customWidth="1"/>
    <col min="739" max="740" width="8.125" bestFit="1" customWidth="1"/>
    <col min="741" max="741" width="13.375" bestFit="1" customWidth="1"/>
    <col min="742" max="742" width="6.875" bestFit="1" customWidth="1"/>
    <col min="743" max="743" width="10.625" bestFit="1" customWidth="1"/>
    <col min="744" max="745" width="8.125" bestFit="1" customWidth="1"/>
    <col min="746" max="746" width="12" bestFit="1" customWidth="1"/>
    <col min="747" max="747" width="8.125" bestFit="1" customWidth="1"/>
    <col min="748" max="748" width="13.375" bestFit="1" customWidth="1"/>
    <col min="749" max="754" width="8.125" bestFit="1" customWidth="1"/>
    <col min="755" max="755" width="6.875" bestFit="1" customWidth="1"/>
    <col min="756" max="757" width="8.125" bestFit="1" customWidth="1"/>
    <col min="758" max="759" width="10.625" bestFit="1" customWidth="1"/>
    <col min="760" max="760" width="8.125" bestFit="1" customWidth="1"/>
    <col min="761" max="761" width="12" bestFit="1" customWidth="1"/>
    <col min="762" max="763" width="8.125" bestFit="1" customWidth="1"/>
    <col min="764" max="764" width="13.375" bestFit="1" customWidth="1"/>
    <col min="765" max="766" width="6.875" bestFit="1" customWidth="1"/>
    <col min="767" max="767" width="12" bestFit="1" customWidth="1"/>
    <col min="768" max="768" width="8.125" bestFit="1" customWidth="1"/>
    <col min="769" max="769" width="12" bestFit="1" customWidth="1"/>
    <col min="770" max="771" width="8.125" bestFit="1" customWidth="1"/>
    <col min="772" max="772" width="12" bestFit="1" customWidth="1"/>
    <col min="773" max="773" width="9.375" bestFit="1" customWidth="1"/>
    <col min="774" max="774" width="8.125" bestFit="1" customWidth="1"/>
    <col min="775" max="775" width="12" bestFit="1" customWidth="1"/>
    <col min="776" max="776" width="10.625" bestFit="1" customWidth="1"/>
    <col min="777" max="777" width="12" bestFit="1" customWidth="1"/>
    <col min="778" max="779" width="8.125" bestFit="1" customWidth="1"/>
    <col min="780" max="780" width="10.625" bestFit="1" customWidth="1"/>
    <col min="781" max="782" width="12" bestFit="1" customWidth="1"/>
    <col min="783" max="785" width="8.125" bestFit="1" customWidth="1"/>
    <col min="786" max="786" width="12" bestFit="1" customWidth="1"/>
    <col min="787" max="788" width="8.125" bestFit="1" customWidth="1"/>
    <col min="789" max="789" width="13.375" bestFit="1" customWidth="1"/>
    <col min="790" max="793" width="8.125" bestFit="1" customWidth="1"/>
    <col min="794" max="794" width="13.375" bestFit="1" customWidth="1"/>
    <col min="795" max="796" width="8.125" bestFit="1" customWidth="1"/>
    <col min="797" max="797" width="10.625" bestFit="1" customWidth="1"/>
    <col min="798" max="799" width="12" bestFit="1" customWidth="1"/>
    <col min="800" max="801" width="8.125" bestFit="1" customWidth="1"/>
    <col min="802" max="802" width="9.375" bestFit="1" customWidth="1"/>
    <col min="803" max="805" width="8.125" bestFit="1" customWidth="1"/>
    <col min="806" max="806" width="9.375" bestFit="1" customWidth="1"/>
    <col min="807" max="807" width="13.375" bestFit="1" customWidth="1"/>
    <col min="808" max="809" width="8.125" bestFit="1" customWidth="1"/>
    <col min="810" max="810" width="12" bestFit="1" customWidth="1"/>
    <col min="811" max="811" width="8.125" bestFit="1" customWidth="1"/>
    <col min="812" max="812" width="9.375" bestFit="1" customWidth="1"/>
    <col min="813" max="816" width="8.125" bestFit="1" customWidth="1"/>
    <col min="817" max="817" width="12" bestFit="1" customWidth="1"/>
    <col min="818" max="820" width="8.125" bestFit="1" customWidth="1"/>
    <col min="821" max="821" width="13.375" bestFit="1" customWidth="1"/>
    <col min="822" max="822" width="10.625" bestFit="1" customWidth="1"/>
    <col min="823" max="823" width="6.875" bestFit="1" customWidth="1"/>
    <col min="824" max="824" width="9.375" bestFit="1" customWidth="1"/>
    <col min="825" max="825" width="12" bestFit="1" customWidth="1"/>
    <col min="826" max="826" width="9.375" bestFit="1" customWidth="1"/>
    <col min="827" max="827" width="8.125" bestFit="1" customWidth="1"/>
    <col min="828" max="828" width="10.625" bestFit="1" customWidth="1"/>
    <col min="829" max="829" width="8.125" bestFit="1" customWidth="1"/>
    <col min="830" max="830" width="9.375" bestFit="1" customWidth="1"/>
    <col min="831" max="831" width="10.625" bestFit="1" customWidth="1"/>
    <col min="832" max="832" width="12" bestFit="1" customWidth="1"/>
    <col min="833" max="833" width="6.875" bestFit="1" customWidth="1"/>
    <col min="834" max="834" width="12" bestFit="1" customWidth="1"/>
    <col min="835" max="835" width="9.375" bestFit="1" customWidth="1"/>
    <col min="836" max="838" width="12" bestFit="1" customWidth="1"/>
    <col min="839" max="839" width="10.625" bestFit="1" customWidth="1"/>
    <col min="840" max="841" width="8.125" bestFit="1" customWidth="1"/>
    <col min="842" max="842" width="12" bestFit="1" customWidth="1"/>
    <col min="843" max="843" width="9.375" bestFit="1" customWidth="1"/>
    <col min="844" max="844" width="8.125" bestFit="1" customWidth="1"/>
    <col min="845" max="846" width="12" bestFit="1" customWidth="1"/>
    <col min="847" max="847" width="10.625" bestFit="1" customWidth="1"/>
    <col min="848" max="849" width="12" bestFit="1" customWidth="1"/>
    <col min="850" max="850" width="13.375" bestFit="1" customWidth="1"/>
    <col min="851" max="851" width="8.125" bestFit="1" customWidth="1"/>
    <col min="852" max="853" width="12" bestFit="1" customWidth="1"/>
    <col min="854" max="854" width="8.125" bestFit="1" customWidth="1"/>
    <col min="855" max="857" width="12" bestFit="1" customWidth="1"/>
    <col min="858" max="858" width="8.125" bestFit="1" customWidth="1"/>
    <col min="859" max="859" width="13.375" bestFit="1" customWidth="1"/>
    <col min="860" max="861" width="10.625" bestFit="1" customWidth="1"/>
    <col min="862" max="862" width="13.375" bestFit="1" customWidth="1"/>
    <col min="863" max="863" width="9.375" bestFit="1" customWidth="1"/>
    <col min="864" max="865" width="8.125" bestFit="1" customWidth="1"/>
    <col min="866" max="866" width="12" bestFit="1" customWidth="1"/>
    <col min="867" max="868" width="8.125" bestFit="1" customWidth="1"/>
    <col min="869" max="869" width="12" bestFit="1" customWidth="1"/>
    <col min="870" max="870" width="8.125" bestFit="1" customWidth="1"/>
    <col min="871" max="871" width="13.375" bestFit="1" customWidth="1"/>
    <col min="872" max="872" width="9.375" bestFit="1" customWidth="1"/>
    <col min="873" max="874" width="12" bestFit="1" customWidth="1"/>
    <col min="875" max="875" width="8.125" bestFit="1" customWidth="1"/>
    <col min="876" max="876" width="9.375" bestFit="1" customWidth="1"/>
    <col min="877" max="877" width="8.125" bestFit="1" customWidth="1"/>
    <col min="878" max="878" width="9.375" bestFit="1" customWidth="1"/>
    <col min="879" max="879" width="12" bestFit="1" customWidth="1"/>
    <col min="880" max="880" width="8.125" bestFit="1" customWidth="1"/>
    <col min="881" max="881" width="12" bestFit="1" customWidth="1"/>
    <col min="882" max="882" width="9.375" bestFit="1" customWidth="1"/>
    <col min="883" max="883" width="12" bestFit="1" customWidth="1"/>
    <col min="884" max="884" width="8.125" bestFit="1" customWidth="1"/>
    <col min="885" max="885" width="12" bestFit="1" customWidth="1"/>
    <col min="886" max="887" width="8.125" bestFit="1" customWidth="1"/>
    <col min="888" max="889" width="12" bestFit="1" customWidth="1"/>
    <col min="890" max="891" width="8.125" bestFit="1" customWidth="1"/>
    <col min="892" max="892" width="10.625" bestFit="1" customWidth="1"/>
    <col min="893" max="893" width="8.125" bestFit="1" customWidth="1"/>
    <col min="894" max="894" width="10.625" bestFit="1" customWidth="1"/>
    <col min="895" max="895" width="13.375" bestFit="1" customWidth="1"/>
    <col min="896" max="896" width="8.125" bestFit="1" customWidth="1"/>
    <col min="897" max="900" width="12" bestFit="1" customWidth="1"/>
    <col min="901" max="901" width="13.375" bestFit="1" customWidth="1"/>
    <col min="902" max="902" width="9.375" bestFit="1" customWidth="1"/>
    <col min="903" max="903" width="13.375" bestFit="1" customWidth="1"/>
    <col min="904" max="906" width="8.125" bestFit="1" customWidth="1"/>
    <col min="907" max="907" width="12" bestFit="1" customWidth="1"/>
    <col min="908" max="908" width="8.125" bestFit="1" customWidth="1"/>
    <col min="909" max="909" width="12" bestFit="1" customWidth="1"/>
    <col min="910" max="910" width="9.375" bestFit="1" customWidth="1"/>
    <col min="911" max="912" width="8.125" bestFit="1" customWidth="1"/>
    <col min="913" max="914" width="12" bestFit="1" customWidth="1"/>
    <col min="915" max="915" width="14.875" bestFit="1" customWidth="1"/>
    <col min="916" max="916" width="13.375" bestFit="1" customWidth="1"/>
    <col min="917" max="917" width="9.375" bestFit="1" customWidth="1"/>
    <col min="918" max="918" width="8.125" bestFit="1" customWidth="1"/>
    <col min="919" max="919" width="9.375" bestFit="1" customWidth="1"/>
    <col min="920" max="920" width="10.625" bestFit="1" customWidth="1"/>
    <col min="921" max="923" width="8.125" bestFit="1" customWidth="1"/>
    <col min="924" max="924" width="12" bestFit="1" customWidth="1"/>
    <col min="925" max="925" width="8.125" bestFit="1" customWidth="1"/>
    <col min="926" max="926" width="13.375" bestFit="1" customWidth="1"/>
    <col min="927" max="928" width="8.125" bestFit="1" customWidth="1"/>
    <col min="929" max="931" width="12" bestFit="1" customWidth="1"/>
    <col min="932" max="932" width="10.625" bestFit="1" customWidth="1"/>
    <col min="933" max="934" width="8.125" bestFit="1" customWidth="1"/>
    <col min="935" max="935" width="12" bestFit="1" customWidth="1"/>
    <col min="936" max="936" width="8.125" bestFit="1" customWidth="1"/>
    <col min="937" max="937" width="9.375" bestFit="1" customWidth="1"/>
    <col min="938" max="941" width="8.125" bestFit="1" customWidth="1"/>
    <col min="942" max="942" width="10.625" bestFit="1" customWidth="1"/>
    <col min="943" max="944" width="12" bestFit="1" customWidth="1"/>
    <col min="945" max="945" width="9.375" bestFit="1" customWidth="1"/>
    <col min="946" max="947" width="12" bestFit="1" customWidth="1"/>
    <col min="948" max="948" width="13.375" bestFit="1" customWidth="1"/>
    <col min="949" max="949" width="8.125" bestFit="1" customWidth="1"/>
    <col min="950" max="952" width="12" bestFit="1" customWidth="1"/>
    <col min="953" max="953" width="13.375" bestFit="1" customWidth="1"/>
    <col min="954" max="954" width="12" bestFit="1" customWidth="1"/>
    <col min="955" max="955" width="8.125" bestFit="1" customWidth="1"/>
    <col min="956" max="956" width="9.375" bestFit="1" customWidth="1"/>
    <col min="957" max="957" width="13.375" bestFit="1" customWidth="1"/>
    <col min="958" max="958" width="9.375" bestFit="1" customWidth="1"/>
    <col min="959" max="959" width="8.125" bestFit="1" customWidth="1"/>
    <col min="960" max="960" width="13.375" bestFit="1" customWidth="1"/>
    <col min="961" max="961" width="8.125" bestFit="1" customWidth="1"/>
    <col min="962" max="963" width="13.375" bestFit="1" customWidth="1"/>
    <col min="964" max="964" width="9.375" bestFit="1" customWidth="1"/>
    <col min="965" max="967" width="13.375" bestFit="1" customWidth="1"/>
    <col min="968" max="968" width="9.375" bestFit="1" customWidth="1"/>
    <col min="969" max="969" width="12" bestFit="1" customWidth="1"/>
    <col min="970" max="971" width="13.375" bestFit="1" customWidth="1"/>
    <col min="972" max="973" width="9.375" bestFit="1" customWidth="1"/>
    <col min="974" max="974" width="10.625" bestFit="1" customWidth="1"/>
    <col min="975" max="975" width="13.375" bestFit="1" customWidth="1"/>
    <col min="976" max="978" width="12" bestFit="1" customWidth="1"/>
    <col min="979" max="979" width="9.375" bestFit="1" customWidth="1"/>
    <col min="980" max="980" width="13.375" bestFit="1" customWidth="1"/>
    <col min="981" max="982" width="9.375" bestFit="1" customWidth="1"/>
    <col min="983" max="983" width="13.375" bestFit="1" customWidth="1"/>
    <col min="984" max="984" width="9.375" bestFit="1" customWidth="1"/>
    <col min="985" max="985" width="13.375" bestFit="1" customWidth="1"/>
    <col min="986" max="986" width="9.375" bestFit="1" customWidth="1"/>
    <col min="987" max="987" width="13.375" bestFit="1" customWidth="1"/>
    <col min="988" max="988" width="9.375" bestFit="1" customWidth="1"/>
    <col min="989" max="993" width="13.375" bestFit="1" customWidth="1"/>
    <col min="994" max="994" width="12" bestFit="1" customWidth="1"/>
    <col min="995" max="995" width="9.375" bestFit="1" customWidth="1"/>
    <col min="996" max="996" width="14.875" bestFit="1" customWidth="1"/>
    <col min="997" max="997" width="9.375" bestFit="1" customWidth="1"/>
    <col min="998" max="998" width="13.375" bestFit="1" customWidth="1"/>
    <col min="999" max="999" width="9.375" bestFit="1" customWidth="1"/>
    <col min="1000" max="1001" width="13.375" bestFit="1" customWidth="1"/>
    <col min="1002" max="1002" width="12" bestFit="1" customWidth="1"/>
    <col min="1003" max="1004" width="13.375" bestFit="1" customWidth="1"/>
    <col min="1005" max="1005" width="14.875" bestFit="1" customWidth="1"/>
    <col min="1006" max="1006" width="15" bestFit="1" customWidth="1"/>
    <col min="1007" max="1008" width="12" bestFit="1" customWidth="1"/>
    <col min="1009" max="1013" width="10.625" bestFit="1" customWidth="1"/>
    <col min="1014" max="1014" width="9.375" bestFit="1" customWidth="1"/>
    <col min="1015" max="1017" width="10.625" bestFit="1" customWidth="1"/>
    <col min="1018" max="1025" width="9.375" bestFit="1" customWidth="1"/>
    <col min="1026" max="1026" width="10.625" bestFit="1" customWidth="1"/>
    <col min="1027" max="1032" width="9.375" bestFit="1" customWidth="1"/>
    <col min="1033" max="1033" width="10.625" bestFit="1" customWidth="1"/>
    <col min="1034" max="1037" width="9.375" bestFit="1" customWidth="1"/>
    <col min="1038" max="1038" width="8.125" bestFit="1" customWidth="1"/>
    <col min="1039" max="1040" width="9.375" bestFit="1" customWidth="1"/>
    <col min="1041" max="1042" width="8.125" bestFit="1" customWidth="1"/>
    <col min="1043" max="1046" width="9.375" bestFit="1" customWidth="1"/>
    <col min="1047" max="1047" width="13.375" bestFit="1" customWidth="1"/>
    <col min="1048" max="1050" width="8.125" bestFit="1" customWidth="1"/>
    <col min="1051" max="1054" width="9.375" bestFit="1" customWidth="1"/>
    <col min="1055" max="1055" width="8.125" bestFit="1" customWidth="1"/>
    <col min="1056" max="1056" width="9.375" bestFit="1" customWidth="1"/>
    <col min="1057" max="1057" width="8.125" bestFit="1" customWidth="1"/>
    <col min="1058" max="1058" width="9.375" bestFit="1" customWidth="1"/>
    <col min="1059" max="1060" width="8.125" bestFit="1" customWidth="1"/>
    <col min="1061" max="1061" width="9.375" bestFit="1" customWidth="1"/>
    <col min="1062" max="1062" width="8.125" bestFit="1" customWidth="1"/>
    <col min="1063" max="1065" width="9.375" bestFit="1" customWidth="1"/>
    <col min="1066" max="1067" width="8.125" bestFit="1" customWidth="1"/>
    <col min="1068" max="1068" width="9.375" bestFit="1" customWidth="1"/>
    <col min="1069" max="1072" width="8.125" bestFit="1" customWidth="1"/>
    <col min="1073" max="1073" width="9.375" bestFit="1" customWidth="1"/>
    <col min="1074" max="1075" width="8.125" bestFit="1" customWidth="1"/>
    <col min="1076" max="1076" width="9.375" bestFit="1" customWidth="1"/>
    <col min="1077" max="1077" width="8.125" bestFit="1" customWidth="1"/>
    <col min="1078" max="1079" width="9.375" bestFit="1" customWidth="1"/>
    <col min="1080" max="1080" width="8.125" bestFit="1" customWidth="1"/>
    <col min="1081" max="1081" width="12" bestFit="1" customWidth="1"/>
    <col min="1082" max="1082" width="9.375" bestFit="1" customWidth="1"/>
    <col min="1083" max="1086" width="8.125" bestFit="1" customWidth="1"/>
    <col min="1087" max="1087" width="9.375" bestFit="1" customWidth="1"/>
    <col min="1088" max="1089" width="8.125" bestFit="1" customWidth="1"/>
    <col min="1090" max="1090" width="9.375" bestFit="1" customWidth="1"/>
    <col min="1091" max="1095" width="8.125" bestFit="1" customWidth="1"/>
    <col min="1096" max="1096" width="9.375" bestFit="1" customWidth="1"/>
    <col min="1097" max="1097" width="8.125" bestFit="1" customWidth="1"/>
    <col min="1098" max="1100" width="9.375" bestFit="1" customWidth="1"/>
    <col min="1101" max="1101" width="8.125" bestFit="1" customWidth="1"/>
    <col min="1102" max="1102" width="9.375" bestFit="1" customWidth="1"/>
    <col min="1103" max="1104" width="8.125" bestFit="1" customWidth="1"/>
    <col min="1105" max="1107" width="9.375" bestFit="1" customWidth="1"/>
    <col min="1108" max="1109" width="8.125" bestFit="1" customWidth="1"/>
    <col min="1110" max="1110" width="9.375" bestFit="1" customWidth="1"/>
    <col min="1111" max="1111" width="8.125" bestFit="1" customWidth="1"/>
    <col min="1112" max="1112" width="6.875" bestFit="1" customWidth="1"/>
    <col min="1113" max="1115" width="8.125" bestFit="1" customWidth="1"/>
    <col min="1116" max="1116" width="9.375" bestFit="1" customWidth="1"/>
    <col min="1117" max="1118" width="8.125" bestFit="1" customWidth="1"/>
    <col min="1119" max="1119" width="9.375" bestFit="1" customWidth="1"/>
    <col min="1120" max="1123" width="8.125" bestFit="1" customWidth="1"/>
    <col min="1124" max="1125" width="9.375" bestFit="1" customWidth="1"/>
    <col min="1126" max="1126" width="8.125" bestFit="1" customWidth="1"/>
    <col min="1127" max="1127" width="9.375" bestFit="1" customWidth="1"/>
    <col min="1128" max="1128" width="8.125" bestFit="1" customWidth="1"/>
    <col min="1129" max="1130" width="9.375" bestFit="1" customWidth="1"/>
    <col min="1131" max="1132" width="8.125" bestFit="1" customWidth="1"/>
    <col min="1133" max="1133" width="6.875" bestFit="1" customWidth="1"/>
    <col min="1134" max="1134" width="8.125" bestFit="1" customWidth="1"/>
    <col min="1135" max="1135" width="9.375" bestFit="1" customWidth="1"/>
    <col min="1136" max="1139" width="8.125" bestFit="1" customWidth="1"/>
    <col min="1140" max="1141" width="9.375" bestFit="1" customWidth="1"/>
    <col min="1142" max="1143" width="8.125" bestFit="1" customWidth="1"/>
    <col min="1144" max="1144" width="6.875" bestFit="1" customWidth="1"/>
    <col min="1145" max="1145" width="8.125" bestFit="1" customWidth="1"/>
    <col min="1146" max="1146" width="9.375" bestFit="1" customWidth="1"/>
    <col min="1147" max="1151" width="8.125" bestFit="1" customWidth="1"/>
    <col min="1152" max="1154" width="9.375" bestFit="1" customWidth="1"/>
    <col min="1155" max="1155" width="12" bestFit="1" customWidth="1"/>
    <col min="1156" max="1157" width="8.125" bestFit="1" customWidth="1"/>
    <col min="1158" max="1158" width="9.375" bestFit="1" customWidth="1"/>
    <col min="1159" max="1165" width="8.125" bestFit="1" customWidth="1"/>
    <col min="1166" max="1166" width="9.375" bestFit="1" customWidth="1"/>
    <col min="1167" max="1169" width="8.125" bestFit="1" customWidth="1"/>
    <col min="1170" max="1170" width="6.875" bestFit="1" customWidth="1"/>
    <col min="1171" max="1171" width="9.375" bestFit="1" customWidth="1"/>
    <col min="1172" max="1175" width="8.125" bestFit="1" customWidth="1"/>
    <col min="1176" max="1176" width="6.875" bestFit="1" customWidth="1"/>
    <col min="1177" max="1180" width="8.125" bestFit="1" customWidth="1"/>
    <col min="1181" max="1181" width="6.875" bestFit="1" customWidth="1"/>
    <col min="1182" max="1182" width="8.125" bestFit="1" customWidth="1"/>
    <col min="1183" max="1183" width="9.375" bestFit="1" customWidth="1"/>
    <col min="1184" max="1191" width="8.125" bestFit="1" customWidth="1"/>
    <col min="1192" max="1192" width="9.375" bestFit="1" customWidth="1"/>
    <col min="1193" max="1197" width="8.125" bestFit="1" customWidth="1"/>
    <col min="1198" max="1198" width="9.375" bestFit="1" customWidth="1"/>
    <col min="1199" max="1202" width="8.125" bestFit="1" customWidth="1"/>
    <col min="1203" max="1204" width="9.375" bestFit="1" customWidth="1"/>
    <col min="1205" max="1210" width="8.125" bestFit="1" customWidth="1"/>
    <col min="1211" max="1211" width="6.875" bestFit="1" customWidth="1"/>
    <col min="1212" max="1220" width="8.125" bestFit="1" customWidth="1"/>
    <col min="1221" max="1221" width="6.875" bestFit="1" customWidth="1"/>
    <col min="1222" max="1222" width="9.375" bestFit="1" customWidth="1"/>
    <col min="1223" max="1224" width="8.125" bestFit="1" customWidth="1"/>
    <col min="1225" max="1225" width="9.375" bestFit="1" customWidth="1"/>
    <col min="1226" max="1231" width="8.125" bestFit="1" customWidth="1"/>
    <col min="1232" max="1232" width="6.875" bestFit="1" customWidth="1"/>
    <col min="1233" max="1233" width="8.125" bestFit="1" customWidth="1"/>
    <col min="1234" max="1234" width="6.875" bestFit="1" customWidth="1"/>
    <col min="1235" max="1236" width="8.125" bestFit="1" customWidth="1"/>
    <col min="1237" max="1237" width="9.375" bestFit="1" customWidth="1"/>
    <col min="1238" max="1242" width="8.125" bestFit="1" customWidth="1"/>
    <col min="1243" max="1243" width="9.375" bestFit="1" customWidth="1"/>
    <col min="1244" max="1244" width="6.875" bestFit="1" customWidth="1"/>
    <col min="1245" max="1253" width="8.125" bestFit="1" customWidth="1"/>
    <col min="1254" max="1254" width="9.375" bestFit="1" customWidth="1"/>
    <col min="1255" max="1256" width="8.125" bestFit="1" customWidth="1"/>
    <col min="1257" max="1257" width="6.875" bestFit="1" customWidth="1"/>
    <col min="1258" max="1259" width="8.125" bestFit="1" customWidth="1"/>
    <col min="1260" max="1260" width="6.875" bestFit="1" customWidth="1"/>
    <col min="1261" max="1261" width="8.125" bestFit="1" customWidth="1"/>
    <col min="1262" max="1262" width="9.375" bestFit="1" customWidth="1"/>
    <col min="1263" max="1266" width="8.125" bestFit="1" customWidth="1"/>
    <col min="1267" max="1267" width="9.375" bestFit="1" customWidth="1"/>
    <col min="1268" max="1268" width="6.875" bestFit="1" customWidth="1"/>
    <col min="1269" max="1269" width="8.125" bestFit="1" customWidth="1"/>
    <col min="1270" max="1270" width="9.375" bestFit="1" customWidth="1"/>
    <col min="1271" max="1275" width="8.125" bestFit="1" customWidth="1"/>
    <col min="1276" max="1276" width="6.875" bestFit="1" customWidth="1"/>
    <col min="1277" max="1281" width="8.125" bestFit="1" customWidth="1"/>
    <col min="1282" max="1282" width="9.375" bestFit="1" customWidth="1"/>
    <col min="1283" max="1290" width="8.125" bestFit="1" customWidth="1"/>
    <col min="1291" max="1291" width="9.375" bestFit="1" customWidth="1"/>
    <col min="1292" max="1294" width="8.125" bestFit="1" customWidth="1"/>
    <col min="1295" max="1295" width="6.875" bestFit="1" customWidth="1"/>
    <col min="1296" max="1296" width="9.375" bestFit="1" customWidth="1"/>
    <col min="1297" max="1297" width="8.125" bestFit="1" customWidth="1"/>
    <col min="1298" max="1298" width="9.375" bestFit="1" customWidth="1"/>
    <col min="1299" max="1299" width="5.625" bestFit="1" customWidth="1"/>
    <col min="1300" max="1303" width="8.125" bestFit="1" customWidth="1"/>
    <col min="1304" max="1304" width="9.375" bestFit="1" customWidth="1"/>
    <col min="1305" max="1307" width="8.125" bestFit="1" customWidth="1"/>
    <col min="1308" max="1308" width="9.375" bestFit="1" customWidth="1"/>
    <col min="1309" max="1309" width="8.125" bestFit="1" customWidth="1"/>
    <col min="1310" max="1311" width="9.375" bestFit="1" customWidth="1"/>
    <col min="1312" max="1318" width="8.125" bestFit="1" customWidth="1"/>
    <col min="1319" max="1319" width="9.375" bestFit="1" customWidth="1"/>
    <col min="1320" max="1324" width="8.125" bestFit="1" customWidth="1"/>
    <col min="1325" max="1325" width="6.875" bestFit="1" customWidth="1"/>
    <col min="1326" max="1326" width="8.125" bestFit="1" customWidth="1"/>
    <col min="1327" max="1327" width="6.875" bestFit="1" customWidth="1"/>
    <col min="1328" max="1331" width="8.125" bestFit="1" customWidth="1"/>
    <col min="1332" max="1332" width="9.375" bestFit="1" customWidth="1"/>
    <col min="1333" max="1334" width="8.125" bestFit="1" customWidth="1"/>
    <col min="1335" max="1335" width="6.875" bestFit="1" customWidth="1"/>
    <col min="1336" max="1345" width="8.125" bestFit="1" customWidth="1"/>
    <col min="1346" max="1346" width="6.875" bestFit="1" customWidth="1"/>
    <col min="1347" max="1354" width="8.125" bestFit="1" customWidth="1"/>
    <col min="1355" max="1355" width="9.375" bestFit="1" customWidth="1"/>
    <col min="1356" max="1357" width="6.875" bestFit="1" customWidth="1"/>
    <col min="1358" max="1360" width="8.125" bestFit="1" customWidth="1"/>
    <col min="1361" max="1361" width="9.375" bestFit="1" customWidth="1"/>
    <col min="1362" max="1363" width="8.125" bestFit="1" customWidth="1"/>
    <col min="1364" max="1364" width="9.375" bestFit="1" customWidth="1"/>
    <col min="1365" max="1366" width="8.125" bestFit="1" customWidth="1"/>
    <col min="1367" max="1367" width="6.875" bestFit="1" customWidth="1"/>
    <col min="1368" max="1370" width="8.125" bestFit="1" customWidth="1"/>
    <col min="1371" max="1371" width="9.375" bestFit="1" customWidth="1"/>
    <col min="1372" max="1372" width="8.125" bestFit="1" customWidth="1"/>
    <col min="1373" max="1373" width="9.375" bestFit="1" customWidth="1"/>
    <col min="1374" max="1374" width="8.125" bestFit="1" customWidth="1"/>
    <col min="1375" max="1375" width="6.875" bestFit="1" customWidth="1"/>
    <col min="1376" max="1377" width="8.125" bestFit="1" customWidth="1"/>
    <col min="1378" max="1378" width="9.375" bestFit="1" customWidth="1"/>
    <col min="1379" max="1379" width="8.125" bestFit="1" customWidth="1"/>
    <col min="1380" max="1380" width="9.375" bestFit="1" customWidth="1"/>
    <col min="1381" max="1393" width="8.125" bestFit="1" customWidth="1"/>
    <col min="1394" max="1394" width="6.875" bestFit="1" customWidth="1"/>
    <col min="1395" max="1403" width="8.125" bestFit="1" customWidth="1"/>
    <col min="1404" max="1404" width="9.375" bestFit="1" customWidth="1"/>
    <col min="1405" max="1406" width="8.125" bestFit="1" customWidth="1"/>
    <col min="1407" max="1407" width="6.875" bestFit="1" customWidth="1"/>
    <col min="1408" max="1408" width="8.125" bestFit="1" customWidth="1"/>
    <col min="1409" max="1409" width="5.625" bestFit="1" customWidth="1"/>
    <col min="1410" max="1410" width="8.125" bestFit="1" customWidth="1"/>
    <col min="1411" max="1411" width="6.875" bestFit="1" customWidth="1"/>
    <col min="1412" max="1416" width="8.125" bestFit="1" customWidth="1"/>
    <col min="1417" max="1417" width="6.875" bestFit="1" customWidth="1"/>
    <col min="1418" max="1418" width="9.375" bestFit="1" customWidth="1"/>
    <col min="1419" max="1427" width="8.125" bestFit="1" customWidth="1"/>
    <col min="1428" max="1428" width="9.375" bestFit="1" customWidth="1"/>
    <col min="1429" max="1429" width="8.125" bestFit="1" customWidth="1"/>
    <col min="1430" max="1431" width="6.875" bestFit="1" customWidth="1"/>
    <col min="1432" max="1434" width="8.125" bestFit="1" customWidth="1"/>
    <col min="1435" max="1435" width="6.875" bestFit="1" customWidth="1"/>
    <col min="1436" max="1441" width="8.125" bestFit="1" customWidth="1"/>
    <col min="1442" max="1442" width="6.875" bestFit="1" customWidth="1"/>
    <col min="1443" max="1443" width="8.125" bestFit="1" customWidth="1"/>
    <col min="1444" max="1444" width="6.875" bestFit="1" customWidth="1"/>
    <col min="1445" max="1446" width="8.125" bestFit="1" customWidth="1"/>
    <col min="1447" max="1447" width="9.375" bestFit="1" customWidth="1"/>
    <col min="1448" max="1449" width="8.125" bestFit="1" customWidth="1"/>
    <col min="1450" max="1450" width="9.375" bestFit="1" customWidth="1"/>
    <col min="1451" max="1452" width="8.125" bestFit="1" customWidth="1"/>
    <col min="1453" max="1453" width="6.875" bestFit="1" customWidth="1"/>
    <col min="1454" max="1454" width="9.375" bestFit="1" customWidth="1"/>
    <col min="1455" max="1457" width="8.125" bestFit="1" customWidth="1"/>
    <col min="1458" max="1458" width="9.375" bestFit="1" customWidth="1"/>
    <col min="1459" max="1459" width="8.125" bestFit="1" customWidth="1"/>
    <col min="1460" max="1460" width="9.375" bestFit="1" customWidth="1"/>
    <col min="1461" max="1461" width="8.125" bestFit="1" customWidth="1"/>
    <col min="1462" max="1462" width="6.875" bestFit="1" customWidth="1"/>
    <col min="1463" max="1465" width="8.125" bestFit="1" customWidth="1"/>
    <col min="1466" max="1466" width="9.375" bestFit="1" customWidth="1"/>
    <col min="1467" max="1467" width="10.625" bestFit="1" customWidth="1"/>
    <col min="1468" max="1468" width="8.125" bestFit="1" customWidth="1"/>
    <col min="1469" max="1470" width="9.375" bestFit="1" customWidth="1"/>
    <col min="1471" max="1471" width="8.125" bestFit="1" customWidth="1"/>
    <col min="1472" max="1472" width="9.375" bestFit="1" customWidth="1"/>
    <col min="1473" max="1476" width="8.125" bestFit="1" customWidth="1"/>
    <col min="1477" max="1477" width="9.375" bestFit="1" customWidth="1"/>
    <col min="1478" max="1482" width="8.125" bestFit="1" customWidth="1"/>
    <col min="1483" max="1484" width="6.875" bestFit="1" customWidth="1"/>
    <col min="1485" max="1485" width="9.375" bestFit="1" customWidth="1"/>
    <col min="1486" max="1488" width="8.125" bestFit="1" customWidth="1"/>
    <col min="1489" max="1489" width="9.375" bestFit="1" customWidth="1"/>
    <col min="1490" max="1494" width="8.125" bestFit="1" customWidth="1"/>
    <col min="1495" max="1495" width="6.875" bestFit="1" customWidth="1"/>
    <col min="1496" max="1497" width="8.125" bestFit="1" customWidth="1"/>
    <col min="1498" max="1499" width="9.375" bestFit="1" customWidth="1"/>
    <col min="1500" max="1500" width="8.125" bestFit="1" customWidth="1"/>
    <col min="1501" max="1503" width="9.375" bestFit="1" customWidth="1"/>
    <col min="1504" max="1504" width="6.875" bestFit="1" customWidth="1"/>
    <col min="1505" max="1505" width="9.375" bestFit="1" customWidth="1"/>
    <col min="1506" max="1507" width="8.125" bestFit="1" customWidth="1"/>
    <col min="1508" max="1508" width="38" bestFit="1" customWidth="1"/>
    <col min="1509" max="1509" width="26.125" bestFit="1" customWidth="1"/>
    <col min="1510" max="1510" width="22" bestFit="1" customWidth="1"/>
  </cols>
  <sheetData>
    <row r="1" spans="1:6" x14ac:dyDescent="0.3">
      <c r="A1" s="10" t="s">
        <v>8222</v>
      </c>
      <c r="B1" t="s">
        <v>8223</v>
      </c>
    </row>
    <row r="3" spans="1:6" x14ac:dyDescent="0.3">
      <c r="A3" s="10" t="s">
        <v>8364</v>
      </c>
      <c r="B3" s="10" t="s">
        <v>8361</v>
      </c>
    </row>
    <row r="4" spans="1:6" x14ac:dyDescent="0.3">
      <c r="A4" s="10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">
      <c r="A6" s="11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honeticPr fontId="2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E6524-E4CA-47F3-AE21-F569D4DF0791}">
  <dimension ref="A1:E7"/>
  <sheetViews>
    <sheetView workbookViewId="0"/>
  </sheetViews>
  <sheetFormatPr defaultRowHeight="15" x14ac:dyDescent="0.3"/>
  <cols>
    <col min="1" max="1" width="21" bestFit="1" customWidth="1"/>
    <col min="2" max="2" width="19.5" bestFit="1" customWidth="1"/>
    <col min="3" max="3" width="5.5" bestFit="1" customWidth="1"/>
    <col min="4" max="4" width="12.125" bestFit="1" customWidth="1"/>
    <col min="5" max="5" width="13.875" bestFit="1" customWidth="1"/>
    <col min="6" max="6" width="14.875" bestFit="1" customWidth="1"/>
  </cols>
  <sheetData>
    <row r="1" spans="1:5" x14ac:dyDescent="0.3">
      <c r="A1" s="10" t="s">
        <v>8222</v>
      </c>
      <c r="B1" t="s">
        <v>8223</v>
      </c>
    </row>
    <row r="2" spans="1:5" x14ac:dyDescent="0.3">
      <c r="A2" s="10" t="s">
        <v>8358</v>
      </c>
      <c r="B2" t="s">
        <v>8365</v>
      </c>
    </row>
    <row r="4" spans="1:5" x14ac:dyDescent="0.3">
      <c r="A4" s="10" t="s">
        <v>8364</v>
      </c>
      <c r="B4" s="10" t="s">
        <v>8361</v>
      </c>
    </row>
    <row r="5" spans="1:5" x14ac:dyDescent="0.3">
      <c r="A5" s="10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">
      <c r="A6" s="11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3">
      <c r="A7" s="11" t="s">
        <v>8362</v>
      </c>
      <c r="B7" s="12">
        <v>250</v>
      </c>
      <c r="C7" s="12">
        <v>9</v>
      </c>
      <c r="D7" s="12">
        <v>412</v>
      </c>
      <c r="E7" s="12">
        <v>671</v>
      </c>
    </row>
  </sheetData>
  <phoneticPr fontId="2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FDCEC-9EF6-4E6F-BC80-52F977CDA723}">
  <dimension ref="A1:F18"/>
  <sheetViews>
    <sheetView workbookViewId="0">
      <selection activeCell="E18" sqref="E18"/>
    </sheetView>
  </sheetViews>
  <sheetFormatPr defaultRowHeight="15" x14ac:dyDescent="0.3"/>
  <cols>
    <col min="1" max="1" width="36.375" bestFit="1" customWidth="1"/>
    <col min="2" max="2" width="19.5" bestFit="1" customWidth="1"/>
    <col min="3" max="3" width="7.5" bestFit="1" customWidth="1"/>
    <col min="4" max="4" width="5.5" bestFit="1" customWidth="1"/>
    <col min="5" max="5" width="12.125" bestFit="1" customWidth="1"/>
    <col min="6" max="6" width="13.875" bestFit="1" customWidth="1"/>
  </cols>
  <sheetData>
    <row r="1" spans="1:6" x14ac:dyDescent="0.3">
      <c r="A1" s="10" t="s">
        <v>8369</v>
      </c>
      <c r="B1" t="s" vm="1">
        <v>8368</v>
      </c>
    </row>
    <row r="2" spans="1:6" x14ac:dyDescent="0.3">
      <c r="A2" s="10" t="s">
        <v>8358</v>
      </c>
      <c r="B2" t="s" vm="2">
        <v>8315</v>
      </c>
    </row>
    <row r="4" spans="1:6" x14ac:dyDescent="0.3">
      <c r="A4" s="10" t="s">
        <v>8372</v>
      </c>
      <c r="B4" s="10" t="s">
        <v>8361</v>
      </c>
    </row>
    <row r="5" spans="1:6" x14ac:dyDescent="0.3">
      <c r="A5" s="10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1" t="s">
        <v>8377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">
      <c r="A7" s="11" t="s">
        <v>8376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">
      <c r="A8" s="11" t="s">
        <v>8380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">
      <c r="A9" s="11" t="s">
        <v>8373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">
      <c r="A10" s="11" t="s">
        <v>8381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">
      <c r="A11" s="11" t="s">
        <v>8379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">
      <c r="A12" s="11" t="s">
        <v>8378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">
      <c r="A13" s="11" t="s">
        <v>8374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">
      <c r="A14" s="11" t="s">
        <v>8384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">
      <c r="A15" s="11" t="s">
        <v>8383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">
      <c r="A16" s="11" t="s">
        <v>8382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">
      <c r="A17" s="11" t="s">
        <v>8375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">
      <c r="A18" s="11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honeticPr fontId="2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468C6-01D9-444B-9CBC-F25515A3D881}">
  <dimension ref="A1:F6"/>
  <sheetViews>
    <sheetView workbookViewId="0">
      <selection activeCell="A13" sqref="A13"/>
    </sheetView>
  </sheetViews>
  <sheetFormatPr defaultRowHeight="15" x14ac:dyDescent="0.3"/>
  <cols>
    <col min="1" max="1" width="28.125" customWidth="1"/>
    <col min="2" max="2" width="135.375" bestFit="1" customWidth="1"/>
    <col min="5" max="5" width="17.875" bestFit="1" customWidth="1"/>
    <col min="6" max="6" width="18.75" bestFit="1" customWidth="1"/>
  </cols>
  <sheetData>
    <row r="1" spans="1:6" x14ac:dyDescent="0.3">
      <c r="A1" t="s">
        <v>8385</v>
      </c>
      <c r="B1" t="s">
        <v>8386</v>
      </c>
      <c r="C1" t="s">
        <v>8388</v>
      </c>
      <c r="D1" t="s">
        <v>8389</v>
      </c>
      <c r="E1" t="s">
        <v>8307</v>
      </c>
      <c r="F1" t="s">
        <v>8390</v>
      </c>
    </row>
    <row r="2" spans="1:6" x14ac:dyDescent="0.3">
      <c r="A2" s="15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VLOOKUP(A2,Kickstarter!B:D, 3, FALSE)</f>
        <v>2000</v>
      </c>
      <c r="D2">
        <f>VLOOKUP(A2,Kickstarter!B:E, 4, FALSE)</f>
        <v>2020</v>
      </c>
      <c r="E2">
        <f>VLOOKUP(A2,Kickstarter!B:R, 6, FALSE)</f>
        <v>51.79</v>
      </c>
      <c r="F2">
        <f>VLOOKUP(A2,Kickstarter!B:R, 17, FALSE)</f>
        <v>39</v>
      </c>
    </row>
    <row r="3" spans="1:6" x14ac:dyDescent="0.3">
      <c r="A3" s="15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VLOOKUP(A3,Kickstarter!B:D, 3, FALSE)</f>
        <v>2000</v>
      </c>
      <c r="D3">
        <f>VLOOKUP(A3,Kickstarter!B:E, 4, FALSE)</f>
        <v>2020</v>
      </c>
      <c r="E3">
        <f>VLOOKUP(A3,Kickstarter!B:R, 6, FALSE)</f>
        <v>36.07</v>
      </c>
      <c r="F3">
        <f>VLOOKUP(A3,Kickstarter!B:R, 17, FALSE)</f>
        <v>56</v>
      </c>
    </row>
    <row r="4" spans="1:6" x14ac:dyDescent="0.3">
      <c r="A4" s="15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VLOOKUP(A4,Kickstarter!B:D, 3, FALSE)</f>
        <v>1500</v>
      </c>
      <c r="D4">
        <f>VLOOKUP(A4,Kickstarter!B:E, 4, FALSE)</f>
        <v>2576</v>
      </c>
      <c r="E4">
        <f>VLOOKUP(A4,Kickstarter!B:R, 6, FALSE)</f>
        <v>33.03</v>
      </c>
      <c r="F4">
        <f>VLOOKUP(A4,Kickstarter!B:R, 17, FALSE)</f>
        <v>78</v>
      </c>
    </row>
    <row r="5" spans="1:6" x14ac:dyDescent="0.3">
      <c r="A5" s="1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VLOOKUP(A5,Kickstarter!B:D, 3, FALSE)</f>
        <v>1000</v>
      </c>
      <c r="D5">
        <f>VLOOKUP(A5,Kickstarter!B:E, 4, FALSE)</f>
        <v>1168</v>
      </c>
      <c r="E5">
        <f>VLOOKUP(A5,Kickstarter!B:R, 6, FALSE)</f>
        <v>44.92</v>
      </c>
      <c r="F5">
        <f>VLOOKUP(A5,Kickstarter!B:R, 17, FALSE)</f>
        <v>26</v>
      </c>
    </row>
    <row r="6" spans="1:6" ht="30" x14ac:dyDescent="0.3">
      <c r="A6" s="15" t="s">
        <v>8387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VLOOKUP(A6,Kickstarter!B:D, 3, FALSE)</f>
        <v>4000</v>
      </c>
      <c r="D6">
        <f>VLOOKUP(A6,Kickstarter!B:E, 4, FALSE)</f>
        <v>4137</v>
      </c>
      <c r="E6">
        <f>VLOOKUP(A6,Kickstarter!B:R, 6, FALSE)</f>
        <v>36.61</v>
      </c>
      <c r="F6">
        <f>VLOOKUP(A6,Kickstarter!B:R, 17, FALSE)</f>
        <v>113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081AC-B34C-413C-9186-7D9AA8A69587}">
  <dimension ref="A1:F15"/>
  <sheetViews>
    <sheetView tabSelected="1" workbookViewId="0">
      <selection activeCell="E7" sqref="E7"/>
    </sheetView>
  </sheetViews>
  <sheetFormatPr defaultRowHeight="15" x14ac:dyDescent="0.3"/>
  <cols>
    <col min="5" max="5" width="14.25" customWidth="1"/>
    <col min="6" max="6" width="20.875" customWidth="1"/>
  </cols>
  <sheetData>
    <row r="1" spans="1:6" x14ac:dyDescent="0.3">
      <c r="A1" s="21" t="s">
        <v>8364</v>
      </c>
      <c r="B1" s="21" t="s">
        <v>8361</v>
      </c>
      <c r="C1" s="21"/>
      <c r="D1" s="21"/>
      <c r="E1" s="21"/>
      <c r="F1" s="21"/>
    </row>
    <row r="2" spans="1:6" x14ac:dyDescent="0.3">
      <c r="A2" s="22" t="s">
        <v>8363</v>
      </c>
      <c r="B2" s="22" t="s">
        <v>8218</v>
      </c>
      <c r="C2" s="22" t="s">
        <v>8220</v>
      </c>
      <c r="D2" s="22" t="s">
        <v>8219</v>
      </c>
      <c r="E2" s="27" t="s">
        <v>8411</v>
      </c>
      <c r="F2" s="22" t="s">
        <v>8362</v>
      </c>
    </row>
    <row r="3" spans="1:6" x14ac:dyDescent="0.3">
      <c r="A3" s="23" t="s">
        <v>8377</v>
      </c>
      <c r="B3" s="24">
        <v>56</v>
      </c>
      <c r="C3" s="24">
        <v>33</v>
      </c>
      <c r="D3" s="24">
        <v>7</v>
      </c>
      <c r="E3" s="29">
        <f t="shared" ref="E3:E15" si="0">B3/F3</f>
        <v>0.58333333333333337</v>
      </c>
      <c r="F3" s="24">
        <v>96</v>
      </c>
    </row>
    <row r="4" spans="1:6" x14ac:dyDescent="0.3">
      <c r="A4" s="23" t="s">
        <v>8376</v>
      </c>
      <c r="B4" s="24">
        <v>71</v>
      </c>
      <c r="C4" s="24">
        <v>39</v>
      </c>
      <c r="D4" s="24">
        <v>3</v>
      </c>
      <c r="E4" s="29">
        <f t="shared" si="0"/>
        <v>0.62831858407079644</v>
      </c>
      <c r="F4" s="24">
        <v>113</v>
      </c>
    </row>
    <row r="5" spans="1:6" x14ac:dyDescent="0.3">
      <c r="A5" s="23" t="s">
        <v>8380</v>
      </c>
      <c r="B5" s="24">
        <v>56</v>
      </c>
      <c r="C5" s="24">
        <v>33</v>
      </c>
      <c r="D5" s="24">
        <v>3</v>
      </c>
      <c r="E5" s="29">
        <f t="shared" si="0"/>
        <v>0.60869565217391308</v>
      </c>
      <c r="F5" s="24">
        <v>92</v>
      </c>
    </row>
    <row r="6" spans="1:6" x14ac:dyDescent="0.3">
      <c r="A6" s="23" t="s">
        <v>8373</v>
      </c>
      <c r="B6" s="24">
        <v>71</v>
      </c>
      <c r="C6" s="24">
        <v>40</v>
      </c>
      <c r="D6" s="24">
        <v>2</v>
      </c>
      <c r="E6" s="29">
        <f t="shared" si="0"/>
        <v>0.62831858407079644</v>
      </c>
      <c r="F6" s="24">
        <v>113</v>
      </c>
    </row>
    <row r="7" spans="1:6" x14ac:dyDescent="0.3">
      <c r="A7" s="23" t="s">
        <v>8381</v>
      </c>
      <c r="B7" s="24">
        <v>111</v>
      </c>
      <c r="C7" s="24">
        <v>52</v>
      </c>
      <c r="D7" s="24">
        <v>3</v>
      </c>
      <c r="E7" s="29">
        <f t="shared" si="0"/>
        <v>0.66867469879518071</v>
      </c>
      <c r="F7" s="24">
        <v>166</v>
      </c>
    </row>
    <row r="8" spans="1:6" x14ac:dyDescent="0.3">
      <c r="A8" s="23" t="s">
        <v>8379</v>
      </c>
      <c r="B8" s="24">
        <v>100</v>
      </c>
      <c r="C8" s="24">
        <v>49</v>
      </c>
      <c r="D8" s="24">
        <v>4</v>
      </c>
      <c r="E8" s="29">
        <f t="shared" si="0"/>
        <v>0.65359477124183007</v>
      </c>
      <c r="F8" s="24">
        <v>153</v>
      </c>
    </row>
    <row r="9" spans="1:6" x14ac:dyDescent="0.3">
      <c r="A9" s="23" t="s">
        <v>8378</v>
      </c>
      <c r="B9" s="24">
        <v>87</v>
      </c>
      <c r="C9" s="24">
        <v>50</v>
      </c>
      <c r="D9" s="24">
        <v>1</v>
      </c>
      <c r="E9" s="29">
        <f t="shared" si="0"/>
        <v>0.63043478260869568</v>
      </c>
      <c r="F9" s="24">
        <v>138</v>
      </c>
    </row>
    <row r="10" spans="1:6" x14ac:dyDescent="0.3">
      <c r="A10" s="23" t="s">
        <v>8374</v>
      </c>
      <c r="B10" s="24">
        <v>72</v>
      </c>
      <c r="C10" s="24">
        <v>47</v>
      </c>
      <c r="D10" s="24">
        <v>4</v>
      </c>
      <c r="E10" s="29">
        <f t="shared" si="0"/>
        <v>0.58536585365853655</v>
      </c>
      <c r="F10" s="24">
        <v>123</v>
      </c>
    </row>
    <row r="11" spans="1:6" x14ac:dyDescent="0.3">
      <c r="A11" s="23" t="s">
        <v>8384</v>
      </c>
      <c r="B11" s="24">
        <v>59</v>
      </c>
      <c r="C11" s="24">
        <v>34</v>
      </c>
      <c r="D11" s="24">
        <v>4</v>
      </c>
      <c r="E11" s="29">
        <f t="shared" si="0"/>
        <v>0.60824742268041232</v>
      </c>
      <c r="F11" s="24">
        <v>97</v>
      </c>
    </row>
    <row r="12" spans="1:6" x14ac:dyDescent="0.3">
      <c r="A12" s="23" t="s">
        <v>8383</v>
      </c>
      <c r="B12" s="24">
        <v>65</v>
      </c>
      <c r="C12" s="24">
        <v>50</v>
      </c>
      <c r="D12" s="24"/>
      <c r="E12" s="29">
        <f t="shared" si="0"/>
        <v>0.56521739130434778</v>
      </c>
      <c r="F12" s="24">
        <v>115</v>
      </c>
    </row>
    <row r="13" spans="1:6" x14ac:dyDescent="0.3">
      <c r="A13" s="23" t="s">
        <v>8382</v>
      </c>
      <c r="B13" s="24">
        <v>54</v>
      </c>
      <c r="C13" s="24">
        <v>31</v>
      </c>
      <c r="D13" s="24">
        <v>3</v>
      </c>
      <c r="E13" s="29">
        <f t="shared" si="0"/>
        <v>0.61363636363636365</v>
      </c>
      <c r="F13" s="24">
        <v>88</v>
      </c>
    </row>
    <row r="14" spans="1:6" x14ac:dyDescent="0.3">
      <c r="A14" s="23" t="s">
        <v>8375</v>
      </c>
      <c r="B14" s="24">
        <v>37</v>
      </c>
      <c r="C14" s="24">
        <v>35</v>
      </c>
      <c r="D14" s="24">
        <v>3</v>
      </c>
      <c r="E14" s="29">
        <f t="shared" si="0"/>
        <v>0.49333333333333335</v>
      </c>
      <c r="F14" s="24">
        <v>75</v>
      </c>
    </row>
    <row r="15" spans="1:6" x14ac:dyDescent="0.3">
      <c r="A15" s="25" t="s">
        <v>8362</v>
      </c>
      <c r="B15" s="26">
        <v>839</v>
      </c>
      <c r="C15" s="26">
        <v>493</v>
      </c>
      <c r="D15" s="26">
        <v>37</v>
      </c>
      <c r="E15" s="28">
        <f t="shared" si="0"/>
        <v>0.61285609934258578</v>
      </c>
      <c r="F15" s="26">
        <v>1369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00A38-0F4F-4B3B-BA4C-E1E3FA25B027}">
  <dimension ref="A1:E18"/>
  <sheetViews>
    <sheetView workbookViewId="0">
      <selection activeCell="C10" sqref="C10:D13"/>
    </sheetView>
  </sheetViews>
  <sheetFormatPr defaultRowHeight="15" x14ac:dyDescent="0.3"/>
  <cols>
    <col min="1" max="1" width="21" bestFit="1" customWidth="1"/>
    <col min="2" max="2" width="19.5" bestFit="1" customWidth="1"/>
    <col min="3" max="3" width="7.5" bestFit="1" customWidth="1"/>
    <col min="4" max="4" width="10.375" bestFit="1" customWidth="1"/>
    <col min="5" max="6" width="13.875" bestFit="1" customWidth="1"/>
  </cols>
  <sheetData>
    <row r="1" spans="1:5" x14ac:dyDescent="0.3">
      <c r="A1" s="10" t="s">
        <v>8358</v>
      </c>
      <c r="B1" t="s" vm="2">
        <v>8315</v>
      </c>
    </row>
    <row r="2" spans="1:5" x14ac:dyDescent="0.3">
      <c r="A2" s="10" t="s">
        <v>8369</v>
      </c>
      <c r="B2" t="s" vm="1">
        <v>8368</v>
      </c>
    </row>
    <row r="4" spans="1:5" x14ac:dyDescent="0.3">
      <c r="A4" s="10" t="s">
        <v>8364</v>
      </c>
      <c r="B4" s="10" t="s">
        <v>8361</v>
      </c>
    </row>
    <row r="5" spans="1:5" x14ac:dyDescent="0.3">
      <c r="A5" s="10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1" t="s">
        <v>8377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1" t="s">
        <v>8376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1" t="s">
        <v>8380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1" t="s">
        <v>8373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1" t="s">
        <v>8381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1" t="s">
        <v>8379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1" t="s">
        <v>8378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1" t="s">
        <v>8374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1" t="s">
        <v>8384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1" t="s">
        <v>8383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1" t="s">
        <v>8382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1" t="s">
        <v>8375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1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honeticPr fontId="2" type="noConversion"/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30C76-7FE0-479F-B567-F0E3C1712B98}">
  <dimension ref="A1:H14"/>
  <sheetViews>
    <sheetView workbookViewId="0">
      <selection activeCell="A12" sqref="A12"/>
    </sheetView>
  </sheetViews>
  <sheetFormatPr defaultRowHeight="15" x14ac:dyDescent="0.3"/>
  <cols>
    <col min="1" max="1" width="18.875" bestFit="1" customWidth="1"/>
    <col min="2" max="2" width="19.125" bestFit="1" customWidth="1"/>
    <col min="3" max="3" width="14.875" bestFit="1" customWidth="1"/>
    <col min="4" max="4" width="17.75" bestFit="1" customWidth="1"/>
    <col min="5" max="5" width="14" bestFit="1" customWidth="1"/>
    <col min="6" max="6" width="22" bestFit="1" customWidth="1"/>
    <col min="7" max="7" width="17.75" bestFit="1" customWidth="1"/>
    <col min="8" max="8" width="20.625" bestFit="1" customWidth="1"/>
  </cols>
  <sheetData>
    <row r="1" spans="1:8" x14ac:dyDescent="0.3">
      <c r="A1" s="17" t="s">
        <v>8388</v>
      </c>
      <c r="B1" s="17" t="s">
        <v>8391</v>
      </c>
      <c r="C1" s="17" t="s">
        <v>8392</v>
      </c>
      <c r="D1" s="17" t="s">
        <v>8393</v>
      </c>
      <c r="E1" s="17" t="s">
        <v>8394</v>
      </c>
      <c r="F1" s="17" t="s">
        <v>8395</v>
      </c>
      <c r="G1" s="17" t="s">
        <v>8396</v>
      </c>
      <c r="H1" s="17" t="s">
        <v>8397</v>
      </c>
    </row>
    <row r="2" spans="1:8" x14ac:dyDescent="0.3">
      <c r="A2" t="s">
        <v>8398</v>
      </c>
      <c r="B2">
        <f>COUNTIFS(Kickstarter!$D:$D, "&lt;1000", Kickstarter!$H:$H, "Successful", Kickstarter!$V:$V, "plays")</f>
        <v>141</v>
      </c>
      <c r="C2">
        <f>COUNTIFS(Kickstarter!$D:$D, "&lt;1000", Kickstarter!$H:$H, "failed", Kickstarter!$V:$V, "plays")</f>
        <v>45</v>
      </c>
      <c r="D2">
        <f>COUNTIFS(Kickstarter!$D:$D, "&lt;1000", Kickstarter!$H:$H, "canceled", Kickstarter!$V:$V, 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3">
      <c r="A3" t="s">
        <v>8399</v>
      </c>
      <c r="B3">
        <f>COUNTIFS(Kickstarter!$D:$D, "&gt;=1000", Kickstarter!$D:$D, "&lt;4999", Kickstarter!$H:$H, "Successful", Kickstarter!$V:$V, "plays")</f>
        <v>387</v>
      </c>
      <c r="C3">
        <f>COUNTIFS(Kickstarter!$D:$D, "&gt;=1000", Kickstarter!$D:$D, "&lt;4999", Kickstarter!$H:$H, "failed", Kickstarter!$V:$V, "plays")</f>
        <v>146</v>
      </c>
      <c r="D3">
        <f>COUNTIFS(Kickstarter!$D:$D, "&gt;=1000", Kickstarter!$D:$D, "&lt;4999", Kickstarter!$H:$H, "canceled", Kickstarter!$V:$V, "plays")</f>
        <v>0</v>
      </c>
      <c r="E3">
        <f>SUM(B3:D3)</f>
        <v>533</v>
      </c>
      <c r="F3" s="18">
        <f t="shared" ref="F3:F11" si="0">B3/E3</f>
        <v>0.726078799249531</v>
      </c>
      <c r="G3" s="18">
        <f t="shared" ref="G3:G11" si="1">C3/E3</f>
        <v>0.27392120075046905</v>
      </c>
      <c r="H3" s="18">
        <f t="shared" ref="H3:H13" si="2">D3/E3</f>
        <v>0</v>
      </c>
    </row>
    <row r="4" spans="1:8" x14ac:dyDescent="0.3">
      <c r="A4" t="s">
        <v>8400</v>
      </c>
      <c r="B4">
        <f>COUNTIFS(Kickstarter!$D:$D, "&gt;=5000", Kickstarter!$D:$D, "&lt;9999", Kickstarter!$H:$H, "Successful", Kickstarter!$V:$V, "plays")</f>
        <v>93</v>
      </c>
      <c r="C4">
        <f>COUNTIFS(Kickstarter!$D:$D, "&gt;=5000", Kickstarter!$D:$D, "&lt;9999", Kickstarter!$H:$H, "failed", Kickstarter!$V:$V, "plays")</f>
        <v>76</v>
      </c>
      <c r="D4">
        <f>COUNTIFS(Kickstarter!$D:$D, "&gt;=5000", Kickstarter!$D:$D, "&lt;9999", Kickstarter!$H:$H, "canceled", Kickstarter!$V:$V, "plays")</f>
        <v>0</v>
      </c>
      <c r="E4">
        <f t="shared" ref="E4:E13" si="3">SUM(B4:D4)</f>
        <v>169</v>
      </c>
      <c r="F4" s="18">
        <f t="shared" si="0"/>
        <v>0.55029585798816572</v>
      </c>
      <c r="G4" s="18">
        <f t="shared" si="1"/>
        <v>0.44970414201183434</v>
      </c>
      <c r="H4" s="18">
        <f t="shared" si="2"/>
        <v>0</v>
      </c>
    </row>
    <row r="5" spans="1:8" x14ac:dyDescent="0.3">
      <c r="A5" t="s">
        <v>8401</v>
      </c>
      <c r="B5">
        <f>COUNTIFS(Kickstarter!$D:$D, "&gt;=10000", Kickstarter!$D:$D, "&lt;14999", Kickstarter!$H:$H, "Successful", Kickstarter!$V:$V, "plays")</f>
        <v>39</v>
      </c>
      <c r="C5">
        <f>COUNTIFS(Kickstarter!$D:$D, "&gt;=10000", Kickstarter!$D:$D, "&lt;14999", Kickstarter!$H:$H, "failed", Kickstarter!$V:$V, "plays")</f>
        <v>33</v>
      </c>
      <c r="D5">
        <f>COUNTIFS(Kickstarter!$D:$D, "&gt;=10000", Kickstarter!$D:$D, "&lt;14999", Kickstarter!$H:$H, "canceled", Kickstarter!$V:$V, "plays")</f>
        <v>0</v>
      </c>
      <c r="E5">
        <f t="shared" si="3"/>
        <v>72</v>
      </c>
      <c r="F5" s="18">
        <f t="shared" si="0"/>
        <v>0.54166666666666663</v>
      </c>
      <c r="G5" s="18">
        <f t="shared" si="1"/>
        <v>0.45833333333333331</v>
      </c>
      <c r="H5" s="18">
        <f t="shared" si="2"/>
        <v>0</v>
      </c>
    </row>
    <row r="6" spans="1:8" x14ac:dyDescent="0.3">
      <c r="A6" t="s">
        <v>8402</v>
      </c>
      <c r="B6">
        <f>COUNTIFS(Kickstarter!$D:$D, "&gt;=15000", Kickstarter!$D:$D, "&lt;19999", Kickstarter!$H:$H, "Successful", Kickstarter!$V:$V, "plays")</f>
        <v>12</v>
      </c>
      <c r="C6">
        <f>COUNTIFS(Kickstarter!$D:$D, "&gt;=15000", Kickstarter!$D:$D, "&lt;19999", Kickstarter!$H:$H, "failed", Kickstarter!$V:$V, "plays")</f>
        <v>12</v>
      </c>
      <c r="D6">
        <f>COUNTIFS(Kickstarter!$D:$D, "&gt;=15000", Kickstarter!$D:$D, "&lt;19999", Kickstarter!$H:$H, "canceled", Kickstarter!$V:$V, "plays")</f>
        <v>0</v>
      </c>
      <c r="E6">
        <f t="shared" si="3"/>
        <v>24</v>
      </c>
      <c r="F6" s="18">
        <f t="shared" si="0"/>
        <v>0.5</v>
      </c>
      <c r="G6" s="18">
        <f t="shared" si="1"/>
        <v>0.5</v>
      </c>
      <c r="H6" s="18">
        <f t="shared" si="2"/>
        <v>0</v>
      </c>
    </row>
    <row r="7" spans="1:8" x14ac:dyDescent="0.3">
      <c r="A7" t="s">
        <v>8403</v>
      </c>
      <c r="B7">
        <f>COUNTIFS(Kickstarter!$D:$D, "&gt;=20000", Kickstarter!$D:$D, "&lt;24999", Kickstarter!$H:$H, "Successful", Kickstarter!$V:$V, "plays")</f>
        <v>9</v>
      </c>
      <c r="C7">
        <f>COUNTIFS(Kickstarter!$D:$D, "&gt;=20000", Kickstarter!$D:$D, "&lt;24999", Kickstarter!$H:$H, "failed", Kickstarter!$V:$V, "plays")</f>
        <v>11</v>
      </c>
      <c r="D7">
        <f>COUNTIFS(Kickstarter!$D:$D, "&gt;=20000", Kickstarter!$D:$D, "&lt;24999", Kickstarter!$H:$H, "canceled", Kickstarter!$V:$V, "plays")</f>
        <v>0</v>
      </c>
      <c r="E7">
        <f t="shared" si="3"/>
        <v>20</v>
      </c>
      <c r="F7" s="18">
        <f t="shared" si="0"/>
        <v>0.45</v>
      </c>
      <c r="G7" s="18">
        <f t="shared" si="1"/>
        <v>0.55000000000000004</v>
      </c>
      <c r="H7" s="18">
        <f t="shared" si="2"/>
        <v>0</v>
      </c>
    </row>
    <row r="8" spans="1:8" x14ac:dyDescent="0.3">
      <c r="A8" t="s">
        <v>8404</v>
      </c>
      <c r="B8">
        <f>COUNTIFS(Kickstarter!$D:$D, "&gt;=25000", Kickstarter!$D:$D, "&lt;29999", Kickstarter!$H:$H, "Successful", Kickstarter!$V:$V, "plays")</f>
        <v>1</v>
      </c>
      <c r="C8">
        <f>COUNTIFS(Kickstarter!$D:$D, "&gt;=25000", Kickstarter!$D:$D, "&lt;29999", Kickstarter!$H:$H, "failed", Kickstarter!$V:$V, "plays")</f>
        <v>4</v>
      </c>
      <c r="D8">
        <f>COUNTIFS(Kickstarter!$D:$D, "&gt;=25000", Kickstarter!$D:$D, "&lt;29999", Kickstarter!$H:$H, "canceled", Kickstarter!$V:$V, "plays")</f>
        <v>0</v>
      </c>
      <c r="E8">
        <f t="shared" si="3"/>
        <v>5</v>
      </c>
      <c r="F8" s="18">
        <f t="shared" si="0"/>
        <v>0.2</v>
      </c>
      <c r="G8" s="18">
        <f t="shared" si="1"/>
        <v>0.8</v>
      </c>
      <c r="H8" s="18">
        <f t="shared" si="2"/>
        <v>0</v>
      </c>
    </row>
    <row r="9" spans="1:8" x14ac:dyDescent="0.3">
      <c r="A9" t="s">
        <v>8405</v>
      </c>
      <c r="B9">
        <f>COUNTIFS(Kickstarter!$D:$D, "&gt;=30000", Kickstarter!$D:$D, "&lt;34999", Kickstarter!$H:$H, "Successful", Kickstarter!$V:$V, "plays")</f>
        <v>3</v>
      </c>
      <c r="C9">
        <f>COUNTIFS(Kickstarter!$D:$D, "&gt;=30000", Kickstarter!$D:$D, "&lt;34999", Kickstarter!$H:$H, "failed", Kickstarter!$V:$V, "plays")</f>
        <v>8</v>
      </c>
      <c r="D9">
        <f>COUNTIFS(Kickstarter!$D:$D, "&gt;=30000", Kickstarter!$D:$D, "&lt;34999", Kickstarter!$H:$H, "canceled", Kickstarter!$V:$V, "plays")</f>
        <v>0</v>
      </c>
      <c r="E9">
        <f t="shared" si="3"/>
        <v>11</v>
      </c>
      <c r="F9" s="18">
        <f t="shared" si="0"/>
        <v>0.27272727272727271</v>
      </c>
      <c r="G9" s="18">
        <f t="shared" si="1"/>
        <v>0.72727272727272729</v>
      </c>
      <c r="H9" s="18">
        <f t="shared" si="2"/>
        <v>0</v>
      </c>
    </row>
    <row r="10" spans="1:8" x14ac:dyDescent="0.3">
      <c r="A10" t="s">
        <v>8406</v>
      </c>
      <c r="B10">
        <f>COUNTIFS(Kickstarter!$D:$D, "&gt;=35000", Kickstarter!$D:$D, "&lt;39999", Kickstarter!$H:$H, "Successful", Kickstarter!$V:$V, "plays")</f>
        <v>4</v>
      </c>
      <c r="C10">
        <f>COUNTIFS(Kickstarter!$D:$D, "&gt;=35000", Kickstarter!$D:$D, "&lt;39999", Kickstarter!$H:$H, "failed", Kickstarter!$V:$V, "plays")</f>
        <v>2</v>
      </c>
      <c r="D10">
        <f>COUNTIFS(Kickstarter!$D:$D, "&gt;=35000", Kickstarter!$D:$D, "&lt;39999", Kickstarter!$H:$H, "canceled", Kickstarter!$V:$V, "plays")</f>
        <v>0</v>
      </c>
      <c r="E10">
        <f t="shared" si="3"/>
        <v>6</v>
      </c>
      <c r="F10" s="18">
        <f t="shared" si="0"/>
        <v>0.66666666666666663</v>
      </c>
      <c r="G10" s="18">
        <f t="shared" si="1"/>
        <v>0.33333333333333331</v>
      </c>
      <c r="H10" s="18">
        <f t="shared" si="2"/>
        <v>0</v>
      </c>
    </row>
    <row r="11" spans="1:8" x14ac:dyDescent="0.3">
      <c r="A11" t="s">
        <v>8407</v>
      </c>
      <c r="B11">
        <f>COUNTIFS(Kickstarter!$D:$D, "&gt;=40000", Kickstarter!$D:$D, "&lt;44999", Kickstarter!$H:$H, "Successful", Kickstarter!$V:$V, "plays")</f>
        <v>2</v>
      </c>
      <c r="C11">
        <f>COUNTIFS(Kickstarter!$D:$D, "&gt;=40000", Kickstarter!$D:$D, "&lt;44999", Kickstarter!$H:$H, "failed", Kickstarter!$V:$V, "plays")</f>
        <v>1</v>
      </c>
      <c r="D11">
        <f>COUNTIFS(Kickstarter!$D:$D, "&gt;=40000", Kickstarter!$D:$D, "&lt;44999", Kickstarter!$H:$H, "canceled", Kickstarter!$V:$V, "plays")</f>
        <v>0</v>
      </c>
      <c r="E11">
        <f t="shared" si="3"/>
        <v>3</v>
      </c>
      <c r="F11" s="18">
        <f t="shared" si="0"/>
        <v>0.66666666666666663</v>
      </c>
      <c r="G11" s="18">
        <f t="shared" si="1"/>
        <v>0.33333333333333331</v>
      </c>
      <c r="H11" s="18">
        <f t="shared" si="2"/>
        <v>0</v>
      </c>
    </row>
    <row r="12" spans="1:8" x14ac:dyDescent="0.3">
      <c r="A12" t="s">
        <v>8408</v>
      </c>
      <c r="B12">
        <f>COUNTIFS(Kickstarter!$D:$D, "&gt;=45000", Kickstarter!$D:$D, "&lt;49999", Kickstarter!$H:$H, "Successful", Kickstarter!$V:$V, "plays")</f>
        <v>0</v>
      </c>
      <c r="C12">
        <f>COUNTIFS(Kickstarter!$D:$D, "&gt;=45000", Kickstarter!$D:$D, "&lt;49999", Kickstarter!$H:$H, "failed", Kickstarter!$V:$V, "plays")</f>
        <v>1</v>
      </c>
      <c r="D12">
        <f>COUNTIFS(Kickstarter!$D:$D, "&gt;=45000", Kickstarter!$D:$D, "&lt;49999", Kickstarter!$H:$H, "Sfailed", Kickstarter!$V:$V, "plays")</f>
        <v>0</v>
      </c>
      <c r="E12">
        <f>SUM(B12:D12)</f>
        <v>1</v>
      </c>
      <c r="F12" s="18">
        <f>B12/E12</f>
        <v>0</v>
      </c>
      <c r="G12" s="18">
        <f>C12/E12</f>
        <v>1</v>
      </c>
      <c r="H12" s="18">
        <f>D12/E12</f>
        <v>0</v>
      </c>
    </row>
    <row r="13" spans="1:8" x14ac:dyDescent="0.3">
      <c r="A13" t="s">
        <v>8409</v>
      </c>
      <c r="B13">
        <f>COUNTIFS(Kickstarter!$D:$D, "&gt;50000", Kickstarter!$H:$H, "Successful", Kickstarter!$V:$V, "plays")</f>
        <v>2</v>
      </c>
      <c r="C13">
        <f>COUNTIFS(Kickstarter!$D:$D, "&gt;50000", Kickstarter!$H:$H, "failed", Kickstarter!$V:$V, "plays")</f>
        <v>10</v>
      </c>
      <c r="D13">
        <f>COUNTIFS(Kickstarter!$D:$D, "&gt;50000", Kickstarter!$H:$H, "canceled", Kickstarter!$V:$V, "plays")</f>
        <v>0</v>
      </c>
      <c r="E13">
        <f t="shared" si="3"/>
        <v>12</v>
      </c>
      <c r="F13" s="18">
        <f>B13/E13</f>
        <v>0.16666666666666666</v>
      </c>
      <c r="G13" s="18">
        <f>C13/E13</f>
        <v>0.83333333333333337</v>
      </c>
      <c r="H13" s="18">
        <f t="shared" si="2"/>
        <v>0</v>
      </c>
    </row>
    <row r="14" spans="1:8" x14ac:dyDescent="0.3">
      <c r="A14" t="s">
        <v>8410</v>
      </c>
      <c r="B14">
        <f>SUM(B2:B13)</f>
        <v>693</v>
      </c>
      <c r="C14">
        <f>SUM(C2:C13)</f>
        <v>349</v>
      </c>
      <c r="D14">
        <f>SUM(D2:D13)</f>
        <v>0</v>
      </c>
      <c r="E14">
        <f>SUM(E2:E13)</f>
        <v>1042</v>
      </c>
      <c r="G14" s="16"/>
      <c r="H14" s="16"/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zoomScale="95" zoomScaleNormal="95" workbookViewId="0">
      <pane xSplit="1" ySplit="1" topLeftCell="B522" activePane="bottomRight" state="frozen"/>
      <selection pane="topRight" activeCell="B1" sqref="B1"/>
      <selection pane="bottomLeft" activeCell="A2" sqref="A2"/>
      <selection pane="bottomRight" activeCell="D1" sqref="D1:D1048576"/>
    </sheetView>
  </sheetViews>
  <sheetFormatPr defaultColWidth="8.875" defaultRowHeight="15" x14ac:dyDescent="0.3"/>
  <cols>
    <col min="2" max="2" width="38.5" style="3" customWidth="1"/>
    <col min="3" max="3" width="40.375" style="3" customWidth="1"/>
    <col min="4" max="4" width="15.625" style="20" bestFit="1" customWidth="1"/>
    <col min="5" max="5" width="16.5" style="7" customWidth="1"/>
    <col min="6" max="6" width="21.25" style="7" bestFit="1" customWidth="1"/>
    <col min="7" max="7" width="21.25" style="7" customWidth="1"/>
    <col min="8" max="8" width="21.375" customWidth="1"/>
    <col min="9" max="9" width="17.875" customWidth="1"/>
    <col min="10" max="10" width="19.875" customWidth="1"/>
    <col min="11" max="11" width="19.375" customWidth="1"/>
    <col min="12" max="12" width="17.875" customWidth="1"/>
    <col min="13" max="13" width="30.625" style="13" bestFit="1" customWidth="1"/>
    <col min="14" max="16" width="30.625" style="13" customWidth="1"/>
    <col min="17" max="17" width="15.5" customWidth="1"/>
    <col min="18" max="18" width="24.5" customWidth="1"/>
    <col min="19" max="19" width="36.5" customWidth="1"/>
    <col min="20" max="21" width="41.125" customWidth="1"/>
    <col min="22" max="22" width="18.75" bestFit="1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19" t="s">
        <v>8216</v>
      </c>
      <c r="E1" s="6" t="s">
        <v>8217</v>
      </c>
      <c r="F1" s="6" t="s">
        <v>8306</v>
      </c>
      <c r="G1" s="6" t="s">
        <v>8307</v>
      </c>
      <c r="H1" s="1" t="s">
        <v>8304</v>
      </c>
      <c r="I1" s="1" t="s">
        <v>8222</v>
      </c>
      <c r="J1" s="1" t="s">
        <v>8244</v>
      </c>
      <c r="K1" s="1" t="s">
        <v>8258</v>
      </c>
      <c r="L1" s="1" t="s">
        <v>8259</v>
      </c>
      <c r="M1" s="14" t="s">
        <v>8366</v>
      </c>
      <c r="N1" s="14" t="s">
        <v>8370</v>
      </c>
      <c r="O1" s="14" t="s">
        <v>8371</v>
      </c>
      <c r="P1" s="14" t="s">
        <v>8367</v>
      </c>
      <c r="Q1" s="1" t="s">
        <v>8260</v>
      </c>
      <c r="R1" s="1" t="s">
        <v>8261</v>
      </c>
      <c r="S1" s="1" t="s">
        <v>8262</v>
      </c>
      <c r="T1" s="1" t="s">
        <v>8305</v>
      </c>
      <c r="U1" s="8" t="s">
        <v>8359</v>
      </c>
      <c r="V1" s="1" t="s">
        <v>8360</v>
      </c>
    </row>
    <row r="2" spans="1:22" ht="60" hidden="1" x14ac:dyDescent="0.3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s="7">
        <f>ROUND(E2/D2*100,0)</f>
        <v>137</v>
      </c>
      <c r="G2" s="7">
        <f t="shared" ref="G2:G65" si="0">IFERROR(ROUND(E2/R2,2),0)</f>
        <v>63.92</v>
      </c>
      <c r="H2" t="s">
        <v>8218</v>
      </c>
      <c r="I2" t="s">
        <v>8223</v>
      </c>
      <c r="J2" t="s">
        <v>8245</v>
      </c>
      <c r="K2">
        <v>1437620400</v>
      </c>
      <c r="L2">
        <v>1434931811</v>
      </c>
      <c r="M2" s="13">
        <f>(((L2/60)/60)/24)+DATE(1970,1,1)</f>
        <v>42177.007071759261</v>
      </c>
      <c r="N2" s="13" t="str">
        <f>TEXT(M2, "YYY")</f>
        <v>2015</v>
      </c>
      <c r="O2" s="13" t="str">
        <f>TEXT(M2,"MMM")</f>
        <v>Jun</v>
      </c>
      <c r="P2" s="13">
        <f>(((K2/60)/60)/24)+DATE(1970,1,1)</f>
        <v>42208.125</v>
      </c>
      <c r="Q2" t="b">
        <v>0</v>
      </c>
      <c r="R2">
        <v>182</v>
      </c>
      <c r="S2" t="b">
        <v>1</v>
      </c>
      <c r="T2" t="s">
        <v>8263</v>
      </c>
      <c r="U2" s="9" t="s">
        <v>8308</v>
      </c>
      <c r="V2" t="s">
        <v>8309</v>
      </c>
    </row>
    <row r="3" spans="1:22" ht="30" hidden="1" x14ac:dyDescent="0.3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s="7">
        <f t="shared" ref="F3:F66" si="1">ROUND(E3/D3*100,0)</f>
        <v>143</v>
      </c>
      <c r="G3" s="7">
        <f t="shared" si="0"/>
        <v>185.48</v>
      </c>
      <c r="H3" t="s">
        <v>8218</v>
      </c>
      <c r="I3" t="s">
        <v>8223</v>
      </c>
      <c r="J3" t="s">
        <v>8245</v>
      </c>
      <c r="K3">
        <v>1488464683</v>
      </c>
      <c r="L3">
        <v>1485872683</v>
      </c>
      <c r="M3" s="13">
        <f t="shared" ref="M3:M66" si="2">(((L3/60)/60)/24)+DATE(1970,1,1)</f>
        <v>42766.600497685184</v>
      </c>
      <c r="N3" s="13" t="str">
        <f t="shared" ref="N3:N66" si="3">TEXT(M3, "YYY")</f>
        <v>2017</v>
      </c>
      <c r="O3" s="13" t="str">
        <f t="shared" ref="O3:O66" si="4">TEXT(M3,"MMM")</f>
        <v>Jan</v>
      </c>
      <c r="P3" s="13">
        <f t="shared" ref="P3:P66" si="5">(((K3/60)/60)/24)+DATE(1970,1,1)</f>
        <v>42796.600497685184</v>
      </c>
      <c r="Q3" t="b">
        <v>0</v>
      </c>
      <c r="R3">
        <v>79</v>
      </c>
      <c r="S3" t="b">
        <v>1</v>
      </c>
      <c r="T3" t="s">
        <v>8263</v>
      </c>
      <c r="U3" s="9" t="s">
        <v>8308</v>
      </c>
      <c r="V3" t="s">
        <v>8309</v>
      </c>
    </row>
    <row r="4" spans="1:22" ht="45" hidden="1" x14ac:dyDescent="0.3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s="7">
        <f t="shared" si="1"/>
        <v>105</v>
      </c>
      <c r="G4" s="7">
        <f t="shared" si="0"/>
        <v>15</v>
      </c>
      <c r="H4" t="s">
        <v>8218</v>
      </c>
      <c r="I4" t="s">
        <v>8224</v>
      </c>
      <c r="J4" t="s">
        <v>8246</v>
      </c>
      <c r="K4">
        <v>1455555083</v>
      </c>
      <c r="L4">
        <v>1454691083</v>
      </c>
      <c r="M4" s="13">
        <f t="shared" si="2"/>
        <v>42405.702349537038</v>
      </c>
      <c r="N4" s="13" t="str">
        <f t="shared" si="3"/>
        <v>2016</v>
      </c>
      <c r="O4" s="13" t="str">
        <f t="shared" si="4"/>
        <v>Feb</v>
      </c>
      <c r="P4" s="13">
        <f t="shared" si="5"/>
        <v>42415.702349537038</v>
      </c>
      <c r="Q4" t="b">
        <v>0</v>
      </c>
      <c r="R4">
        <v>35</v>
      </c>
      <c r="S4" t="b">
        <v>1</v>
      </c>
      <c r="T4" t="s">
        <v>8263</v>
      </c>
      <c r="U4" s="9" t="s">
        <v>8308</v>
      </c>
      <c r="V4" t="s">
        <v>8309</v>
      </c>
    </row>
    <row r="5" spans="1:22" ht="30" hidden="1" x14ac:dyDescent="0.3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s="7">
        <f t="shared" si="1"/>
        <v>104</v>
      </c>
      <c r="G5" s="7">
        <f t="shared" si="0"/>
        <v>69.27</v>
      </c>
      <c r="H5" t="s">
        <v>8218</v>
      </c>
      <c r="I5" t="s">
        <v>8223</v>
      </c>
      <c r="J5" t="s">
        <v>8245</v>
      </c>
      <c r="K5">
        <v>1407414107</v>
      </c>
      <c r="L5">
        <v>1404822107</v>
      </c>
      <c r="M5" s="13">
        <f t="shared" si="2"/>
        <v>41828.515127314815</v>
      </c>
      <c r="N5" s="13" t="str">
        <f t="shared" si="3"/>
        <v>2014</v>
      </c>
      <c r="O5" s="13" t="str">
        <f t="shared" si="4"/>
        <v>Jul</v>
      </c>
      <c r="P5" s="13">
        <f t="shared" si="5"/>
        <v>41858.515127314815</v>
      </c>
      <c r="Q5" t="b">
        <v>0</v>
      </c>
      <c r="R5">
        <v>150</v>
      </c>
      <c r="S5" t="b">
        <v>1</v>
      </c>
      <c r="T5" t="s">
        <v>8263</v>
      </c>
      <c r="U5" s="9" t="s">
        <v>8308</v>
      </c>
      <c r="V5" t="s">
        <v>8309</v>
      </c>
    </row>
    <row r="6" spans="1:22" ht="60" hidden="1" x14ac:dyDescent="0.3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s="7">
        <f t="shared" si="1"/>
        <v>123</v>
      </c>
      <c r="G6" s="7">
        <f t="shared" si="0"/>
        <v>190.55</v>
      </c>
      <c r="H6" t="s">
        <v>8218</v>
      </c>
      <c r="I6" t="s">
        <v>8223</v>
      </c>
      <c r="J6" t="s">
        <v>8245</v>
      </c>
      <c r="K6">
        <v>1450555279</v>
      </c>
      <c r="L6">
        <v>1447963279</v>
      </c>
      <c r="M6" s="13">
        <f t="shared" si="2"/>
        <v>42327.834247685183</v>
      </c>
      <c r="N6" s="13" t="str">
        <f t="shared" si="3"/>
        <v>2015</v>
      </c>
      <c r="O6" s="13" t="str">
        <f t="shared" si="4"/>
        <v>Nov</v>
      </c>
      <c r="P6" s="13">
        <f t="shared" si="5"/>
        <v>42357.834247685183</v>
      </c>
      <c r="Q6" t="b">
        <v>0</v>
      </c>
      <c r="R6">
        <v>284</v>
      </c>
      <c r="S6" t="b">
        <v>1</v>
      </c>
      <c r="T6" t="s">
        <v>8263</v>
      </c>
      <c r="U6" s="9" t="s">
        <v>8308</v>
      </c>
      <c r="V6" t="s">
        <v>8309</v>
      </c>
    </row>
    <row r="7" spans="1:22" ht="45" hidden="1" x14ac:dyDescent="0.3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s="7">
        <f t="shared" si="1"/>
        <v>110</v>
      </c>
      <c r="G7" s="7">
        <f t="shared" si="0"/>
        <v>93.4</v>
      </c>
      <c r="H7" t="s">
        <v>8218</v>
      </c>
      <c r="I7" t="s">
        <v>8223</v>
      </c>
      <c r="J7" t="s">
        <v>8245</v>
      </c>
      <c r="K7">
        <v>1469770500</v>
      </c>
      <c r="L7">
        <v>1468362207</v>
      </c>
      <c r="M7" s="13">
        <f t="shared" si="2"/>
        <v>42563.932951388888</v>
      </c>
      <c r="N7" s="13" t="str">
        <f t="shared" si="3"/>
        <v>2016</v>
      </c>
      <c r="O7" s="13" t="str">
        <f t="shared" si="4"/>
        <v>Jul</v>
      </c>
      <c r="P7" s="13">
        <f t="shared" si="5"/>
        <v>42580.232638888891</v>
      </c>
      <c r="Q7" t="b">
        <v>0</v>
      </c>
      <c r="R7">
        <v>47</v>
      </c>
      <c r="S7" t="b">
        <v>1</v>
      </c>
      <c r="T7" t="s">
        <v>8263</v>
      </c>
      <c r="U7" s="9" t="s">
        <v>8308</v>
      </c>
      <c r="V7" t="s">
        <v>8309</v>
      </c>
    </row>
    <row r="8" spans="1:22" ht="60" hidden="1" x14ac:dyDescent="0.3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s="7">
        <f t="shared" si="1"/>
        <v>106</v>
      </c>
      <c r="G8" s="7">
        <f t="shared" si="0"/>
        <v>146.88</v>
      </c>
      <c r="H8" t="s">
        <v>8218</v>
      </c>
      <c r="I8" t="s">
        <v>8223</v>
      </c>
      <c r="J8" t="s">
        <v>8245</v>
      </c>
      <c r="K8">
        <v>1402710250</v>
      </c>
      <c r="L8">
        <v>1401846250</v>
      </c>
      <c r="M8" s="13">
        <f t="shared" si="2"/>
        <v>41794.072337962964</v>
      </c>
      <c r="N8" s="13" t="str">
        <f t="shared" si="3"/>
        <v>2014</v>
      </c>
      <c r="O8" s="13" t="str">
        <f t="shared" si="4"/>
        <v>Jun</v>
      </c>
      <c r="P8" s="13">
        <f t="shared" si="5"/>
        <v>41804.072337962964</v>
      </c>
      <c r="Q8" t="b">
        <v>0</v>
      </c>
      <c r="R8">
        <v>58</v>
      </c>
      <c r="S8" t="b">
        <v>1</v>
      </c>
      <c r="T8" t="s">
        <v>8263</v>
      </c>
      <c r="U8" s="9" t="s">
        <v>8308</v>
      </c>
      <c r="V8" t="s">
        <v>8309</v>
      </c>
    </row>
    <row r="9" spans="1:22" ht="60" hidden="1" x14ac:dyDescent="0.3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s="7">
        <f t="shared" si="1"/>
        <v>101</v>
      </c>
      <c r="G9" s="7">
        <f t="shared" si="0"/>
        <v>159.82</v>
      </c>
      <c r="H9" t="s">
        <v>8218</v>
      </c>
      <c r="I9" t="s">
        <v>8223</v>
      </c>
      <c r="J9" t="s">
        <v>8245</v>
      </c>
      <c r="K9">
        <v>1467680867</v>
      </c>
      <c r="L9">
        <v>1464224867</v>
      </c>
      <c r="M9" s="13">
        <f t="shared" si="2"/>
        <v>42516.047071759262</v>
      </c>
      <c r="N9" s="13" t="str">
        <f t="shared" si="3"/>
        <v>2016</v>
      </c>
      <c r="O9" s="13" t="str">
        <f t="shared" si="4"/>
        <v>May</v>
      </c>
      <c r="P9" s="13">
        <f t="shared" si="5"/>
        <v>42556.047071759262</v>
      </c>
      <c r="Q9" t="b">
        <v>0</v>
      </c>
      <c r="R9">
        <v>57</v>
      </c>
      <c r="S9" t="b">
        <v>1</v>
      </c>
      <c r="T9" t="s">
        <v>8263</v>
      </c>
      <c r="U9" s="9" t="s">
        <v>8308</v>
      </c>
      <c r="V9" t="s">
        <v>8309</v>
      </c>
    </row>
    <row r="10" spans="1:22" ht="30" hidden="1" x14ac:dyDescent="0.3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s="7">
        <f t="shared" si="1"/>
        <v>100</v>
      </c>
      <c r="G10" s="7">
        <f t="shared" si="0"/>
        <v>291.79000000000002</v>
      </c>
      <c r="H10" t="s">
        <v>8218</v>
      </c>
      <c r="I10" t="s">
        <v>8223</v>
      </c>
      <c r="J10" t="s">
        <v>8245</v>
      </c>
      <c r="K10">
        <v>1460754000</v>
      </c>
      <c r="L10">
        <v>1460155212</v>
      </c>
      <c r="M10" s="13">
        <f t="shared" si="2"/>
        <v>42468.94458333333</v>
      </c>
      <c r="N10" s="13" t="str">
        <f t="shared" si="3"/>
        <v>2016</v>
      </c>
      <c r="O10" s="13" t="str">
        <f t="shared" si="4"/>
        <v>Apr</v>
      </c>
      <c r="P10" s="13">
        <f t="shared" si="5"/>
        <v>42475.875</v>
      </c>
      <c r="Q10" t="b">
        <v>0</v>
      </c>
      <c r="R10">
        <v>12</v>
      </c>
      <c r="S10" t="b">
        <v>1</v>
      </c>
      <c r="T10" t="s">
        <v>8263</v>
      </c>
      <c r="U10" s="9" t="s">
        <v>8308</v>
      </c>
      <c r="V10" t="s">
        <v>8309</v>
      </c>
    </row>
    <row r="11" spans="1:22" ht="45" hidden="1" x14ac:dyDescent="0.3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s="7">
        <f t="shared" si="1"/>
        <v>126</v>
      </c>
      <c r="G11" s="7">
        <f t="shared" si="0"/>
        <v>31.5</v>
      </c>
      <c r="H11" t="s">
        <v>8218</v>
      </c>
      <c r="I11" t="s">
        <v>8223</v>
      </c>
      <c r="J11" t="s">
        <v>8245</v>
      </c>
      <c r="K11">
        <v>1460860144</v>
      </c>
      <c r="L11">
        <v>1458268144</v>
      </c>
      <c r="M11" s="13">
        <f t="shared" si="2"/>
        <v>42447.103518518517</v>
      </c>
      <c r="N11" s="13" t="str">
        <f t="shared" si="3"/>
        <v>2016</v>
      </c>
      <c r="O11" s="13" t="str">
        <f t="shared" si="4"/>
        <v>Mar</v>
      </c>
      <c r="P11" s="13">
        <f t="shared" si="5"/>
        <v>42477.103518518517</v>
      </c>
      <c r="Q11" t="b">
        <v>0</v>
      </c>
      <c r="R11">
        <v>20</v>
      </c>
      <c r="S11" t="b">
        <v>1</v>
      </c>
      <c r="T11" t="s">
        <v>8263</v>
      </c>
      <c r="U11" s="9" t="s">
        <v>8308</v>
      </c>
      <c r="V11" t="s">
        <v>8309</v>
      </c>
    </row>
    <row r="12" spans="1:22" ht="45" hidden="1" x14ac:dyDescent="0.3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s="7">
        <f t="shared" si="1"/>
        <v>101</v>
      </c>
      <c r="G12" s="7">
        <f t="shared" si="0"/>
        <v>158.68</v>
      </c>
      <c r="H12" t="s">
        <v>8218</v>
      </c>
      <c r="I12" t="s">
        <v>8223</v>
      </c>
      <c r="J12" t="s">
        <v>8245</v>
      </c>
      <c r="K12">
        <v>1403660279</v>
      </c>
      <c r="L12">
        <v>1400636279</v>
      </c>
      <c r="M12" s="13">
        <f t="shared" si="2"/>
        <v>41780.068043981482</v>
      </c>
      <c r="N12" s="13" t="str">
        <f t="shared" si="3"/>
        <v>2014</v>
      </c>
      <c r="O12" s="13" t="str">
        <f t="shared" si="4"/>
        <v>May</v>
      </c>
      <c r="P12" s="13">
        <f t="shared" si="5"/>
        <v>41815.068043981482</v>
      </c>
      <c r="Q12" t="b">
        <v>0</v>
      </c>
      <c r="R12">
        <v>19</v>
      </c>
      <c r="S12" t="b">
        <v>1</v>
      </c>
      <c r="T12" t="s">
        <v>8263</v>
      </c>
      <c r="U12" s="9" t="s">
        <v>8308</v>
      </c>
      <c r="V12" t="s">
        <v>8309</v>
      </c>
    </row>
    <row r="13" spans="1:22" ht="60" hidden="1" x14ac:dyDescent="0.3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s="7">
        <f t="shared" si="1"/>
        <v>121</v>
      </c>
      <c r="G13" s="7">
        <f t="shared" si="0"/>
        <v>80.33</v>
      </c>
      <c r="H13" t="s">
        <v>8218</v>
      </c>
      <c r="I13" t="s">
        <v>8223</v>
      </c>
      <c r="J13" t="s">
        <v>8245</v>
      </c>
      <c r="K13">
        <v>1471834800</v>
      </c>
      <c r="L13">
        <v>1469126462</v>
      </c>
      <c r="M13" s="13">
        <f t="shared" si="2"/>
        <v>42572.778495370367</v>
      </c>
      <c r="N13" s="13" t="str">
        <f t="shared" si="3"/>
        <v>2016</v>
      </c>
      <c r="O13" s="13" t="str">
        <f t="shared" si="4"/>
        <v>Jul</v>
      </c>
      <c r="P13" s="13">
        <f t="shared" si="5"/>
        <v>42604.125</v>
      </c>
      <c r="Q13" t="b">
        <v>0</v>
      </c>
      <c r="R13">
        <v>75</v>
      </c>
      <c r="S13" t="b">
        <v>1</v>
      </c>
      <c r="T13" t="s">
        <v>8263</v>
      </c>
      <c r="U13" s="9" t="s">
        <v>8308</v>
      </c>
      <c r="V13" t="s">
        <v>8309</v>
      </c>
    </row>
    <row r="14" spans="1:22" ht="60" hidden="1" x14ac:dyDescent="0.3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s="7">
        <f t="shared" si="1"/>
        <v>165</v>
      </c>
      <c r="G14" s="7">
        <f t="shared" si="0"/>
        <v>59.96</v>
      </c>
      <c r="H14" t="s">
        <v>8218</v>
      </c>
      <c r="I14" t="s">
        <v>8223</v>
      </c>
      <c r="J14" t="s">
        <v>8245</v>
      </c>
      <c r="K14">
        <v>1405479600</v>
      </c>
      <c r="L14">
        <v>1401642425</v>
      </c>
      <c r="M14" s="13">
        <f t="shared" si="2"/>
        <v>41791.713252314818</v>
      </c>
      <c r="N14" s="13" t="str">
        <f t="shared" si="3"/>
        <v>2014</v>
      </c>
      <c r="O14" s="13" t="str">
        <f t="shared" si="4"/>
        <v>Jun</v>
      </c>
      <c r="P14" s="13">
        <f t="shared" si="5"/>
        <v>41836.125</v>
      </c>
      <c r="Q14" t="b">
        <v>0</v>
      </c>
      <c r="R14">
        <v>827</v>
      </c>
      <c r="S14" t="b">
        <v>1</v>
      </c>
      <c r="T14" t="s">
        <v>8263</v>
      </c>
      <c r="U14" s="9" t="s">
        <v>8308</v>
      </c>
      <c r="V14" t="s">
        <v>8309</v>
      </c>
    </row>
    <row r="15" spans="1:22" ht="45" hidden="1" x14ac:dyDescent="0.3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s="7">
        <f t="shared" si="1"/>
        <v>160</v>
      </c>
      <c r="G15" s="7">
        <f t="shared" si="0"/>
        <v>109.78</v>
      </c>
      <c r="H15" t="s">
        <v>8218</v>
      </c>
      <c r="I15" t="s">
        <v>8223</v>
      </c>
      <c r="J15" t="s">
        <v>8245</v>
      </c>
      <c r="K15">
        <v>1466713620</v>
      </c>
      <c r="L15">
        <v>1463588109</v>
      </c>
      <c r="M15" s="13">
        <f t="shared" si="2"/>
        <v>42508.677187499998</v>
      </c>
      <c r="N15" s="13" t="str">
        <f t="shared" si="3"/>
        <v>2016</v>
      </c>
      <c r="O15" s="13" t="str">
        <f t="shared" si="4"/>
        <v>May</v>
      </c>
      <c r="P15" s="13">
        <f t="shared" si="5"/>
        <v>42544.852083333331</v>
      </c>
      <c r="Q15" t="b">
        <v>0</v>
      </c>
      <c r="R15">
        <v>51</v>
      </c>
      <c r="S15" t="b">
        <v>1</v>
      </c>
      <c r="T15" t="s">
        <v>8263</v>
      </c>
      <c r="U15" s="9" t="s">
        <v>8308</v>
      </c>
      <c r="V15" t="s">
        <v>8309</v>
      </c>
    </row>
    <row r="16" spans="1:22" ht="30" hidden="1" x14ac:dyDescent="0.3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s="7">
        <f t="shared" si="1"/>
        <v>101</v>
      </c>
      <c r="G16" s="7">
        <f t="shared" si="0"/>
        <v>147.71</v>
      </c>
      <c r="H16" t="s">
        <v>8218</v>
      </c>
      <c r="I16" t="s">
        <v>8225</v>
      </c>
      <c r="J16" t="s">
        <v>8247</v>
      </c>
      <c r="K16">
        <v>1405259940</v>
      </c>
      <c r="L16">
        <v>1403051888</v>
      </c>
      <c r="M16" s="13">
        <f t="shared" si="2"/>
        <v>41808.02648148148</v>
      </c>
      <c r="N16" s="13" t="str">
        <f t="shared" si="3"/>
        <v>2014</v>
      </c>
      <c r="O16" s="13" t="str">
        <f t="shared" si="4"/>
        <v>Jun</v>
      </c>
      <c r="P16" s="13">
        <f t="shared" si="5"/>
        <v>41833.582638888889</v>
      </c>
      <c r="Q16" t="b">
        <v>0</v>
      </c>
      <c r="R16">
        <v>41</v>
      </c>
      <c r="S16" t="b">
        <v>1</v>
      </c>
      <c r="T16" t="s">
        <v>8263</v>
      </c>
      <c r="U16" s="9" t="s">
        <v>8308</v>
      </c>
      <c r="V16" t="s">
        <v>8309</v>
      </c>
    </row>
    <row r="17" spans="1:22" ht="45" hidden="1" x14ac:dyDescent="0.3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s="7">
        <f t="shared" si="1"/>
        <v>107</v>
      </c>
      <c r="G17" s="7">
        <f t="shared" si="0"/>
        <v>21.76</v>
      </c>
      <c r="H17" t="s">
        <v>8218</v>
      </c>
      <c r="I17" t="s">
        <v>8226</v>
      </c>
      <c r="J17" t="s">
        <v>8248</v>
      </c>
      <c r="K17">
        <v>1443384840</v>
      </c>
      <c r="L17">
        <v>1441790658</v>
      </c>
      <c r="M17" s="13">
        <f t="shared" si="2"/>
        <v>42256.391875000001</v>
      </c>
      <c r="N17" s="13" t="str">
        <f t="shared" si="3"/>
        <v>2015</v>
      </c>
      <c r="O17" s="13" t="str">
        <f t="shared" si="4"/>
        <v>Sep</v>
      </c>
      <c r="P17" s="13">
        <f t="shared" si="5"/>
        <v>42274.843055555553</v>
      </c>
      <c r="Q17" t="b">
        <v>0</v>
      </c>
      <c r="R17">
        <v>98</v>
      </c>
      <c r="S17" t="b">
        <v>1</v>
      </c>
      <c r="T17" t="s">
        <v>8263</v>
      </c>
      <c r="U17" s="9" t="s">
        <v>8308</v>
      </c>
      <c r="V17" t="s">
        <v>8309</v>
      </c>
    </row>
    <row r="18" spans="1:22" ht="60" hidden="1" x14ac:dyDescent="0.3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s="7">
        <f t="shared" si="1"/>
        <v>100</v>
      </c>
      <c r="G18" s="7">
        <f t="shared" si="0"/>
        <v>171.84</v>
      </c>
      <c r="H18" t="s">
        <v>8218</v>
      </c>
      <c r="I18" t="s">
        <v>8223</v>
      </c>
      <c r="J18" t="s">
        <v>8245</v>
      </c>
      <c r="K18">
        <v>1402896600</v>
      </c>
      <c r="L18">
        <v>1398971211</v>
      </c>
      <c r="M18" s="13">
        <f t="shared" si="2"/>
        <v>41760.796423611115</v>
      </c>
      <c r="N18" s="13" t="str">
        <f t="shared" si="3"/>
        <v>2014</v>
      </c>
      <c r="O18" s="13" t="str">
        <f t="shared" si="4"/>
        <v>May</v>
      </c>
      <c r="P18" s="13">
        <f t="shared" si="5"/>
        <v>41806.229166666664</v>
      </c>
      <c r="Q18" t="b">
        <v>0</v>
      </c>
      <c r="R18">
        <v>70</v>
      </c>
      <c r="S18" t="b">
        <v>1</v>
      </c>
      <c r="T18" t="s">
        <v>8263</v>
      </c>
      <c r="U18" s="9" t="s">
        <v>8308</v>
      </c>
      <c r="V18" t="s">
        <v>8309</v>
      </c>
    </row>
    <row r="19" spans="1:22" ht="45" hidden="1" x14ac:dyDescent="0.3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s="7">
        <f t="shared" si="1"/>
        <v>101</v>
      </c>
      <c r="G19" s="7">
        <f t="shared" si="0"/>
        <v>41.94</v>
      </c>
      <c r="H19" t="s">
        <v>8218</v>
      </c>
      <c r="I19" t="s">
        <v>8224</v>
      </c>
      <c r="J19" t="s">
        <v>8246</v>
      </c>
      <c r="K19">
        <v>1415126022</v>
      </c>
      <c r="L19">
        <v>1412530422</v>
      </c>
      <c r="M19" s="13">
        <f t="shared" si="2"/>
        <v>41917.731736111113</v>
      </c>
      <c r="N19" s="13" t="str">
        <f t="shared" si="3"/>
        <v>2014</v>
      </c>
      <c r="O19" s="13" t="str">
        <f t="shared" si="4"/>
        <v>Oct</v>
      </c>
      <c r="P19" s="13">
        <f t="shared" si="5"/>
        <v>41947.773402777777</v>
      </c>
      <c r="Q19" t="b">
        <v>0</v>
      </c>
      <c r="R19">
        <v>36</v>
      </c>
      <c r="S19" t="b">
        <v>1</v>
      </c>
      <c r="T19" t="s">
        <v>8263</v>
      </c>
      <c r="U19" s="9" t="s">
        <v>8308</v>
      </c>
      <c r="V19" t="s">
        <v>8309</v>
      </c>
    </row>
    <row r="20" spans="1:22" ht="45" hidden="1" x14ac:dyDescent="0.3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s="7">
        <f t="shared" si="1"/>
        <v>106</v>
      </c>
      <c r="G20" s="7">
        <f t="shared" si="0"/>
        <v>93.26</v>
      </c>
      <c r="H20" t="s">
        <v>8218</v>
      </c>
      <c r="I20" t="s">
        <v>8223</v>
      </c>
      <c r="J20" t="s">
        <v>8245</v>
      </c>
      <c r="K20">
        <v>1410958856</v>
      </c>
      <c r="L20">
        <v>1408366856</v>
      </c>
      <c r="M20" s="13">
        <f t="shared" si="2"/>
        <v>41869.542314814818</v>
      </c>
      <c r="N20" s="13" t="str">
        <f t="shared" si="3"/>
        <v>2014</v>
      </c>
      <c r="O20" s="13" t="str">
        <f t="shared" si="4"/>
        <v>Aug</v>
      </c>
      <c r="P20" s="13">
        <f t="shared" si="5"/>
        <v>41899.542314814818</v>
      </c>
      <c r="Q20" t="b">
        <v>0</v>
      </c>
      <c r="R20">
        <v>342</v>
      </c>
      <c r="S20" t="b">
        <v>1</v>
      </c>
      <c r="T20" t="s">
        <v>8263</v>
      </c>
      <c r="U20" s="9" t="s">
        <v>8308</v>
      </c>
      <c r="V20" t="s">
        <v>8309</v>
      </c>
    </row>
    <row r="21" spans="1:22" ht="60" hidden="1" x14ac:dyDescent="0.3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s="7">
        <f t="shared" si="1"/>
        <v>145</v>
      </c>
      <c r="G21" s="7">
        <f t="shared" si="0"/>
        <v>56.14</v>
      </c>
      <c r="H21" t="s">
        <v>8218</v>
      </c>
      <c r="I21" t="s">
        <v>8223</v>
      </c>
      <c r="J21" t="s">
        <v>8245</v>
      </c>
      <c r="K21">
        <v>1437420934</v>
      </c>
      <c r="L21">
        <v>1434828934</v>
      </c>
      <c r="M21" s="13">
        <f t="shared" si="2"/>
        <v>42175.816365740742</v>
      </c>
      <c r="N21" s="13" t="str">
        <f t="shared" si="3"/>
        <v>2015</v>
      </c>
      <c r="O21" s="13" t="str">
        <f t="shared" si="4"/>
        <v>Jun</v>
      </c>
      <c r="P21" s="13">
        <f t="shared" si="5"/>
        <v>42205.816365740742</v>
      </c>
      <c r="Q21" t="b">
        <v>0</v>
      </c>
      <c r="R21">
        <v>22</v>
      </c>
      <c r="S21" t="b">
        <v>1</v>
      </c>
      <c r="T21" t="s">
        <v>8263</v>
      </c>
      <c r="U21" s="9" t="s">
        <v>8308</v>
      </c>
      <c r="V21" t="s">
        <v>8309</v>
      </c>
    </row>
    <row r="22" spans="1:22" ht="45" hidden="1" x14ac:dyDescent="0.3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s="7">
        <f t="shared" si="1"/>
        <v>100</v>
      </c>
      <c r="G22" s="7">
        <f t="shared" si="0"/>
        <v>80.16</v>
      </c>
      <c r="H22" t="s">
        <v>8218</v>
      </c>
      <c r="I22" t="s">
        <v>8223</v>
      </c>
      <c r="J22" t="s">
        <v>8245</v>
      </c>
      <c r="K22">
        <v>1442167912</v>
      </c>
      <c r="L22">
        <v>1436983912</v>
      </c>
      <c r="M22" s="13">
        <f t="shared" si="2"/>
        <v>42200.758240740746</v>
      </c>
      <c r="N22" s="13" t="str">
        <f t="shared" si="3"/>
        <v>2015</v>
      </c>
      <c r="O22" s="13" t="str">
        <f t="shared" si="4"/>
        <v>Jul</v>
      </c>
      <c r="P22" s="13">
        <f t="shared" si="5"/>
        <v>42260.758240740746</v>
      </c>
      <c r="Q22" t="b">
        <v>0</v>
      </c>
      <c r="R22">
        <v>25</v>
      </c>
      <c r="S22" t="b">
        <v>1</v>
      </c>
      <c r="T22" t="s">
        <v>8263</v>
      </c>
      <c r="U22" s="9" t="s">
        <v>8308</v>
      </c>
      <c r="V22" t="s">
        <v>8309</v>
      </c>
    </row>
    <row r="23" spans="1:22" ht="45" hidden="1" x14ac:dyDescent="0.3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s="7">
        <f t="shared" si="1"/>
        <v>109</v>
      </c>
      <c r="G23" s="7">
        <f t="shared" si="0"/>
        <v>199.9</v>
      </c>
      <c r="H23" t="s">
        <v>8218</v>
      </c>
      <c r="I23" t="s">
        <v>8223</v>
      </c>
      <c r="J23" t="s">
        <v>8245</v>
      </c>
      <c r="K23">
        <v>1411743789</v>
      </c>
      <c r="L23">
        <v>1409151789</v>
      </c>
      <c r="M23" s="13">
        <f t="shared" si="2"/>
        <v>41878.627187500002</v>
      </c>
      <c r="N23" s="13" t="str">
        <f t="shared" si="3"/>
        <v>2014</v>
      </c>
      <c r="O23" s="13" t="str">
        <f t="shared" si="4"/>
        <v>Aug</v>
      </c>
      <c r="P23" s="13">
        <f t="shared" si="5"/>
        <v>41908.627187500002</v>
      </c>
      <c r="Q23" t="b">
        <v>0</v>
      </c>
      <c r="R23">
        <v>101</v>
      </c>
      <c r="S23" t="b">
        <v>1</v>
      </c>
      <c r="T23" t="s">
        <v>8263</v>
      </c>
      <c r="U23" s="9" t="s">
        <v>8308</v>
      </c>
      <c r="V23" t="s">
        <v>8309</v>
      </c>
    </row>
    <row r="24" spans="1:22" ht="30" hidden="1" x14ac:dyDescent="0.3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s="7">
        <f t="shared" si="1"/>
        <v>117</v>
      </c>
      <c r="G24" s="7">
        <f t="shared" si="0"/>
        <v>51.25</v>
      </c>
      <c r="H24" t="s">
        <v>8218</v>
      </c>
      <c r="I24" t="s">
        <v>8223</v>
      </c>
      <c r="J24" t="s">
        <v>8245</v>
      </c>
      <c r="K24">
        <v>1420099140</v>
      </c>
      <c r="L24">
        <v>1418766740</v>
      </c>
      <c r="M24" s="13">
        <f t="shared" si="2"/>
        <v>41989.91134259259</v>
      </c>
      <c r="N24" s="13" t="str">
        <f t="shared" si="3"/>
        <v>2014</v>
      </c>
      <c r="O24" s="13" t="str">
        <f t="shared" si="4"/>
        <v>Dec</v>
      </c>
      <c r="P24" s="13">
        <f t="shared" si="5"/>
        <v>42005.332638888889</v>
      </c>
      <c r="Q24" t="b">
        <v>0</v>
      </c>
      <c r="R24">
        <v>8</v>
      </c>
      <c r="S24" t="b">
        <v>1</v>
      </c>
      <c r="T24" t="s">
        <v>8263</v>
      </c>
      <c r="U24" s="9" t="s">
        <v>8308</v>
      </c>
      <c r="V24" t="s">
        <v>8309</v>
      </c>
    </row>
    <row r="25" spans="1:22" ht="45" hidden="1" x14ac:dyDescent="0.3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s="7">
        <f t="shared" si="1"/>
        <v>119</v>
      </c>
      <c r="G25" s="7">
        <f t="shared" si="0"/>
        <v>103.04</v>
      </c>
      <c r="H25" t="s">
        <v>8218</v>
      </c>
      <c r="I25" t="s">
        <v>8223</v>
      </c>
      <c r="J25" t="s">
        <v>8245</v>
      </c>
      <c r="K25">
        <v>1430407200</v>
      </c>
      <c r="L25">
        <v>1428086501</v>
      </c>
      <c r="M25" s="13">
        <f t="shared" si="2"/>
        <v>42097.778946759259</v>
      </c>
      <c r="N25" s="13" t="str">
        <f t="shared" si="3"/>
        <v>2015</v>
      </c>
      <c r="O25" s="13" t="str">
        <f t="shared" si="4"/>
        <v>Apr</v>
      </c>
      <c r="P25" s="13">
        <f t="shared" si="5"/>
        <v>42124.638888888891</v>
      </c>
      <c r="Q25" t="b">
        <v>0</v>
      </c>
      <c r="R25">
        <v>23</v>
      </c>
      <c r="S25" t="b">
        <v>1</v>
      </c>
      <c r="T25" t="s">
        <v>8263</v>
      </c>
      <c r="U25" s="9" t="s">
        <v>8308</v>
      </c>
      <c r="V25" t="s">
        <v>8309</v>
      </c>
    </row>
    <row r="26" spans="1:22" ht="30" hidden="1" x14ac:dyDescent="0.3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s="7">
        <f t="shared" si="1"/>
        <v>109</v>
      </c>
      <c r="G26" s="7">
        <f t="shared" si="0"/>
        <v>66.349999999999994</v>
      </c>
      <c r="H26" t="s">
        <v>8218</v>
      </c>
      <c r="I26" t="s">
        <v>8223</v>
      </c>
      <c r="J26" t="s">
        <v>8245</v>
      </c>
      <c r="K26">
        <v>1442345940</v>
      </c>
      <c r="L26">
        <v>1439494863</v>
      </c>
      <c r="M26" s="13">
        <f t="shared" si="2"/>
        <v>42229.820173611108</v>
      </c>
      <c r="N26" s="13" t="str">
        <f t="shared" si="3"/>
        <v>2015</v>
      </c>
      <c r="O26" s="13" t="str">
        <f t="shared" si="4"/>
        <v>Aug</v>
      </c>
      <c r="P26" s="13">
        <f t="shared" si="5"/>
        <v>42262.818750000006</v>
      </c>
      <c r="Q26" t="b">
        <v>0</v>
      </c>
      <c r="R26">
        <v>574</v>
      </c>
      <c r="S26" t="b">
        <v>1</v>
      </c>
      <c r="T26" t="s">
        <v>8263</v>
      </c>
      <c r="U26" s="9" t="s">
        <v>8308</v>
      </c>
      <c r="V26" t="s">
        <v>8309</v>
      </c>
    </row>
    <row r="27" spans="1:22" ht="60" hidden="1" x14ac:dyDescent="0.3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s="7">
        <f t="shared" si="1"/>
        <v>133</v>
      </c>
      <c r="G27" s="7">
        <f t="shared" si="0"/>
        <v>57.14</v>
      </c>
      <c r="H27" t="s">
        <v>8218</v>
      </c>
      <c r="I27" t="s">
        <v>8223</v>
      </c>
      <c r="J27" t="s">
        <v>8245</v>
      </c>
      <c r="K27">
        <v>1452299761</v>
      </c>
      <c r="L27">
        <v>1447115761</v>
      </c>
      <c r="M27" s="13">
        <f t="shared" si="2"/>
        <v>42318.025011574078</v>
      </c>
      <c r="N27" s="13" t="str">
        <f t="shared" si="3"/>
        <v>2015</v>
      </c>
      <c r="O27" s="13" t="str">
        <f t="shared" si="4"/>
        <v>Nov</v>
      </c>
      <c r="P27" s="13">
        <f t="shared" si="5"/>
        <v>42378.025011574078</v>
      </c>
      <c r="Q27" t="b">
        <v>0</v>
      </c>
      <c r="R27">
        <v>14</v>
      </c>
      <c r="S27" t="b">
        <v>1</v>
      </c>
      <c r="T27" t="s">
        <v>8263</v>
      </c>
      <c r="U27" s="9" t="s">
        <v>8308</v>
      </c>
      <c r="V27" t="s">
        <v>8309</v>
      </c>
    </row>
    <row r="28" spans="1:22" ht="45" hidden="1" x14ac:dyDescent="0.3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s="7">
        <f t="shared" si="1"/>
        <v>155</v>
      </c>
      <c r="G28" s="7">
        <f t="shared" si="0"/>
        <v>102.11</v>
      </c>
      <c r="H28" t="s">
        <v>8218</v>
      </c>
      <c r="I28" t="s">
        <v>8223</v>
      </c>
      <c r="J28" t="s">
        <v>8245</v>
      </c>
      <c r="K28">
        <v>1408278144</v>
      </c>
      <c r="L28">
        <v>1404822144</v>
      </c>
      <c r="M28" s="13">
        <f t="shared" si="2"/>
        <v>41828.515555555554</v>
      </c>
      <c r="N28" s="13" t="str">
        <f t="shared" si="3"/>
        <v>2014</v>
      </c>
      <c r="O28" s="13" t="str">
        <f t="shared" si="4"/>
        <v>Jul</v>
      </c>
      <c r="P28" s="13">
        <f t="shared" si="5"/>
        <v>41868.515555555554</v>
      </c>
      <c r="Q28" t="b">
        <v>0</v>
      </c>
      <c r="R28">
        <v>19</v>
      </c>
      <c r="S28" t="b">
        <v>1</v>
      </c>
      <c r="T28" t="s">
        <v>8263</v>
      </c>
      <c r="U28" s="9" t="s">
        <v>8308</v>
      </c>
      <c r="V28" t="s">
        <v>8309</v>
      </c>
    </row>
    <row r="29" spans="1:22" ht="45" hidden="1" x14ac:dyDescent="0.3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s="7">
        <f t="shared" si="1"/>
        <v>112</v>
      </c>
      <c r="G29" s="7">
        <f t="shared" si="0"/>
        <v>148.97</v>
      </c>
      <c r="H29" t="s">
        <v>8218</v>
      </c>
      <c r="I29" t="s">
        <v>8227</v>
      </c>
      <c r="J29" t="s">
        <v>8249</v>
      </c>
      <c r="K29">
        <v>1416113833</v>
      </c>
      <c r="L29">
        <v>1413518233</v>
      </c>
      <c r="M29" s="13">
        <f t="shared" si="2"/>
        <v>41929.164733796293</v>
      </c>
      <c r="N29" s="13" t="str">
        <f t="shared" si="3"/>
        <v>2014</v>
      </c>
      <c r="O29" s="13" t="str">
        <f t="shared" si="4"/>
        <v>Oct</v>
      </c>
      <c r="P29" s="13">
        <f t="shared" si="5"/>
        <v>41959.206400462965</v>
      </c>
      <c r="Q29" t="b">
        <v>0</v>
      </c>
      <c r="R29">
        <v>150</v>
      </c>
      <c r="S29" t="b">
        <v>1</v>
      </c>
      <c r="T29" t="s">
        <v>8263</v>
      </c>
      <c r="U29" s="9" t="s">
        <v>8308</v>
      </c>
      <c r="V29" t="s">
        <v>8309</v>
      </c>
    </row>
    <row r="30" spans="1:22" ht="30" hidden="1" x14ac:dyDescent="0.3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s="7">
        <f t="shared" si="1"/>
        <v>100</v>
      </c>
      <c r="G30" s="7">
        <f t="shared" si="0"/>
        <v>169.61</v>
      </c>
      <c r="H30" t="s">
        <v>8218</v>
      </c>
      <c r="I30" t="s">
        <v>8223</v>
      </c>
      <c r="J30" t="s">
        <v>8245</v>
      </c>
      <c r="K30">
        <v>1450307284</v>
      </c>
      <c r="L30">
        <v>1447715284</v>
      </c>
      <c r="M30" s="13">
        <f t="shared" si="2"/>
        <v>42324.96393518518</v>
      </c>
      <c r="N30" s="13" t="str">
        <f t="shared" si="3"/>
        <v>2015</v>
      </c>
      <c r="O30" s="13" t="str">
        <f t="shared" si="4"/>
        <v>Nov</v>
      </c>
      <c r="P30" s="13">
        <f t="shared" si="5"/>
        <v>42354.96393518518</v>
      </c>
      <c r="Q30" t="b">
        <v>0</v>
      </c>
      <c r="R30">
        <v>71</v>
      </c>
      <c r="S30" t="b">
        <v>1</v>
      </c>
      <c r="T30" t="s">
        <v>8263</v>
      </c>
      <c r="U30" s="9" t="s">
        <v>8308</v>
      </c>
      <c r="V30" t="s">
        <v>8309</v>
      </c>
    </row>
    <row r="31" spans="1:22" ht="60" hidden="1" x14ac:dyDescent="0.3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s="7">
        <f t="shared" si="1"/>
        <v>123</v>
      </c>
      <c r="G31" s="7">
        <f t="shared" si="0"/>
        <v>31.62</v>
      </c>
      <c r="H31" t="s">
        <v>8218</v>
      </c>
      <c r="I31" t="s">
        <v>8224</v>
      </c>
      <c r="J31" t="s">
        <v>8246</v>
      </c>
      <c r="K31">
        <v>1406045368</v>
      </c>
      <c r="L31">
        <v>1403453368</v>
      </c>
      <c r="M31" s="13">
        <f t="shared" si="2"/>
        <v>41812.67324074074</v>
      </c>
      <c r="N31" s="13" t="str">
        <f t="shared" si="3"/>
        <v>2014</v>
      </c>
      <c r="O31" s="13" t="str">
        <f t="shared" si="4"/>
        <v>Jun</v>
      </c>
      <c r="P31" s="13">
        <f t="shared" si="5"/>
        <v>41842.67324074074</v>
      </c>
      <c r="Q31" t="b">
        <v>0</v>
      </c>
      <c r="R31">
        <v>117</v>
      </c>
      <c r="S31" t="b">
        <v>1</v>
      </c>
      <c r="T31" t="s">
        <v>8263</v>
      </c>
      <c r="U31" s="9" t="s">
        <v>8308</v>
      </c>
      <c r="V31" t="s">
        <v>8309</v>
      </c>
    </row>
    <row r="32" spans="1:22" ht="45" hidden="1" x14ac:dyDescent="0.3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s="7">
        <f t="shared" si="1"/>
        <v>101</v>
      </c>
      <c r="G32" s="7">
        <f t="shared" si="0"/>
        <v>76.45</v>
      </c>
      <c r="H32" t="s">
        <v>8218</v>
      </c>
      <c r="I32" t="s">
        <v>8223</v>
      </c>
      <c r="J32" t="s">
        <v>8245</v>
      </c>
      <c r="K32">
        <v>1408604515</v>
      </c>
      <c r="L32">
        <v>1406012515</v>
      </c>
      <c r="M32" s="13">
        <f t="shared" si="2"/>
        <v>41842.292997685188</v>
      </c>
      <c r="N32" s="13" t="str">
        <f t="shared" si="3"/>
        <v>2014</v>
      </c>
      <c r="O32" s="13" t="str">
        <f t="shared" si="4"/>
        <v>Jul</v>
      </c>
      <c r="P32" s="13">
        <f t="shared" si="5"/>
        <v>41872.292997685188</v>
      </c>
      <c r="Q32" t="b">
        <v>0</v>
      </c>
      <c r="R32">
        <v>53</v>
      </c>
      <c r="S32" t="b">
        <v>1</v>
      </c>
      <c r="T32" t="s">
        <v>8263</v>
      </c>
      <c r="U32" s="9" t="s">
        <v>8308</v>
      </c>
      <c r="V32" t="s">
        <v>8309</v>
      </c>
    </row>
    <row r="33" spans="1:22" ht="45" hidden="1" x14ac:dyDescent="0.3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s="7">
        <f t="shared" si="1"/>
        <v>100</v>
      </c>
      <c r="G33" s="7">
        <f t="shared" si="0"/>
        <v>13</v>
      </c>
      <c r="H33" t="s">
        <v>8218</v>
      </c>
      <c r="I33" t="s">
        <v>8223</v>
      </c>
      <c r="J33" t="s">
        <v>8245</v>
      </c>
      <c r="K33">
        <v>1453748434</v>
      </c>
      <c r="L33">
        <v>1452193234</v>
      </c>
      <c r="M33" s="13">
        <f t="shared" si="2"/>
        <v>42376.79206018518</v>
      </c>
      <c r="N33" s="13" t="str">
        <f t="shared" si="3"/>
        <v>2016</v>
      </c>
      <c r="O33" s="13" t="str">
        <f t="shared" si="4"/>
        <v>Jan</v>
      </c>
      <c r="P33" s="13">
        <f t="shared" si="5"/>
        <v>42394.79206018518</v>
      </c>
      <c r="Q33" t="b">
        <v>0</v>
      </c>
      <c r="R33">
        <v>1</v>
      </c>
      <c r="S33" t="b">
        <v>1</v>
      </c>
      <c r="T33" t="s">
        <v>8263</v>
      </c>
      <c r="U33" s="9" t="s">
        <v>8308</v>
      </c>
      <c r="V33" t="s">
        <v>8309</v>
      </c>
    </row>
    <row r="34" spans="1:22" ht="60" hidden="1" x14ac:dyDescent="0.3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s="7">
        <f t="shared" si="1"/>
        <v>100</v>
      </c>
      <c r="G34" s="7">
        <f t="shared" si="0"/>
        <v>320.45</v>
      </c>
      <c r="H34" t="s">
        <v>8218</v>
      </c>
      <c r="I34" t="s">
        <v>8223</v>
      </c>
      <c r="J34" t="s">
        <v>8245</v>
      </c>
      <c r="K34">
        <v>1463111940</v>
      </c>
      <c r="L34">
        <v>1459523017</v>
      </c>
      <c r="M34" s="13">
        <f t="shared" si="2"/>
        <v>42461.627511574072</v>
      </c>
      <c r="N34" s="13" t="str">
        <f t="shared" si="3"/>
        <v>2016</v>
      </c>
      <c r="O34" s="13" t="str">
        <f t="shared" si="4"/>
        <v>Apr</v>
      </c>
      <c r="P34" s="13">
        <f t="shared" si="5"/>
        <v>42503.165972222225</v>
      </c>
      <c r="Q34" t="b">
        <v>0</v>
      </c>
      <c r="R34">
        <v>89</v>
      </c>
      <c r="S34" t="b">
        <v>1</v>
      </c>
      <c r="T34" t="s">
        <v>8263</v>
      </c>
      <c r="U34" s="9" t="s">
        <v>8308</v>
      </c>
      <c r="V34" t="s">
        <v>8309</v>
      </c>
    </row>
    <row r="35" spans="1:22" ht="45" hidden="1" x14ac:dyDescent="0.3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s="7">
        <f t="shared" si="1"/>
        <v>102</v>
      </c>
      <c r="G35" s="7">
        <f t="shared" si="0"/>
        <v>83.75</v>
      </c>
      <c r="H35" t="s">
        <v>8218</v>
      </c>
      <c r="I35" t="s">
        <v>8223</v>
      </c>
      <c r="J35" t="s">
        <v>8245</v>
      </c>
      <c r="K35">
        <v>1447001501</v>
      </c>
      <c r="L35">
        <v>1444405901</v>
      </c>
      <c r="M35" s="13">
        <f t="shared" si="2"/>
        <v>42286.660891203705</v>
      </c>
      <c r="N35" s="13" t="str">
        <f t="shared" si="3"/>
        <v>2015</v>
      </c>
      <c r="O35" s="13" t="str">
        <f t="shared" si="4"/>
        <v>Oct</v>
      </c>
      <c r="P35" s="13">
        <f t="shared" si="5"/>
        <v>42316.702557870376</v>
      </c>
      <c r="Q35" t="b">
        <v>0</v>
      </c>
      <c r="R35">
        <v>64</v>
      </c>
      <c r="S35" t="b">
        <v>1</v>
      </c>
      <c r="T35" t="s">
        <v>8263</v>
      </c>
      <c r="U35" s="9" t="s">
        <v>8308</v>
      </c>
      <c r="V35" t="s">
        <v>8309</v>
      </c>
    </row>
    <row r="36" spans="1:22" ht="60" hidden="1" x14ac:dyDescent="0.3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s="7">
        <f t="shared" si="1"/>
        <v>130</v>
      </c>
      <c r="G36" s="7">
        <f t="shared" si="0"/>
        <v>49.88</v>
      </c>
      <c r="H36" t="s">
        <v>8218</v>
      </c>
      <c r="I36" t="s">
        <v>8223</v>
      </c>
      <c r="J36" t="s">
        <v>8245</v>
      </c>
      <c r="K36">
        <v>1407224601</v>
      </c>
      <c r="L36">
        <v>1405928601</v>
      </c>
      <c r="M36" s="13">
        <f t="shared" si="2"/>
        <v>41841.321770833332</v>
      </c>
      <c r="N36" s="13" t="str">
        <f t="shared" si="3"/>
        <v>2014</v>
      </c>
      <c r="O36" s="13" t="str">
        <f t="shared" si="4"/>
        <v>Jul</v>
      </c>
      <c r="P36" s="13">
        <f t="shared" si="5"/>
        <v>41856.321770833332</v>
      </c>
      <c r="Q36" t="b">
        <v>0</v>
      </c>
      <c r="R36">
        <v>68</v>
      </c>
      <c r="S36" t="b">
        <v>1</v>
      </c>
      <c r="T36" t="s">
        <v>8263</v>
      </c>
      <c r="U36" s="9" t="s">
        <v>8308</v>
      </c>
      <c r="V36" t="s">
        <v>8309</v>
      </c>
    </row>
    <row r="37" spans="1:22" ht="45" hidden="1" x14ac:dyDescent="0.3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s="7">
        <f t="shared" si="1"/>
        <v>167</v>
      </c>
      <c r="G37" s="7">
        <f t="shared" si="0"/>
        <v>59.46</v>
      </c>
      <c r="H37" t="s">
        <v>8218</v>
      </c>
      <c r="I37" t="s">
        <v>8223</v>
      </c>
      <c r="J37" t="s">
        <v>8245</v>
      </c>
      <c r="K37">
        <v>1430179200</v>
      </c>
      <c r="L37">
        <v>1428130814</v>
      </c>
      <c r="M37" s="13">
        <f t="shared" si="2"/>
        <v>42098.291828703703</v>
      </c>
      <c r="N37" s="13" t="str">
        <f t="shared" si="3"/>
        <v>2015</v>
      </c>
      <c r="O37" s="13" t="str">
        <f t="shared" si="4"/>
        <v>Apr</v>
      </c>
      <c r="P37" s="13">
        <f t="shared" si="5"/>
        <v>42122</v>
      </c>
      <c r="Q37" t="b">
        <v>0</v>
      </c>
      <c r="R37">
        <v>28</v>
      </c>
      <c r="S37" t="b">
        <v>1</v>
      </c>
      <c r="T37" t="s">
        <v>8263</v>
      </c>
      <c r="U37" s="9" t="s">
        <v>8308</v>
      </c>
      <c r="V37" t="s">
        <v>8309</v>
      </c>
    </row>
    <row r="38" spans="1:22" ht="30" hidden="1" x14ac:dyDescent="0.3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s="7">
        <f t="shared" si="1"/>
        <v>142</v>
      </c>
      <c r="G38" s="7">
        <f t="shared" si="0"/>
        <v>193.84</v>
      </c>
      <c r="H38" t="s">
        <v>8218</v>
      </c>
      <c r="I38" t="s">
        <v>8223</v>
      </c>
      <c r="J38" t="s">
        <v>8245</v>
      </c>
      <c r="K38">
        <v>1428128525</v>
      </c>
      <c r="L38">
        <v>1425540125</v>
      </c>
      <c r="M38" s="13">
        <f t="shared" si="2"/>
        <v>42068.307002314818</v>
      </c>
      <c r="N38" s="13" t="str">
        <f t="shared" si="3"/>
        <v>2015</v>
      </c>
      <c r="O38" s="13" t="str">
        <f t="shared" si="4"/>
        <v>Mar</v>
      </c>
      <c r="P38" s="13">
        <f t="shared" si="5"/>
        <v>42098.265335648146</v>
      </c>
      <c r="Q38" t="b">
        <v>0</v>
      </c>
      <c r="R38">
        <v>44</v>
      </c>
      <c r="S38" t="b">
        <v>1</v>
      </c>
      <c r="T38" t="s">
        <v>8263</v>
      </c>
      <c r="U38" s="9" t="s">
        <v>8308</v>
      </c>
      <c r="V38" t="s">
        <v>8309</v>
      </c>
    </row>
    <row r="39" spans="1:22" ht="60" hidden="1" x14ac:dyDescent="0.3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s="7">
        <f t="shared" si="1"/>
        <v>183</v>
      </c>
      <c r="G39" s="7">
        <f t="shared" si="0"/>
        <v>159.51</v>
      </c>
      <c r="H39" t="s">
        <v>8218</v>
      </c>
      <c r="I39" t="s">
        <v>8223</v>
      </c>
      <c r="J39" t="s">
        <v>8245</v>
      </c>
      <c r="K39">
        <v>1425055079</v>
      </c>
      <c r="L39">
        <v>1422463079</v>
      </c>
      <c r="M39" s="13">
        <f t="shared" si="2"/>
        <v>42032.693043981482</v>
      </c>
      <c r="N39" s="13" t="str">
        <f t="shared" si="3"/>
        <v>2015</v>
      </c>
      <c r="O39" s="13" t="str">
        <f t="shared" si="4"/>
        <v>Jan</v>
      </c>
      <c r="P39" s="13">
        <f t="shared" si="5"/>
        <v>42062.693043981482</v>
      </c>
      <c r="Q39" t="b">
        <v>0</v>
      </c>
      <c r="R39">
        <v>253</v>
      </c>
      <c r="S39" t="b">
        <v>1</v>
      </c>
      <c r="T39" t="s">
        <v>8263</v>
      </c>
      <c r="U39" s="9" t="s">
        <v>8308</v>
      </c>
      <c r="V39" t="s">
        <v>8309</v>
      </c>
    </row>
    <row r="40" spans="1:22" ht="45" hidden="1" x14ac:dyDescent="0.3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s="7">
        <f t="shared" si="1"/>
        <v>110</v>
      </c>
      <c r="G40" s="7">
        <f t="shared" si="0"/>
        <v>41.68</v>
      </c>
      <c r="H40" t="s">
        <v>8218</v>
      </c>
      <c r="I40" t="s">
        <v>8223</v>
      </c>
      <c r="J40" t="s">
        <v>8245</v>
      </c>
      <c r="K40">
        <v>1368235344</v>
      </c>
      <c r="L40">
        <v>1365643344</v>
      </c>
      <c r="M40" s="13">
        <f t="shared" si="2"/>
        <v>41375.057222222218</v>
      </c>
      <c r="N40" s="13" t="str">
        <f t="shared" si="3"/>
        <v>2013</v>
      </c>
      <c r="O40" s="13" t="str">
        <f t="shared" si="4"/>
        <v>Apr</v>
      </c>
      <c r="P40" s="13">
        <f t="shared" si="5"/>
        <v>41405.057222222218</v>
      </c>
      <c r="Q40" t="b">
        <v>0</v>
      </c>
      <c r="R40">
        <v>66</v>
      </c>
      <c r="S40" t="b">
        <v>1</v>
      </c>
      <c r="T40" t="s">
        <v>8263</v>
      </c>
      <c r="U40" s="9" t="s">
        <v>8308</v>
      </c>
      <c r="V40" t="s">
        <v>8309</v>
      </c>
    </row>
    <row r="41" spans="1:22" ht="60" hidden="1" x14ac:dyDescent="0.3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s="7">
        <f t="shared" si="1"/>
        <v>131</v>
      </c>
      <c r="G41" s="7">
        <f t="shared" si="0"/>
        <v>150.9</v>
      </c>
      <c r="H41" t="s">
        <v>8218</v>
      </c>
      <c r="I41" t="s">
        <v>8224</v>
      </c>
      <c r="J41" t="s">
        <v>8246</v>
      </c>
      <c r="K41">
        <v>1401058740</v>
      </c>
      <c r="L41">
        <v>1398388068</v>
      </c>
      <c r="M41" s="13">
        <f t="shared" si="2"/>
        <v>41754.047083333331</v>
      </c>
      <c r="N41" s="13" t="str">
        <f t="shared" si="3"/>
        <v>2014</v>
      </c>
      <c r="O41" s="13" t="str">
        <f t="shared" si="4"/>
        <v>Apr</v>
      </c>
      <c r="P41" s="13">
        <f t="shared" si="5"/>
        <v>41784.957638888889</v>
      </c>
      <c r="Q41" t="b">
        <v>0</v>
      </c>
      <c r="R41">
        <v>217</v>
      </c>
      <c r="S41" t="b">
        <v>1</v>
      </c>
      <c r="T41" t="s">
        <v>8263</v>
      </c>
      <c r="U41" s="9" t="s">
        <v>8308</v>
      </c>
      <c r="V41" t="s">
        <v>8309</v>
      </c>
    </row>
    <row r="42" spans="1:22" ht="60" hidden="1" x14ac:dyDescent="0.3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s="7">
        <f t="shared" si="1"/>
        <v>101</v>
      </c>
      <c r="G42" s="7">
        <f t="shared" si="0"/>
        <v>126.69</v>
      </c>
      <c r="H42" t="s">
        <v>8218</v>
      </c>
      <c r="I42" t="s">
        <v>8223</v>
      </c>
      <c r="J42" t="s">
        <v>8245</v>
      </c>
      <c r="K42">
        <v>1403150400</v>
      </c>
      <c r="L42">
        <v>1401426488</v>
      </c>
      <c r="M42" s="13">
        <f t="shared" si="2"/>
        <v>41789.21398148148</v>
      </c>
      <c r="N42" s="13" t="str">
        <f t="shared" si="3"/>
        <v>2014</v>
      </c>
      <c r="O42" s="13" t="str">
        <f t="shared" si="4"/>
        <v>May</v>
      </c>
      <c r="P42" s="13">
        <f t="shared" si="5"/>
        <v>41809.166666666664</v>
      </c>
      <c r="Q42" t="b">
        <v>0</v>
      </c>
      <c r="R42">
        <v>16</v>
      </c>
      <c r="S42" t="b">
        <v>1</v>
      </c>
      <c r="T42" t="s">
        <v>8263</v>
      </c>
      <c r="U42" s="9" t="s">
        <v>8308</v>
      </c>
      <c r="V42" t="s">
        <v>8309</v>
      </c>
    </row>
    <row r="43" spans="1:22" ht="45" hidden="1" x14ac:dyDescent="0.3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s="7">
        <f t="shared" si="1"/>
        <v>100</v>
      </c>
      <c r="G43" s="7">
        <f t="shared" si="0"/>
        <v>105.26</v>
      </c>
      <c r="H43" t="s">
        <v>8218</v>
      </c>
      <c r="I43" t="s">
        <v>8223</v>
      </c>
      <c r="J43" t="s">
        <v>8245</v>
      </c>
      <c r="K43">
        <v>1412516354</v>
      </c>
      <c r="L43">
        <v>1409924354</v>
      </c>
      <c r="M43" s="13">
        <f t="shared" si="2"/>
        <v>41887.568912037037</v>
      </c>
      <c r="N43" s="13" t="str">
        <f t="shared" si="3"/>
        <v>2014</v>
      </c>
      <c r="O43" s="13" t="str">
        <f t="shared" si="4"/>
        <v>Sep</v>
      </c>
      <c r="P43" s="13">
        <f t="shared" si="5"/>
        <v>41917.568912037037</v>
      </c>
      <c r="Q43" t="b">
        <v>0</v>
      </c>
      <c r="R43">
        <v>19</v>
      </c>
      <c r="S43" t="b">
        <v>1</v>
      </c>
      <c r="T43" t="s">
        <v>8263</v>
      </c>
      <c r="U43" s="9" t="s">
        <v>8308</v>
      </c>
      <c r="V43" t="s">
        <v>8309</v>
      </c>
    </row>
    <row r="44" spans="1:22" ht="45" hidden="1" x14ac:dyDescent="0.3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s="7">
        <f t="shared" si="1"/>
        <v>142</v>
      </c>
      <c r="G44" s="7">
        <f t="shared" si="0"/>
        <v>117.51</v>
      </c>
      <c r="H44" t="s">
        <v>8218</v>
      </c>
      <c r="I44" t="s">
        <v>8223</v>
      </c>
      <c r="J44" t="s">
        <v>8245</v>
      </c>
      <c r="K44">
        <v>1419780026</v>
      </c>
      <c r="L44">
        <v>1417188026</v>
      </c>
      <c r="M44" s="13">
        <f t="shared" si="2"/>
        <v>41971.639189814814</v>
      </c>
      <c r="N44" s="13" t="str">
        <f t="shared" si="3"/>
        <v>2014</v>
      </c>
      <c r="O44" s="13" t="str">
        <f t="shared" si="4"/>
        <v>Nov</v>
      </c>
      <c r="P44" s="13">
        <f t="shared" si="5"/>
        <v>42001.639189814814</v>
      </c>
      <c r="Q44" t="b">
        <v>0</v>
      </c>
      <c r="R44">
        <v>169</v>
      </c>
      <c r="S44" t="b">
        <v>1</v>
      </c>
      <c r="T44" t="s">
        <v>8263</v>
      </c>
      <c r="U44" s="9" t="s">
        <v>8308</v>
      </c>
      <c r="V44" t="s">
        <v>8309</v>
      </c>
    </row>
    <row r="45" spans="1:22" ht="60" hidden="1" x14ac:dyDescent="0.3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s="7">
        <f t="shared" si="1"/>
        <v>309</v>
      </c>
      <c r="G45" s="7">
        <f t="shared" si="0"/>
        <v>117.36</v>
      </c>
      <c r="H45" t="s">
        <v>8218</v>
      </c>
      <c r="I45" t="s">
        <v>8223</v>
      </c>
      <c r="J45" t="s">
        <v>8245</v>
      </c>
      <c r="K45">
        <v>1405209600</v>
      </c>
      <c r="L45">
        <v>1402599486</v>
      </c>
      <c r="M45" s="13">
        <f t="shared" si="2"/>
        <v>41802.790347222224</v>
      </c>
      <c r="N45" s="13" t="str">
        <f t="shared" si="3"/>
        <v>2014</v>
      </c>
      <c r="O45" s="13" t="str">
        <f t="shared" si="4"/>
        <v>Jun</v>
      </c>
      <c r="P45" s="13">
        <f t="shared" si="5"/>
        <v>41833</v>
      </c>
      <c r="Q45" t="b">
        <v>0</v>
      </c>
      <c r="R45">
        <v>263</v>
      </c>
      <c r="S45" t="b">
        <v>1</v>
      </c>
      <c r="T45" t="s">
        <v>8263</v>
      </c>
      <c r="U45" s="9" t="s">
        <v>8308</v>
      </c>
      <c r="V45" t="s">
        <v>8309</v>
      </c>
    </row>
    <row r="46" spans="1:22" ht="60" hidden="1" x14ac:dyDescent="0.3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s="7">
        <f t="shared" si="1"/>
        <v>100</v>
      </c>
      <c r="G46" s="7">
        <f t="shared" si="0"/>
        <v>133.33000000000001</v>
      </c>
      <c r="H46" t="s">
        <v>8218</v>
      </c>
      <c r="I46" t="s">
        <v>8223</v>
      </c>
      <c r="J46" t="s">
        <v>8245</v>
      </c>
      <c r="K46">
        <v>1412648537</v>
      </c>
      <c r="L46">
        <v>1408760537</v>
      </c>
      <c r="M46" s="13">
        <f t="shared" si="2"/>
        <v>41874.098807870374</v>
      </c>
      <c r="N46" s="13" t="str">
        <f t="shared" si="3"/>
        <v>2014</v>
      </c>
      <c r="O46" s="13" t="str">
        <f t="shared" si="4"/>
        <v>Aug</v>
      </c>
      <c r="P46" s="13">
        <f t="shared" si="5"/>
        <v>41919.098807870374</v>
      </c>
      <c r="Q46" t="b">
        <v>0</v>
      </c>
      <c r="R46">
        <v>15</v>
      </c>
      <c r="S46" t="b">
        <v>1</v>
      </c>
      <c r="T46" t="s">
        <v>8263</v>
      </c>
      <c r="U46" s="9" t="s">
        <v>8308</v>
      </c>
      <c r="V46" t="s">
        <v>8309</v>
      </c>
    </row>
    <row r="47" spans="1:22" ht="45" hidden="1" x14ac:dyDescent="0.3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s="7">
        <f t="shared" si="1"/>
        <v>120</v>
      </c>
      <c r="G47" s="7">
        <f t="shared" si="0"/>
        <v>98.36</v>
      </c>
      <c r="H47" t="s">
        <v>8218</v>
      </c>
      <c r="I47" t="s">
        <v>8223</v>
      </c>
      <c r="J47" t="s">
        <v>8245</v>
      </c>
      <c r="K47">
        <v>1461769107</v>
      </c>
      <c r="L47">
        <v>1459177107</v>
      </c>
      <c r="M47" s="13">
        <f t="shared" si="2"/>
        <v>42457.623923611114</v>
      </c>
      <c r="N47" s="13" t="str">
        <f t="shared" si="3"/>
        <v>2016</v>
      </c>
      <c r="O47" s="13" t="str">
        <f t="shared" si="4"/>
        <v>Mar</v>
      </c>
      <c r="P47" s="13">
        <f t="shared" si="5"/>
        <v>42487.623923611114</v>
      </c>
      <c r="Q47" t="b">
        <v>0</v>
      </c>
      <c r="R47">
        <v>61</v>
      </c>
      <c r="S47" t="b">
        <v>1</v>
      </c>
      <c r="T47" t="s">
        <v>8263</v>
      </c>
      <c r="U47" s="9" t="s">
        <v>8308</v>
      </c>
      <c r="V47" t="s">
        <v>8309</v>
      </c>
    </row>
    <row r="48" spans="1:22" ht="45" hidden="1" x14ac:dyDescent="0.3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s="7">
        <f t="shared" si="1"/>
        <v>104</v>
      </c>
      <c r="G48" s="7">
        <f t="shared" si="0"/>
        <v>194.44</v>
      </c>
      <c r="H48" t="s">
        <v>8218</v>
      </c>
      <c r="I48" t="s">
        <v>8225</v>
      </c>
      <c r="J48" t="s">
        <v>8247</v>
      </c>
      <c r="K48">
        <v>1450220974</v>
      </c>
      <c r="L48">
        <v>1447628974</v>
      </c>
      <c r="M48" s="13">
        <f t="shared" si="2"/>
        <v>42323.964976851858</v>
      </c>
      <c r="N48" s="13" t="str">
        <f t="shared" si="3"/>
        <v>2015</v>
      </c>
      <c r="O48" s="13" t="str">
        <f t="shared" si="4"/>
        <v>Nov</v>
      </c>
      <c r="P48" s="13">
        <f t="shared" si="5"/>
        <v>42353.964976851858</v>
      </c>
      <c r="Q48" t="b">
        <v>0</v>
      </c>
      <c r="R48">
        <v>45</v>
      </c>
      <c r="S48" t="b">
        <v>1</v>
      </c>
      <c r="T48" t="s">
        <v>8263</v>
      </c>
      <c r="U48" s="9" t="s">
        <v>8308</v>
      </c>
      <c r="V48" t="s">
        <v>8309</v>
      </c>
    </row>
    <row r="49" spans="1:22" ht="60" hidden="1" x14ac:dyDescent="0.3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s="7">
        <f t="shared" si="1"/>
        <v>108</v>
      </c>
      <c r="G49" s="7">
        <f t="shared" si="0"/>
        <v>76.87</v>
      </c>
      <c r="H49" t="s">
        <v>8218</v>
      </c>
      <c r="I49" t="s">
        <v>8223</v>
      </c>
      <c r="J49" t="s">
        <v>8245</v>
      </c>
      <c r="K49">
        <v>1419021607</v>
      </c>
      <c r="L49">
        <v>1413834007</v>
      </c>
      <c r="M49" s="13">
        <f t="shared" si="2"/>
        <v>41932.819525462961</v>
      </c>
      <c r="N49" s="13" t="str">
        <f t="shared" si="3"/>
        <v>2014</v>
      </c>
      <c r="O49" s="13" t="str">
        <f t="shared" si="4"/>
        <v>Oct</v>
      </c>
      <c r="P49" s="13">
        <f t="shared" si="5"/>
        <v>41992.861192129625</v>
      </c>
      <c r="Q49" t="b">
        <v>0</v>
      </c>
      <c r="R49">
        <v>70</v>
      </c>
      <c r="S49" t="b">
        <v>1</v>
      </c>
      <c r="T49" t="s">
        <v>8263</v>
      </c>
      <c r="U49" s="9" t="s">
        <v>8308</v>
      </c>
      <c r="V49" t="s">
        <v>8309</v>
      </c>
    </row>
    <row r="50" spans="1:22" ht="45" hidden="1" x14ac:dyDescent="0.3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s="7">
        <f t="shared" si="1"/>
        <v>108</v>
      </c>
      <c r="G50" s="7">
        <f t="shared" si="0"/>
        <v>56.82</v>
      </c>
      <c r="H50" t="s">
        <v>8218</v>
      </c>
      <c r="I50" t="s">
        <v>8224</v>
      </c>
      <c r="J50" t="s">
        <v>8246</v>
      </c>
      <c r="K50">
        <v>1425211200</v>
      </c>
      <c r="L50">
        <v>1422534260</v>
      </c>
      <c r="M50" s="13">
        <f t="shared" si="2"/>
        <v>42033.516898148147</v>
      </c>
      <c r="N50" s="13" t="str">
        <f t="shared" si="3"/>
        <v>2015</v>
      </c>
      <c r="O50" s="13" t="str">
        <f t="shared" si="4"/>
        <v>Jan</v>
      </c>
      <c r="P50" s="13">
        <f t="shared" si="5"/>
        <v>42064.5</v>
      </c>
      <c r="Q50" t="b">
        <v>0</v>
      </c>
      <c r="R50">
        <v>38</v>
      </c>
      <c r="S50" t="b">
        <v>1</v>
      </c>
      <c r="T50" t="s">
        <v>8263</v>
      </c>
      <c r="U50" s="9" t="s">
        <v>8308</v>
      </c>
      <c r="V50" t="s">
        <v>8309</v>
      </c>
    </row>
    <row r="51" spans="1:22" ht="30" hidden="1" x14ac:dyDescent="0.3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s="7">
        <f t="shared" si="1"/>
        <v>100</v>
      </c>
      <c r="G51" s="7">
        <f t="shared" si="0"/>
        <v>137.93</v>
      </c>
      <c r="H51" t="s">
        <v>8218</v>
      </c>
      <c r="I51" t="s">
        <v>8223</v>
      </c>
      <c r="J51" t="s">
        <v>8245</v>
      </c>
      <c r="K51">
        <v>1445660045</v>
      </c>
      <c r="L51">
        <v>1443068045</v>
      </c>
      <c r="M51" s="13">
        <f t="shared" si="2"/>
        <v>42271.176446759258</v>
      </c>
      <c r="N51" s="13" t="str">
        <f t="shared" si="3"/>
        <v>2015</v>
      </c>
      <c r="O51" s="13" t="str">
        <f t="shared" si="4"/>
        <v>Sep</v>
      </c>
      <c r="P51" s="13">
        <f t="shared" si="5"/>
        <v>42301.176446759258</v>
      </c>
      <c r="Q51" t="b">
        <v>0</v>
      </c>
      <c r="R51">
        <v>87</v>
      </c>
      <c r="S51" t="b">
        <v>1</v>
      </c>
      <c r="T51" t="s">
        <v>8263</v>
      </c>
      <c r="U51" s="9" t="s">
        <v>8308</v>
      </c>
      <c r="V51" t="s">
        <v>8309</v>
      </c>
    </row>
    <row r="52" spans="1:22" ht="45" hidden="1" x14ac:dyDescent="0.3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s="7">
        <f t="shared" si="1"/>
        <v>100</v>
      </c>
      <c r="G52" s="7">
        <f t="shared" si="0"/>
        <v>27.27</v>
      </c>
      <c r="H52" t="s">
        <v>8218</v>
      </c>
      <c r="I52" t="s">
        <v>8224</v>
      </c>
      <c r="J52" t="s">
        <v>8246</v>
      </c>
      <c r="K52">
        <v>1422637200</v>
      </c>
      <c r="L52">
        <v>1419271458</v>
      </c>
      <c r="M52" s="13">
        <f t="shared" si="2"/>
        <v>41995.752986111111</v>
      </c>
      <c r="N52" s="13" t="str">
        <f t="shared" si="3"/>
        <v>2014</v>
      </c>
      <c r="O52" s="13" t="str">
        <f t="shared" si="4"/>
        <v>Dec</v>
      </c>
      <c r="P52" s="13">
        <f t="shared" si="5"/>
        <v>42034.708333333328</v>
      </c>
      <c r="Q52" t="b">
        <v>0</v>
      </c>
      <c r="R52">
        <v>22</v>
      </c>
      <c r="S52" t="b">
        <v>1</v>
      </c>
      <c r="T52" t="s">
        <v>8263</v>
      </c>
      <c r="U52" s="9" t="s">
        <v>8308</v>
      </c>
      <c r="V52" t="s">
        <v>8309</v>
      </c>
    </row>
    <row r="53" spans="1:22" ht="45" hidden="1" x14ac:dyDescent="0.3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s="7">
        <f t="shared" si="1"/>
        <v>128</v>
      </c>
      <c r="G53" s="7">
        <f t="shared" si="0"/>
        <v>118.34</v>
      </c>
      <c r="H53" t="s">
        <v>8218</v>
      </c>
      <c r="I53" t="s">
        <v>8223</v>
      </c>
      <c r="J53" t="s">
        <v>8245</v>
      </c>
      <c r="K53">
        <v>1439245037</v>
      </c>
      <c r="L53">
        <v>1436653037</v>
      </c>
      <c r="M53" s="13">
        <f t="shared" si="2"/>
        <v>42196.928668981483</v>
      </c>
      <c r="N53" s="13" t="str">
        <f t="shared" si="3"/>
        <v>2015</v>
      </c>
      <c r="O53" s="13" t="str">
        <f t="shared" si="4"/>
        <v>Jul</v>
      </c>
      <c r="P53" s="13">
        <f t="shared" si="5"/>
        <v>42226.928668981483</v>
      </c>
      <c r="Q53" t="b">
        <v>0</v>
      </c>
      <c r="R53">
        <v>119</v>
      </c>
      <c r="S53" t="b">
        <v>1</v>
      </c>
      <c r="T53" t="s">
        <v>8263</v>
      </c>
      <c r="U53" s="9" t="s">
        <v>8308</v>
      </c>
      <c r="V53" t="s">
        <v>8309</v>
      </c>
    </row>
    <row r="54" spans="1:22" ht="45" hidden="1" x14ac:dyDescent="0.3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s="7">
        <f t="shared" si="1"/>
        <v>116</v>
      </c>
      <c r="G54" s="7">
        <f t="shared" si="0"/>
        <v>223.48</v>
      </c>
      <c r="H54" t="s">
        <v>8218</v>
      </c>
      <c r="I54" t="s">
        <v>8223</v>
      </c>
      <c r="J54" t="s">
        <v>8245</v>
      </c>
      <c r="K54">
        <v>1405615846</v>
      </c>
      <c r="L54">
        <v>1403023846</v>
      </c>
      <c r="M54" s="13">
        <f t="shared" si="2"/>
        <v>41807.701921296299</v>
      </c>
      <c r="N54" s="13" t="str">
        <f t="shared" si="3"/>
        <v>2014</v>
      </c>
      <c r="O54" s="13" t="str">
        <f t="shared" si="4"/>
        <v>Jun</v>
      </c>
      <c r="P54" s="13">
        <f t="shared" si="5"/>
        <v>41837.701921296299</v>
      </c>
      <c r="Q54" t="b">
        <v>0</v>
      </c>
      <c r="R54">
        <v>52</v>
      </c>
      <c r="S54" t="b">
        <v>1</v>
      </c>
      <c r="T54" t="s">
        <v>8263</v>
      </c>
      <c r="U54" s="9" t="s">
        <v>8308</v>
      </c>
      <c r="V54" t="s">
        <v>8309</v>
      </c>
    </row>
    <row r="55" spans="1:22" ht="30" hidden="1" x14ac:dyDescent="0.3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s="7">
        <f t="shared" si="1"/>
        <v>110</v>
      </c>
      <c r="G55" s="7">
        <f t="shared" si="0"/>
        <v>28.11</v>
      </c>
      <c r="H55" t="s">
        <v>8218</v>
      </c>
      <c r="I55" t="s">
        <v>8223</v>
      </c>
      <c r="J55" t="s">
        <v>8245</v>
      </c>
      <c r="K55">
        <v>1396648800</v>
      </c>
      <c r="L55">
        <v>1395407445</v>
      </c>
      <c r="M55" s="13">
        <f t="shared" si="2"/>
        <v>41719.549131944441</v>
      </c>
      <c r="N55" s="13" t="str">
        <f t="shared" si="3"/>
        <v>2014</v>
      </c>
      <c r="O55" s="13" t="str">
        <f t="shared" si="4"/>
        <v>Mar</v>
      </c>
      <c r="P55" s="13">
        <f t="shared" si="5"/>
        <v>41733.916666666664</v>
      </c>
      <c r="Q55" t="b">
        <v>0</v>
      </c>
      <c r="R55">
        <v>117</v>
      </c>
      <c r="S55" t="b">
        <v>1</v>
      </c>
      <c r="T55" t="s">
        <v>8263</v>
      </c>
      <c r="U55" s="9" t="s">
        <v>8308</v>
      </c>
      <c r="V55" t="s">
        <v>8309</v>
      </c>
    </row>
    <row r="56" spans="1:22" ht="60" hidden="1" x14ac:dyDescent="0.3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s="7">
        <f t="shared" si="1"/>
        <v>101</v>
      </c>
      <c r="G56" s="7">
        <f t="shared" si="0"/>
        <v>194.23</v>
      </c>
      <c r="H56" t="s">
        <v>8218</v>
      </c>
      <c r="I56" t="s">
        <v>8223</v>
      </c>
      <c r="J56" t="s">
        <v>8245</v>
      </c>
      <c r="K56">
        <v>1451063221</v>
      </c>
      <c r="L56">
        <v>1448471221</v>
      </c>
      <c r="M56" s="13">
        <f t="shared" si="2"/>
        <v>42333.713206018518</v>
      </c>
      <c r="N56" s="13" t="str">
        <f t="shared" si="3"/>
        <v>2015</v>
      </c>
      <c r="O56" s="13" t="str">
        <f t="shared" si="4"/>
        <v>Nov</v>
      </c>
      <c r="P56" s="13">
        <f t="shared" si="5"/>
        <v>42363.713206018518</v>
      </c>
      <c r="Q56" t="b">
        <v>0</v>
      </c>
      <c r="R56">
        <v>52</v>
      </c>
      <c r="S56" t="b">
        <v>1</v>
      </c>
      <c r="T56" t="s">
        <v>8263</v>
      </c>
      <c r="U56" s="9" t="s">
        <v>8308</v>
      </c>
      <c r="V56" t="s">
        <v>8309</v>
      </c>
    </row>
    <row r="57" spans="1:22" ht="45" hidden="1" x14ac:dyDescent="0.3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s="7">
        <f t="shared" si="1"/>
        <v>129</v>
      </c>
      <c r="G57" s="7">
        <f t="shared" si="0"/>
        <v>128.94999999999999</v>
      </c>
      <c r="H57" t="s">
        <v>8218</v>
      </c>
      <c r="I57" t="s">
        <v>8223</v>
      </c>
      <c r="J57" t="s">
        <v>8245</v>
      </c>
      <c r="K57">
        <v>1464390916</v>
      </c>
      <c r="L57">
        <v>1462576516</v>
      </c>
      <c r="M57" s="13">
        <f t="shared" si="2"/>
        <v>42496.968935185185</v>
      </c>
      <c r="N57" s="13" t="str">
        <f t="shared" si="3"/>
        <v>2016</v>
      </c>
      <c r="O57" s="13" t="str">
        <f t="shared" si="4"/>
        <v>May</v>
      </c>
      <c r="P57" s="13">
        <f t="shared" si="5"/>
        <v>42517.968935185185</v>
      </c>
      <c r="Q57" t="b">
        <v>0</v>
      </c>
      <c r="R57">
        <v>86</v>
      </c>
      <c r="S57" t="b">
        <v>1</v>
      </c>
      <c r="T57" t="s">
        <v>8263</v>
      </c>
      <c r="U57" s="9" t="s">
        <v>8308</v>
      </c>
      <c r="V57" t="s">
        <v>8309</v>
      </c>
    </row>
    <row r="58" spans="1:22" ht="30" hidden="1" x14ac:dyDescent="0.3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s="7">
        <f t="shared" si="1"/>
        <v>107</v>
      </c>
      <c r="G58" s="7">
        <f t="shared" si="0"/>
        <v>49.32</v>
      </c>
      <c r="H58" t="s">
        <v>8218</v>
      </c>
      <c r="I58" t="s">
        <v>8224</v>
      </c>
      <c r="J58" t="s">
        <v>8246</v>
      </c>
      <c r="K58">
        <v>1433779200</v>
      </c>
      <c r="L58">
        <v>1432559424</v>
      </c>
      <c r="M58" s="13">
        <f t="shared" si="2"/>
        <v>42149.548888888887</v>
      </c>
      <c r="N58" s="13" t="str">
        <f t="shared" si="3"/>
        <v>2015</v>
      </c>
      <c r="O58" s="13" t="str">
        <f t="shared" si="4"/>
        <v>May</v>
      </c>
      <c r="P58" s="13">
        <f t="shared" si="5"/>
        <v>42163.666666666672</v>
      </c>
      <c r="Q58" t="b">
        <v>0</v>
      </c>
      <c r="R58">
        <v>174</v>
      </c>
      <c r="S58" t="b">
        <v>1</v>
      </c>
      <c r="T58" t="s">
        <v>8263</v>
      </c>
      <c r="U58" s="9" t="s">
        <v>8308</v>
      </c>
      <c r="V58" t="s">
        <v>8309</v>
      </c>
    </row>
    <row r="59" spans="1:22" ht="45" hidden="1" x14ac:dyDescent="0.3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s="7">
        <f t="shared" si="1"/>
        <v>102</v>
      </c>
      <c r="G59" s="7">
        <f t="shared" si="0"/>
        <v>221.52</v>
      </c>
      <c r="H59" t="s">
        <v>8218</v>
      </c>
      <c r="I59" t="s">
        <v>8223</v>
      </c>
      <c r="J59" t="s">
        <v>8245</v>
      </c>
      <c r="K59">
        <v>1429991962</v>
      </c>
      <c r="L59">
        <v>1427399962</v>
      </c>
      <c r="M59" s="13">
        <f t="shared" si="2"/>
        <v>42089.83289351852</v>
      </c>
      <c r="N59" s="13" t="str">
        <f t="shared" si="3"/>
        <v>2015</v>
      </c>
      <c r="O59" s="13" t="str">
        <f t="shared" si="4"/>
        <v>Mar</v>
      </c>
      <c r="P59" s="13">
        <f t="shared" si="5"/>
        <v>42119.83289351852</v>
      </c>
      <c r="Q59" t="b">
        <v>0</v>
      </c>
      <c r="R59">
        <v>69</v>
      </c>
      <c r="S59" t="b">
        <v>1</v>
      </c>
      <c r="T59" t="s">
        <v>8263</v>
      </c>
      <c r="U59" s="9" t="s">
        <v>8308</v>
      </c>
      <c r="V59" t="s">
        <v>8309</v>
      </c>
    </row>
    <row r="60" spans="1:22" ht="45" hidden="1" x14ac:dyDescent="0.3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s="7">
        <f t="shared" si="1"/>
        <v>103</v>
      </c>
      <c r="G60" s="7">
        <f t="shared" si="0"/>
        <v>137.21</v>
      </c>
      <c r="H60" t="s">
        <v>8218</v>
      </c>
      <c r="I60" t="s">
        <v>8223</v>
      </c>
      <c r="J60" t="s">
        <v>8245</v>
      </c>
      <c r="K60">
        <v>1416423172</v>
      </c>
      <c r="L60">
        <v>1413827572</v>
      </c>
      <c r="M60" s="13">
        <f t="shared" si="2"/>
        <v>41932.745046296295</v>
      </c>
      <c r="N60" s="13" t="str">
        <f t="shared" si="3"/>
        <v>2014</v>
      </c>
      <c r="O60" s="13" t="str">
        <f t="shared" si="4"/>
        <v>Oct</v>
      </c>
      <c r="P60" s="13">
        <f t="shared" si="5"/>
        <v>41962.786712962959</v>
      </c>
      <c r="Q60" t="b">
        <v>0</v>
      </c>
      <c r="R60">
        <v>75</v>
      </c>
      <c r="S60" t="b">
        <v>1</v>
      </c>
      <c r="T60" t="s">
        <v>8263</v>
      </c>
      <c r="U60" s="9" t="s">
        <v>8308</v>
      </c>
      <c r="V60" t="s">
        <v>8309</v>
      </c>
    </row>
    <row r="61" spans="1:22" ht="45" hidden="1" x14ac:dyDescent="0.3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s="7">
        <f t="shared" si="1"/>
        <v>100</v>
      </c>
      <c r="G61" s="7">
        <f t="shared" si="0"/>
        <v>606.82000000000005</v>
      </c>
      <c r="H61" t="s">
        <v>8218</v>
      </c>
      <c r="I61" t="s">
        <v>8223</v>
      </c>
      <c r="J61" t="s">
        <v>8245</v>
      </c>
      <c r="K61">
        <v>1442264400</v>
      </c>
      <c r="L61">
        <v>1439530776</v>
      </c>
      <c r="M61" s="13">
        <f t="shared" si="2"/>
        <v>42230.23583333334</v>
      </c>
      <c r="N61" s="13" t="str">
        <f t="shared" si="3"/>
        <v>2015</v>
      </c>
      <c r="O61" s="13" t="str">
        <f t="shared" si="4"/>
        <v>Aug</v>
      </c>
      <c r="P61" s="13">
        <f t="shared" si="5"/>
        <v>42261.875</v>
      </c>
      <c r="Q61" t="b">
        <v>0</v>
      </c>
      <c r="R61">
        <v>33</v>
      </c>
      <c r="S61" t="b">
        <v>1</v>
      </c>
      <c r="T61" t="s">
        <v>8263</v>
      </c>
      <c r="U61" s="9" t="s">
        <v>8308</v>
      </c>
      <c r="V61" t="s">
        <v>8309</v>
      </c>
    </row>
    <row r="62" spans="1:22" ht="45" hidden="1" x14ac:dyDescent="0.3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s="7">
        <f t="shared" si="1"/>
        <v>103</v>
      </c>
      <c r="G62" s="7">
        <f t="shared" si="0"/>
        <v>43.04</v>
      </c>
      <c r="H62" t="s">
        <v>8218</v>
      </c>
      <c r="I62" t="s">
        <v>8224</v>
      </c>
      <c r="J62" t="s">
        <v>8246</v>
      </c>
      <c r="K62">
        <v>1395532800</v>
      </c>
      <c r="L62">
        <v>1393882717</v>
      </c>
      <c r="M62" s="13">
        <f t="shared" si="2"/>
        <v>41701.901817129627</v>
      </c>
      <c r="N62" s="13" t="str">
        <f t="shared" si="3"/>
        <v>2014</v>
      </c>
      <c r="O62" s="13" t="str">
        <f t="shared" si="4"/>
        <v>Mar</v>
      </c>
      <c r="P62" s="13">
        <f t="shared" si="5"/>
        <v>41721</v>
      </c>
      <c r="Q62" t="b">
        <v>0</v>
      </c>
      <c r="R62">
        <v>108</v>
      </c>
      <c r="S62" t="b">
        <v>1</v>
      </c>
      <c r="T62" t="s">
        <v>8264</v>
      </c>
      <c r="U62" s="9" t="s">
        <v>8308</v>
      </c>
      <c r="V62" t="s">
        <v>8310</v>
      </c>
    </row>
    <row r="63" spans="1:22" ht="45" hidden="1" x14ac:dyDescent="0.3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s="7">
        <f t="shared" si="1"/>
        <v>148</v>
      </c>
      <c r="G63" s="7">
        <f t="shared" si="0"/>
        <v>322.39</v>
      </c>
      <c r="H63" t="s">
        <v>8218</v>
      </c>
      <c r="I63" t="s">
        <v>8223</v>
      </c>
      <c r="J63" t="s">
        <v>8245</v>
      </c>
      <c r="K63">
        <v>1370547157</v>
      </c>
      <c r="L63">
        <v>1368646357</v>
      </c>
      <c r="M63" s="13">
        <f t="shared" si="2"/>
        <v>41409.814317129632</v>
      </c>
      <c r="N63" s="13" t="str">
        <f t="shared" si="3"/>
        <v>2013</v>
      </c>
      <c r="O63" s="13" t="str">
        <f t="shared" si="4"/>
        <v>May</v>
      </c>
      <c r="P63" s="13">
        <f t="shared" si="5"/>
        <v>41431.814317129632</v>
      </c>
      <c r="Q63" t="b">
        <v>0</v>
      </c>
      <c r="R63">
        <v>23</v>
      </c>
      <c r="S63" t="b">
        <v>1</v>
      </c>
      <c r="T63" t="s">
        <v>8264</v>
      </c>
      <c r="U63" s="9" t="s">
        <v>8308</v>
      </c>
      <c r="V63" t="s">
        <v>8310</v>
      </c>
    </row>
    <row r="64" spans="1:22" ht="45" hidden="1" x14ac:dyDescent="0.3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s="7">
        <f t="shared" si="1"/>
        <v>155</v>
      </c>
      <c r="G64" s="7">
        <f t="shared" si="0"/>
        <v>96.71</v>
      </c>
      <c r="H64" t="s">
        <v>8218</v>
      </c>
      <c r="I64" t="s">
        <v>8223</v>
      </c>
      <c r="J64" t="s">
        <v>8245</v>
      </c>
      <c r="K64">
        <v>1362337878</v>
      </c>
      <c r="L64">
        <v>1360177878</v>
      </c>
      <c r="M64" s="13">
        <f t="shared" si="2"/>
        <v>41311.799513888887</v>
      </c>
      <c r="N64" s="13" t="str">
        <f t="shared" si="3"/>
        <v>2013</v>
      </c>
      <c r="O64" s="13" t="str">
        <f t="shared" si="4"/>
        <v>Feb</v>
      </c>
      <c r="P64" s="13">
        <f t="shared" si="5"/>
        <v>41336.799513888887</v>
      </c>
      <c r="Q64" t="b">
        <v>0</v>
      </c>
      <c r="R64">
        <v>48</v>
      </c>
      <c r="S64" t="b">
        <v>1</v>
      </c>
      <c r="T64" t="s">
        <v>8264</v>
      </c>
      <c r="U64" s="9" t="s">
        <v>8308</v>
      </c>
      <c r="V64" t="s">
        <v>8310</v>
      </c>
    </row>
    <row r="65" spans="1:22" ht="45" hidden="1" x14ac:dyDescent="0.3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s="7">
        <f t="shared" si="1"/>
        <v>114</v>
      </c>
      <c r="G65" s="7">
        <f t="shared" si="0"/>
        <v>35.47</v>
      </c>
      <c r="H65" t="s">
        <v>8218</v>
      </c>
      <c r="I65" t="s">
        <v>8223</v>
      </c>
      <c r="J65" t="s">
        <v>8245</v>
      </c>
      <c r="K65">
        <v>1388206740</v>
      </c>
      <c r="L65">
        <v>1386194013</v>
      </c>
      <c r="M65" s="13">
        <f t="shared" si="2"/>
        <v>41612.912187499998</v>
      </c>
      <c r="N65" s="13" t="str">
        <f t="shared" si="3"/>
        <v>2013</v>
      </c>
      <c r="O65" s="13" t="str">
        <f t="shared" si="4"/>
        <v>Dec</v>
      </c>
      <c r="P65" s="13">
        <f t="shared" si="5"/>
        <v>41636.207638888889</v>
      </c>
      <c r="Q65" t="b">
        <v>0</v>
      </c>
      <c r="R65">
        <v>64</v>
      </c>
      <c r="S65" t="b">
        <v>1</v>
      </c>
      <c r="T65" t="s">
        <v>8264</v>
      </c>
      <c r="U65" s="9" t="s">
        <v>8308</v>
      </c>
      <c r="V65" t="s">
        <v>8310</v>
      </c>
    </row>
    <row r="66" spans="1:22" ht="60" hidden="1" x14ac:dyDescent="0.3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s="7">
        <f t="shared" si="1"/>
        <v>173</v>
      </c>
      <c r="G66" s="7">
        <f t="shared" ref="G66:G129" si="6">IFERROR(ROUND(E66/R66,2),0)</f>
        <v>86.67</v>
      </c>
      <c r="H66" t="s">
        <v>8218</v>
      </c>
      <c r="I66" t="s">
        <v>8223</v>
      </c>
      <c r="J66" t="s">
        <v>8245</v>
      </c>
      <c r="K66">
        <v>1373243181</v>
      </c>
      <c r="L66">
        <v>1370651181</v>
      </c>
      <c r="M66" s="13">
        <f t="shared" si="2"/>
        <v>41433.01829861111</v>
      </c>
      <c r="N66" s="13" t="str">
        <f t="shared" si="3"/>
        <v>2013</v>
      </c>
      <c r="O66" s="13" t="str">
        <f t="shared" si="4"/>
        <v>Jun</v>
      </c>
      <c r="P66" s="13">
        <f t="shared" si="5"/>
        <v>41463.01829861111</v>
      </c>
      <c r="Q66" t="b">
        <v>0</v>
      </c>
      <c r="R66">
        <v>24</v>
      </c>
      <c r="S66" t="b">
        <v>1</v>
      </c>
      <c r="T66" t="s">
        <v>8264</v>
      </c>
      <c r="U66" s="9" t="s">
        <v>8308</v>
      </c>
      <c r="V66" t="s">
        <v>8310</v>
      </c>
    </row>
    <row r="67" spans="1:22" ht="45" hidden="1" x14ac:dyDescent="0.3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s="7">
        <f t="shared" ref="F67:F130" si="7">ROUND(E67/D67*100,0)</f>
        <v>108</v>
      </c>
      <c r="G67" s="7">
        <f t="shared" si="6"/>
        <v>132.05000000000001</v>
      </c>
      <c r="H67" t="s">
        <v>8218</v>
      </c>
      <c r="I67" t="s">
        <v>8228</v>
      </c>
      <c r="J67" t="s">
        <v>8250</v>
      </c>
      <c r="K67">
        <v>1407736740</v>
      </c>
      <c r="L67">
        <v>1405453354</v>
      </c>
      <c r="M67" s="13">
        <f t="shared" ref="M67:M130" si="8">(((L67/60)/60)/24)+DATE(1970,1,1)</f>
        <v>41835.821226851855</v>
      </c>
      <c r="N67" s="13" t="str">
        <f t="shared" ref="N67:N130" si="9">TEXT(M67, "YYY")</f>
        <v>2014</v>
      </c>
      <c r="O67" s="13" t="str">
        <f t="shared" ref="O67:O130" si="10">TEXT(M67,"MMM")</f>
        <v>Jul</v>
      </c>
      <c r="P67" s="13">
        <f t="shared" ref="P67:P130" si="11">(((K67/60)/60)/24)+DATE(1970,1,1)</f>
        <v>41862.249305555553</v>
      </c>
      <c r="Q67" t="b">
        <v>0</v>
      </c>
      <c r="R67">
        <v>57</v>
      </c>
      <c r="S67" t="b">
        <v>1</v>
      </c>
      <c r="T67" t="s">
        <v>8264</v>
      </c>
      <c r="U67" s="9" t="s">
        <v>8308</v>
      </c>
      <c r="V67" t="s">
        <v>8310</v>
      </c>
    </row>
    <row r="68" spans="1:22" ht="30" hidden="1" x14ac:dyDescent="0.3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s="7">
        <f t="shared" si="7"/>
        <v>119</v>
      </c>
      <c r="G68" s="7">
        <f t="shared" si="6"/>
        <v>91.23</v>
      </c>
      <c r="H68" t="s">
        <v>8218</v>
      </c>
      <c r="I68" t="s">
        <v>8223</v>
      </c>
      <c r="J68" t="s">
        <v>8245</v>
      </c>
      <c r="K68">
        <v>1468873420</v>
      </c>
      <c r="L68">
        <v>1466281420</v>
      </c>
      <c r="M68" s="13">
        <f t="shared" si="8"/>
        <v>42539.849768518514</v>
      </c>
      <c r="N68" s="13" t="str">
        <f t="shared" si="9"/>
        <v>2016</v>
      </c>
      <c r="O68" s="13" t="str">
        <f t="shared" si="10"/>
        <v>Jun</v>
      </c>
      <c r="P68" s="13">
        <f t="shared" si="11"/>
        <v>42569.849768518514</v>
      </c>
      <c r="Q68" t="b">
        <v>0</v>
      </c>
      <c r="R68">
        <v>26</v>
      </c>
      <c r="S68" t="b">
        <v>1</v>
      </c>
      <c r="T68" t="s">
        <v>8264</v>
      </c>
      <c r="U68" s="9" t="s">
        <v>8308</v>
      </c>
      <c r="V68" t="s">
        <v>8310</v>
      </c>
    </row>
    <row r="69" spans="1:22" ht="45" hidden="1" x14ac:dyDescent="0.3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s="7">
        <f t="shared" si="7"/>
        <v>116</v>
      </c>
      <c r="G69" s="7">
        <f t="shared" si="6"/>
        <v>116.25</v>
      </c>
      <c r="H69" t="s">
        <v>8218</v>
      </c>
      <c r="I69" t="s">
        <v>8223</v>
      </c>
      <c r="J69" t="s">
        <v>8245</v>
      </c>
      <c r="K69">
        <v>1342360804</v>
      </c>
      <c r="L69">
        <v>1339768804</v>
      </c>
      <c r="M69" s="13">
        <f t="shared" si="8"/>
        <v>41075.583379629628</v>
      </c>
      <c r="N69" s="13" t="str">
        <f t="shared" si="9"/>
        <v>2012</v>
      </c>
      <c r="O69" s="13" t="str">
        <f t="shared" si="10"/>
        <v>Jun</v>
      </c>
      <c r="P69" s="13">
        <f t="shared" si="11"/>
        <v>41105.583379629628</v>
      </c>
      <c r="Q69" t="b">
        <v>0</v>
      </c>
      <c r="R69">
        <v>20</v>
      </c>
      <c r="S69" t="b">
        <v>1</v>
      </c>
      <c r="T69" t="s">
        <v>8264</v>
      </c>
      <c r="U69" s="9" t="s">
        <v>8308</v>
      </c>
      <c r="V69" t="s">
        <v>8310</v>
      </c>
    </row>
    <row r="70" spans="1:22" ht="60" hidden="1" x14ac:dyDescent="0.3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s="7">
        <f t="shared" si="7"/>
        <v>127</v>
      </c>
      <c r="G70" s="7">
        <f t="shared" si="6"/>
        <v>21.19</v>
      </c>
      <c r="H70" t="s">
        <v>8218</v>
      </c>
      <c r="I70" t="s">
        <v>8224</v>
      </c>
      <c r="J70" t="s">
        <v>8246</v>
      </c>
      <c r="K70">
        <v>1393162791</v>
      </c>
      <c r="L70">
        <v>1390570791</v>
      </c>
      <c r="M70" s="13">
        <f t="shared" si="8"/>
        <v>41663.569340277776</v>
      </c>
      <c r="N70" s="13" t="str">
        <f t="shared" si="9"/>
        <v>2014</v>
      </c>
      <c r="O70" s="13" t="str">
        <f t="shared" si="10"/>
        <v>Jan</v>
      </c>
      <c r="P70" s="13">
        <f t="shared" si="11"/>
        <v>41693.569340277776</v>
      </c>
      <c r="Q70" t="b">
        <v>0</v>
      </c>
      <c r="R70">
        <v>36</v>
      </c>
      <c r="S70" t="b">
        <v>1</v>
      </c>
      <c r="T70" t="s">
        <v>8264</v>
      </c>
      <c r="U70" s="9" t="s">
        <v>8308</v>
      </c>
      <c r="V70" t="s">
        <v>8310</v>
      </c>
    </row>
    <row r="71" spans="1:22" ht="60" hidden="1" x14ac:dyDescent="0.3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s="7">
        <f t="shared" si="7"/>
        <v>111</v>
      </c>
      <c r="G71" s="7">
        <f t="shared" si="6"/>
        <v>62.33</v>
      </c>
      <c r="H71" t="s">
        <v>8218</v>
      </c>
      <c r="I71" t="s">
        <v>8223</v>
      </c>
      <c r="J71" t="s">
        <v>8245</v>
      </c>
      <c r="K71">
        <v>1317538740</v>
      </c>
      <c r="L71">
        <v>1314765025</v>
      </c>
      <c r="M71" s="13">
        <f t="shared" si="8"/>
        <v>40786.187789351854</v>
      </c>
      <c r="N71" s="13" t="str">
        <f t="shared" si="9"/>
        <v>2011</v>
      </c>
      <c r="O71" s="13" t="str">
        <f t="shared" si="10"/>
        <v>Aug</v>
      </c>
      <c r="P71" s="13">
        <f t="shared" si="11"/>
        <v>40818.290972222225</v>
      </c>
      <c r="Q71" t="b">
        <v>0</v>
      </c>
      <c r="R71">
        <v>178</v>
      </c>
      <c r="S71" t="b">
        <v>1</v>
      </c>
      <c r="T71" t="s">
        <v>8264</v>
      </c>
      <c r="U71" s="9" t="s">
        <v>8308</v>
      </c>
      <c r="V71" t="s">
        <v>8310</v>
      </c>
    </row>
    <row r="72" spans="1:22" ht="60" hidden="1" x14ac:dyDescent="0.3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s="7">
        <f t="shared" si="7"/>
        <v>127</v>
      </c>
      <c r="G72" s="7">
        <f t="shared" si="6"/>
        <v>37.409999999999997</v>
      </c>
      <c r="H72" t="s">
        <v>8218</v>
      </c>
      <c r="I72" t="s">
        <v>8223</v>
      </c>
      <c r="J72" t="s">
        <v>8245</v>
      </c>
      <c r="K72">
        <v>1315171845</v>
      </c>
      <c r="L72">
        <v>1309987845</v>
      </c>
      <c r="M72" s="13">
        <f t="shared" si="8"/>
        <v>40730.896354166667</v>
      </c>
      <c r="N72" s="13" t="str">
        <f t="shared" si="9"/>
        <v>2011</v>
      </c>
      <c r="O72" s="13" t="str">
        <f t="shared" si="10"/>
        <v>Jul</v>
      </c>
      <c r="P72" s="13">
        <f t="shared" si="11"/>
        <v>40790.896354166667</v>
      </c>
      <c r="Q72" t="b">
        <v>0</v>
      </c>
      <c r="R72">
        <v>17</v>
      </c>
      <c r="S72" t="b">
        <v>1</v>
      </c>
      <c r="T72" t="s">
        <v>8264</v>
      </c>
      <c r="U72" s="9" t="s">
        <v>8308</v>
      </c>
      <c r="V72" t="s">
        <v>8310</v>
      </c>
    </row>
    <row r="73" spans="1:22" ht="45" hidden="1" x14ac:dyDescent="0.3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s="7">
        <f t="shared" si="7"/>
        <v>124</v>
      </c>
      <c r="G73" s="7">
        <f t="shared" si="6"/>
        <v>69.72</v>
      </c>
      <c r="H73" t="s">
        <v>8218</v>
      </c>
      <c r="I73" t="s">
        <v>8223</v>
      </c>
      <c r="J73" t="s">
        <v>8245</v>
      </c>
      <c r="K73">
        <v>1338186657</v>
      </c>
      <c r="L73">
        <v>1333002657</v>
      </c>
      <c r="M73" s="13">
        <f t="shared" si="8"/>
        <v>40997.271493055552</v>
      </c>
      <c r="N73" s="13" t="str">
        <f t="shared" si="9"/>
        <v>2012</v>
      </c>
      <c r="O73" s="13" t="str">
        <f t="shared" si="10"/>
        <v>Mar</v>
      </c>
      <c r="P73" s="13">
        <f t="shared" si="11"/>
        <v>41057.271493055552</v>
      </c>
      <c r="Q73" t="b">
        <v>0</v>
      </c>
      <c r="R73">
        <v>32</v>
      </c>
      <c r="S73" t="b">
        <v>1</v>
      </c>
      <c r="T73" t="s">
        <v>8264</v>
      </c>
      <c r="U73" s="9" t="s">
        <v>8308</v>
      </c>
      <c r="V73" t="s">
        <v>8310</v>
      </c>
    </row>
    <row r="74" spans="1:22" ht="60" hidden="1" x14ac:dyDescent="0.3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s="7">
        <f t="shared" si="7"/>
        <v>108</v>
      </c>
      <c r="G74" s="7">
        <f t="shared" si="6"/>
        <v>58.17</v>
      </c>
      <c r="H74" t="s">
        <v>8218</v>
      </c>
      <c r="I74" t="s">
        <v>8223</v>
      </c>
      <c r="J74" t="s">
        <v>8245</v>
      </c>
      <c r="K74">
        <v>1352937600</v>
      </c>
      <c r="L74">
        <v>1351210481</v>
      </c>
      <c r="M74" s="13">
        <f t="shared" si="8"/>
        <v>41208.010196759256</v>
      </c>
      <c r="N74" s="13" t="str">
        <f t="shared" si="9"/>
        <v>2012</v>
      </c>
      <c r="O74" s="13" t="str">
        <f t="shared" si="10"/>
        <v>Oct</v>
      </c>
      <c r="P74" s="13">
        <f t="shared" si="11"/>
        <v>41228</v>
      </c>
      <c r="Q74" t="b">
        <v>0</v>
      </c>
      <c r="R74">
        <v>41</v>
      </c>
      <c r="S74" t="b">
        <v>1</v>
      </c>
      <c r="T74" t="s">
        <v>8264</v>
      </c>
      <c r="U74" s="9" t="s">
        <v>8308</v>
      </c>
      <c r="V74" t="s">
        <v>8310</v>
      </c>
    </row>
    <row r="75" spans="1:22" ht="60" hidden="1" x14ac:dyDescent="0.3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s="7">
        <f t="shared" si="7"/>
        <v>100</v>
      </c>
      <c r="G75" s="7">
        <f t="shared" si="6"/>
        <v>50</v>
      </c>
      <c r="H75" t="s">
        <v>8218</v>
      </c>
      <c r="I75" t="s">
        <v>8223</v>
      </c>
      <c r="J75" t="s">
        <v>8245</v>
      </c>
      <c r="K75">
        <v>1304395140</v>
      </c>
      <c r="L75">
        <v>1297620584</v>
      </c>
      <c r="M75" s="13">
        <f t="shared" si="8"/>
        <v>40587.75675925926</v>
      </c>
      <c r="N75" s="13" t="str">
        <f t="shared" si="9"/>
        <v>2011</v>
      </c>
      <c r="O75" s="13" t="str">
        <f t="shared" si="10"/>
        <v>Feb</v>
      </c>
      <c r="P75" s="13">
        <f t="shared" si="11"/>
        <v>40666.165972222225</v>
      </c>
      <c r="Q75" t="b">
        <v>0</v>
      </c>
      <c r="R75">
        <v>18</v>
      </c>
      <c r="S75" t="b">
        <v>1</v>
      </c>
      <c r="T75" t="s">
        <v>8264</v>
      </c>
      <c r="U75" s="9" t="s">
        <v>8308</v>
      </c>
      <c r="V75" t="s">
        <v>8310</v>
      </c>
    </row>
    <row r="76" spans="1:22" ht="60" hidden="1" x14ac:dyDescent="0.3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s="7">
        <f t="shared" si="7"/>
        <v>113</v>
      </c>
      <c r="G76" s="7">
        <f t="shared" si="6"/>
        <v>19.47</v>
      </c>
      <c r="H76" t="s">
        <v>8218</v>
      </c>
      <c r="I76" t="s">
        <v>8229</v>
      </c>
      <c r="J76" t="s">
        <v>8248</v>
      </c>
      <c r="K76">
        <v>1453376495</v>
      </c>
      <c r="L76">
        <v>1450784495</v>
      </c>
      <c r="M76" s="13">
        <f t="shared" si="8"/>
        <v>42360.487210648149</v>
      </c>
      <c r="N76" s="13" t="str">
        <f t="shared" si="9"/>
        <v>2015</v>
      </c>
      <c r="O76" s="13" t="str">
        <f t="shared" si="10"/>
        <v>Dec</v>
      </c>
      <c r="P76" s="13">
        <f t="shared" si="11"/>
        <v>42390.487210648149</v>
      </c>
      <c r="Q76" t="b">
        <v>0</v>
      </c>
      <c r="R76">
        <v>29</v>
      </c>
      <c r="S76" t="b">
        <v>1</v>
      </c>
      <c r="T76" t="s">
        <v>8264</v>
      </c>
      <c r="U76" s="9" t="s">
        <v>8308</v>
      </c>
      <c r="V76" t="s">
        <v>8310</v>
      </c>
    </row>
    <row r="77" spans="1:22" ht="45" hidden="1" x14ac:dyDescent="0.3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s="7">
        <f t="shared" si="7"/>
        <v>115</v>
      </c>
      <c r="G77" s="7">
        <f t="shared" si="6"/>
        <v>85.96</v>
      </c>
      <c r="H77" t="s">
        <v>8218</v>
      </c>
      <c r="I77" t="s">
        <v>8223</v>
      </c>
      <c r="J77" t="s">
        <v>8245</v>
      </c>
      <c r="K77">
        <v>1366693272</v>
      </c>
      <c r="L77">
        <v>1364101272</v>
      </c>
      <c r="M77" s="13">
        <f t="shared" si="8"/>
        <v>41357.209166666667</v>
      </c>
      <c r="N77" s="13" t="str">
        <f t="shared" si="9"/>
        <v>2013</v>
      </c>
      <c r="O77" s="13" t="str">
        <f t="shared" si="10"/>
        <v>Mar</v>
      </c>
      <c r="P77" s="13">
        <f t="shared" si="11"/>
        <v>41387.209166666667</v>
      </c>
      <c r="Q77" t="b">
        <v>0</v>
      </c>
      <c r="R77">
        <v>47</v>
      </c>
      <c r="S77" t="b">
        <v>1</v>
      </c>
      <c r="T77" t="s">
        <v>8264</v>
      </c>
      <c r="U77" s="9" t="s">
        <v>8308</v>
      </c>
      <c r="V77" t="s">
        <v>8310</v>
      </c>
    </row>
    <row r="78" spans="1:22" ht="45" hidden="1" x14ac:dyDescent="0.3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s="7">
        <f t="shared" si="7"/>
        <v>153</v>
      </c>
      <c r="G78" s="7">
        <f t="shared" si="6"/>
        <v>30.67</v>
      </c>
      <c r="H78" t="s">
        <v>8218</v>
      </c>
      <c r="I78" t="s">
        <v>8223</v>
      </c>
      <c r="J78" t="s">
        <v>8245</v>
      </c>
      <c r="K78">
        <v>1325007358</v>
      </c>
      <c r="L78">
        <v>1319819758</v>
      </c>
      <c r="M78" s="13">
        <f t="shared" si="8"/>
        <v>40844.691643518519</v>
      </c>
      <c r="N78" s="13" t="str">
        <f t="shared" si="9"/>
        <v>2011</v>
      </c>
      <c r="O78" s="13" t="str">
        <f t="shared" si="10"/>
        <v>Oct</v>
      </c>
      <c r="P78" s="13">
        <f t="shared" si="11"/>
        <v>40904.733310185184</v>
      </c>
      <c r="Q78" t="b">
        <v>0</v>
      </c>
      <c r="R78">
        <v>15</v>
      </c>
      <c r="S78" t="b">
        <v>1</v>
      </c>
      <c r="T78" t="s">
        <v>8264</v>
      </c>
      <c r="U78" s="9" t="s">
        <v>8308</v>
      </c>
      <c r="V78" t="s">
        <v>8310</v>
      </c>
    </row>
    <row r="79" spans="1:22" ht="45" hidden="1" x14ac:dyDescent="0.3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s="7">
        <f t="shared" si="7"/>
        <v>393</v>
      </c>
      <c r="G79" s="7">
        <f t="shared" si="6"/>
        <v>60.38</v>
      </c>
      <c r="H79" t="s">
        <v>8218</v>
      </c>
      <c r="I79" t="s">
        <v>8223</v>
      </c>
      <c r="J79" t="s">
        <v>8245</v>
      </c>
      <c r="K79">
        <v>1337569140</v>
      </c>
      <c r="L79">
        <v>1332991717</v>
      </c>
      <c r="M79" s="13">
        <f t="shared" si="8"/>
        <v>40997.144872685189</v>
      </c>
      <c r="N79" s="13" t="str">
        <f t="shared" si="9"/>
        <v>2012</v>
      </c>
      <c r="O79" s="13" t="str">
        <f t="shared" si="10"/>
        <v>Mar</v>
      </c>
      <c r="P79" s="13">
        <f t="shared" si="11"/>
        <v>41050.124305555553</v>
      </c>
      <c r="Q79" t="b">
        <v>0</v>
      </c>
      <c r="R79">
        <v>26</v>
      </c>
      <c r="S79" t="b">
        <v>1</v>
      </c>
      <c r="T79" t="s">
        <v>8264</v>
      </c>
      <c r="U79" s="9" t="s">
        <v>8308</v>
      </c>
      <c r="V79" t="s">
        <v>8310</v>
      </c>
    </row>
    <row r="80" spans="1:22" ht="105" hidden="1" x14ac:dyDescent="0.3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s="7">
        <f t="shared" si="7"/>
        <v>2702</v>
      </c>
      <c r="G80" s="7">
        <f t="shared" si="6"/>
        <v>38.6</v>
      </c>
      <c r="H80" t="s">
        <v>8218</v>
      </c>
      <c r="I80" t="s">
        <v>8229</v>
      </c>
      <c r="J80" t="s">
        <v>8248</v>
      </c>
      <c r="K80">
        <v>1472751121</v>
      </c>
      <c r="L80">
        <v>1471887121</v>
      </c>
      <c r="M80" s="13">
        <f t="shared" si="8"/>
        <v>42604.730567129634</v>
      </c>
      <c r="N80" s="13" t="str">
        <f t="shared" si="9"/>
        <v>2016</v>
      </c>
      <c r="O80" s="13" t="str">
        <f t="shared" si="10"/>
        <v>Aug</v>
      </c>
      <c r="P80" s="13">
        <f t="shared" si="11"/>
        <v>42614.730567129634</v>
      </c>
      <c r="Q80" t="b">
        <v>0</v>
      </c>
      <c r="R80">
        <v>35</v>
      </c>
      <c r="S80" t="b">
        <v>1</v>
      </c>
      <c r="T80" t="s">
        <v>8264</v>
      </c>
      <c r="U80" s="9" t="s">
        <v>8308</v>
      </c>
      <c r="V80" t="s">
        <v>8310</v>
      </c>
    </row>
    <row r="81" spans="1:22" ht="45" hidden="1" x14ac:dyDescent="0.3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s="7">
        <f t="shared" si="7"/>
        <v>127</v>
      </c>
      <c r="G81" s="7">
        <f t="shared" si="6"/>
        <v>40.270000000000003</v>
      </c>
      <c r="H81" t="s">
        <v>8218</v>
      </c>
      <c r="I81" t="s">
        <v>8224</v>
      </c>
      <c r="J81" t="s">
        <v>8246</v>
      </c>
      <c r="K81">
        <v>1398451093</v>
      </c>
      <c r="L81">
        <v>1395859093</v>
      </c>
      <c r="M81" s="13">
        <f t="shared" si="8"/>
        <v>41724.776539351849</v>
      </c>
      <c r="N81" s="13" t="str">
        <f t="shared" si="9"/>
        <v>2014</v>
      </c>
      <c r="O81" s="13" t="str">
        <f t="shared" si="10"/>
        <v>Mar</v>
      </c>
      <c r="P81" s="13">
        <f t="shared" si="11"/>
        <v>41754.776539351849</v>
      </c>
      <c r="Q81" t="b">
        <v>0</v>
      </c>
      <c r="R81">
        <v>41</v>
      </c>
      <c r="S81" t="b">
        <v>1</v>
      </c>
      <c r="T81" t="s">
        <v>8264</v>
      </c>
      <c r="U81" s="9" t="s">
        <v>8308</v>
      </c>
      <c r="V81" t="s">
        <v>8310</v>
      </c>
    </row>
    <row r="82" spans="1:22" ht="45" hidden="1" x14ac:dyDescent="0.3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s="7">
        <f t="shared" si="7"/>
        <v>107</v>
      </c>
      <c r="G82" s="7">
        <f t="shared" si="6"/>
        <v>273.83</v>
      </c>
      <c r="H82" t="s">
        <v>8218</v>
      </c>
      <c r="I82" t="s">
        <v>8223</v>
      </c>
      <c r="J82" t="s">
        <v>8245</v>
      </c>
      <c r="K82">
        <v>1386640856</v>
      </c>
      <c r="L82">
        <v>1383616856</v>
      </c>
      <c r="M82" s="13">
        <f t="shared" si="8"/>
        <v>41583.083981481483</v>
      </c>
      <c r="N82" s="13" t="str">
        <f t="shared" si="9"/>
        <v>2013</v>
      </c>
      <c r="O82" s="13" t="str">
        <f t="shared" si="10"/>
        <v>Nov</v>
      </c>
      <c r="P82" s="13">
        <f t="shared" si="11"/>
        <v>41618.083981481483</v>
      </c>
      <c r="Q82" t="b">
        <v>0</v>
      </c>
      <c r="R82">
        <v>47</v>
      </c>
      <c r="S82" t="b">
        <v>1</v>
      </c>
      <c r="T82" t="s">
        <v>8264</v>
      </c>
      <c r="U82" s="9" t="s">
        <v>8308</v>
      </c>
      <c r="V82" t="s">
        <v>8310</v>
      </c>
    </row>
    <row r="83" spans="1:22" ht="45" hidden="1" x14ac:dyDescent="0.3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s="7">
        <f t="shared" si="7"/>
        <v>198</v>
      </c>
      <c r="G83" s="7">
        <f t="shared" si="6"/>
        <v>53.04</v>
      </c>
      <c r="H83" t="s">
        <v>8218</v>
      </c>
      <c r="I83" t="s">
        <v>8223</v>
      </c>
      <c r="J83" t="s">
        <v>8245</v>
      </c>
      <c r="K83">
        <v>1342234920</v>
      </c>
      <c r="L83">
        <v>1341892127</v>
      </c>
      <c r="M83" s="13">
        <f t="shared" si="8"/>
        <v>41100.158877314818</v>
      </c>
      <c r="N83" s="13" t="str">
        <f t="shared" si="9"/>
        <v>2012</v>
      </c>
      <c r="O83" s="13" t="str">
        <f t="shared" si="10"/>
        <v>Jul</v>
      </c>
      <c r="P83" s="13">
        <f t="shared" si="11"/>
        <v>41104.126388888886</v>
      </c>
      <c r="Q83" t="b">
        <v>0</v>
      </c>
      <c r="R83">
        <v>28</v>
      </c>
      <c r="S83" t="b">
        <v>1</v>
      </c>
      <c r="T83" t="s">
        <v>8264</v>
      </c>
      <c r="U83" s="9" t="s">
        <v>8308</v>
      </c>
      <c r="V83" t="s">
        <v>8310</v>
      </c>
    </row>
    <row r="84" spans="1:22" ht="45" hidden="1" x14ac:dyDescent="0.3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s="7">
        <f t="shared" si="7"/>
        <v>100</v>
      </c>
      <c r="G84" s="7">
        <f t="shared" si="6"/>
        <v>40.01</v>
      </c>
      <c r="H84" t="s">
        <v>8218</v>
      </c>
      <c r="I84" t="s">
        <v>8223</v>
      </c>
      <c r="J84" t="s">
        <v>8245</v>
      </c>
      <c r="K84">
        <v>1318189261</v>
      </c>
      <c r="L84">
        <v>1315597261</v>
      </c>
      <c r="M84" s="13">
        <f t="shared" si="8"/>
        <v>40795.820150462961</v>
      </c>
      <c r="N84" s="13" t="str">
        <f t="shared" si="9"/>
        <v>2011</v>
      </c>
      <c r="O84" s="13" t="str">
        <f t="shared" si="10"/>
        <v>Sep</v>
      </c>
      <c r="P84" s="13">
        <f t="shared" si="11"/>
        <v>40825.820150462961</v>
      </c>
      <c r="Q84" t="b">
        <v>0</v>
      </c>
      <c r="R84">
        <v>100</v>
      </c>
      <c r="S84" t="b">
        <v>1</v>
      </c>
      <c r="T84" t="s">
        <v>8264</v>
      </c>
      <c r="U84" s="9" t="s">
        <v>8308</v>
      </c>
      <c r="V84" t="s">
        <v>8310</v>
      </c>
    </row>
    <row r="85" spans="1:22" ht="45" hidden="1" x14ac:dyDescent="0.3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s="7">
        <f t="shared" si="7"/>
        <v>103</v>
      </c>
      <c r="G85" s="7">
        <f t="shared" si="6"/>
        <v>15.77</v>
      </c>
      <c r="H85" t="s">
        <v>8218</v>
      </c>
      <c r="I85" t="s">
        <v>8224</v>
      </c>
      <c r="J85" t="s">
        <v>8246</v>
      </c>
      <c r="K85">
        <v>1424604600</v>
      </c>
      <c r="L85">
        <v>1423320389</v>
      </c>
      <c r="M85" s="13">
        <f t="shared" si="8"/>
        <v>42042.615613425922</v>
      </c>
      <c r="N85" s="13" t="str">
        <f t="shared" si="9"/>
        <v>2015</v>
      </c>
      <c r="O85" s="13" t="str">
        <f t="shared" si="10"/>
        <v>Feb</v>
      </c>
      <c r="P85" s="13">
        <f t="shared" si="11"/>
        <v>42057.479166666672</v>
      </c>
      <c r="Q85" t="b">
        <v>0</v>
      </c>
      <c r="R85">
        <v>13</v>
      </c>
      <c r="S85" t="b">
        <v>1</v>
      </c>
      <c r="T85" t="s">
        <v>8264</v>
      </c>
      <c r="U85" s="9" t="s">
        <v>8308</v>
      </c>
      <c r="V85" t="s">
        <v>8310</v>
      </c>
    </row>
    <row r="86" spans="1:22" ht="45" hidden="1" x14ac:dyDescent="0.3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s="7">
        <f t="shared" si="7"/>
        <v>100</v>
      </c>
      <c r="G86" s="7">
        <f t="shared" si="6"/>
        <v>71.430000000000007</v>
      </c>
      <c r="H86" t="s">
        <v>8218</v>
      </c>
      <c r="I86" t="s">
        <v>8223</v>
      </c>
      <c r="J86" t="s">
        <v>8245</v>
      </c>
      <c r="K86">
        <v>1305483086</v>
      </c>
      <c r="L86">
        <v>1302891086</v>
      </c>
      <c r="M86" s="13">
        <f t="shared" si="8"/>
        <v>40648.757939814815</v>
      </c>
      <c r="N86" s="13" t="str">
        <f t="shared" si="9"/>
        <v>2011</v>
      </c>
      <c r="O86" s="13" t="str">
        <f t="shared" si="10"/>
        <v>Apr</v>
      </c>
      <c r="P86" s="13">
        <f t="shared" si="11"/>
        <v>40678.757939814815</v>
      </c>
      <c r="Q86" t="b">
        <v>0</v>
      </c>
      <c r="R86">
        <v>7</v>
      </c>
      <c r="S86" t="b">
        <v>1</v>
      </c>
      <c r="T86" t="s">
        <v>8264</v>
      </c>
      <c r="U86" s="9" t="s">
        <v>8308</v>
      </c>
      <c r="V86" t="s">
        <v>8310</v>
      </c>
    </row>
    <row r="87" spans="1:22" ht="45" hidden="1" x14ac:dyDescent="0.3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s="7">
        <f t="shared" si="7"/>
        <v>126</v>
      </c>
      <c r="G87" s="7">
        <f t="shared" si="6"/>
        <v>71.709999999999994</v>
      </c>
      <c r="H87" t="s">
        <v>8218</v>
      </c>
      <c r="I87" t="s">
        <v>8223</v>
      </c>
      <c r="J87" t="s">
        <v>8245</v>
      </c>
      <c r="K87">
        <v>1316746837</v>
      </c>
      <c r="L87">
        <v>1314154837</v>
      </c>
      <c r="M87" s="13">
        <f t="shared" si="8"/>
        <v>40779.125428240739</v>
      </c>
      <c r="N87" s="13" t="str">
        <f t="shared" si="9"/>
        <v>2011</v>
      </c>
      <c r="O87" s="13" t="str">
        <f t="shared" si="10"/>
        <v>Aug</v>
      </c>
      <c r="P87" s="13">
        <f t="shared" si="11"/>
        <v>40809.125428240739</v>
      </c>
      <c r="Q87" t="b">
        <v>0</v>
      </c>
      <c r="R87">
        <v>21</v>
      </c>
      <c r="S87" t="b">
        <v>1</v>
      </c>
      <c r="T87" t="s">
        <v>8264</v>
      </c>
      <c r="U87" s="9" t="s">
        <v>8308</v>
      </c>
      <c r="V87" t="s">
        <v>8310</v>
      </c>
    </row>
    <row r="88" spans="1:22" ht="75" hidden="1" x14ac:dyDescent="0.3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s="7">
        <f t="shared" si="7"/>
        <v>106</v>
      </c>
      <c r="G88" s="7">
        <f t="shared" si="6"/>
        <v>375.76</v>
      </c>
      <c r="H88" t="s">
        <v>8218</v>
      </c>
      <c r="I88" t="s">
        <v>8229</v>
      </c>
      <c r="J88" t="s">
        <v>8248</v>
      </c>
      <c r="K88">
        <v>1451226045</v>
      </c>
      <c r="L88">
        <v>1444828845</v>
      </c>
      <c r="M88" s="13">
        <f t="shared" si="8"/>
        <v>42291.556076388893</v>
      </c>
      <c r="N88" s="13" t="str">
        <f t="shared" si="9"/>
        <v>2015</v>
      </c>
      <c r="O88" s="13" t="str">
        <f t="shared" si="10"/>
        <v>Oct</v>
      </c>
      <c r="P88" s="13">
        <f t="shared" si="11"/>
        <v>42365.59774305555</v>
      </c>
      <c r="Q88" t="b">
        <v>0</v>
      </c>
      <c r="R88">
        <v>17</v>
      </c>
      <c r="S88" t="b">
        <v>1</v>
      </c>
      <c r="T88" t="s">
        <v>8264</v>
      </c>
      <c r="U88" s="9" t="s">
        <v>8308</v>
      </c>
      <c r="V88" t="s">
        <v>8310</v>
      </c>
    </row>
    <row r="89" spans="1:22" ht="45" hidden="1" x14ac:dyDescent="0.3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s="7">
        <f t="shared" si="7"/>
        <v>105</v>
      </c>
      <c r="G89" s="7">
        <f t="shared" si="6"/>
        <v>104.6</v>
      </c>
      <c r="H89" t="s">
        <v>8218</v>
      </c>
      <c r="I89" t="s">
        <v>8223</v>
      </c>
      <c r="J89" t="s">
        <v>8245</v>
      </c>
      <c r="K89">
        <v>1275529260</v>
      </c>
      <c r="L89">
        <v>1274705803</v>
      </c>
      <c r="M89" s="13">
        <f t="shared" si="8"/>
        <v>40322.53938657407</v>
      </c>
      <c r="N89" s="13" t="str">
        <f t="shared" si="9"/>
        <v>2010</v>
      </c>
      <c r="O89" s="13" t="str">
        <f t="shared" si="10"/>
        <v>May</v>
      </c>
      <c r="P89" s="13">
        <f t="shared" si="11"/>
        <v>40332.070138888892</v>
      </c>
      <c r="Q89" t="b">
        <v>0</v>
      </c>
      <c r="R89">
        <v>25</v>
      </c>
      <c r="S89" t="b">
        <v>1</v>
      </c>
      <c r="T89" t="s">
        <v>8264</v>
      </c>
      <c r="U89" s="9" t="s">
        <v>8308</v>
      </c>
      <c r="V89" t="s">
        <v>8310</v>
      </c>
    </row>
    <row r="90" spans="1:22" ht="60" hidden="1" x14ac:dyDescent="0.3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s="7">
        <f t="shared" si="7"/>
        <v>103</v>
      </c>
      <c r="G90" s="7">
        <f t="shared" si="6"/>
        <v>60</v>
      </c>
      <c r="H90" t="s">
        <v>8218</v>
      </c>
      <c r="I90" t="s">
        <v>8223</v>
      </c>
      <c r="J90" t="s">
        <v>8245</v>
      </c>
      <c r="K90">
        <v>1403452131</v>
      </c>
      <c r="L90">
        <v>1401205731</v>
      </c>
      <c r="M90" s="13">
        <f t="shared" si="8"/>
        <v>41786.65892361111</v>
      </c>
      <c r="N90" s="13" t="str">
        <f t="shared" si="9"/>
        <v>2014</v>
      </c>
      <c r="O90" s="13" t="str">
        <f t="shared" si="10"/>
        <v>May</v>
      </c>
      <c r="P90" s="13">
        <f t="shared" si="11"/>
        <v>41812.65892361111</v>
      </c>
      <c r="Q90" t="b">
        <v>0</v>
      </c>
      <c r="R90">
        <v>60</v>
      </c>
      <c r="S90" t="b">
        <v>1</v>
      </c>
      <c r="T90" t="s">
        <v>8264</v>
      </c>
      <c r="U90" s="9" t="s">
        <v>8308</v>
      </c>
      <c r="V90" t="s">
        <v>8310</v>
      </c>
    </row>
    <row r="91" spans="1:22" ht="45" hidden="1" x14ac:dyDescent="0.3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s="7">
        <f t="shared" si="7"/>
        <v>115</v>
      </c>
      <c r="G91" s="7">
        <f t="shared" si="6"/>
        <v>123.29</v>
      </c>
      <c r="H91" t="s">
        <v>8218</v>
      </c>
      <c r="I91" t="s">
        <v>8223</v>
      </c>
      <c r="J91" t="s">
        <v>8245</v>
      </c>
      <c r="K91">
        <v>1370196192</v>
      </c>
      <c r="L91">
        <v>1368036192</v>
      </c>
      <c r="M91" s="13">
        <f t="shared" si="8"/>
        <v>41402.752222222225</v>
      </c>
      <c r="N91" s="13" t="str">
        <f t="shared" si="9"/>
        <v>2013</v>
      </c>
      <c r="O91" s="13" t="str">
        <f t="shared" si="10"/>
        <v>May</v>
      </c>
      <c r="P91" s="13">
        <f t="shared" si="11"/>
        <v>41427.752222222225</v>
      </c>
      <c r="Q91" t="b">
        <v>0</v>
      </c>
      <c r="R91">
        <v>56</v>
      </c>
      <c r="S91" t="b">
        <v>1</v>
      </c>
      <c r="T91" t="s">
        <v>8264</v>
      </c>
      <c r="U91" s="9" t="s">
        <v>8308</v>
      </c>
      <c r="V91" t="s">
        <v>8310</v>
      </c>
    </row>
    <row r="92" spans="1:22" ht="30" hidden="1" x14ac:dyDescent="0.3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s="7">
        <f t="shared" si="7"/>
        <v>100</v>
      </c>
      <c r="G92" s="7">
        <f t="shared" si="6"/>
        <v>31.38</v>
      </c>
      <c r="H92" t="s">
        <v>8218</v>
      </c>
      <c r="I92" t="s">
        <v>8223</v>
      </c>
      <c r="J92" t="s">
        <v>8245</v>
      </c>
      <c r="K92">
        <v>1310454499</v>
      </c>
      <c r="L92">
        <v>1307862499</v>
      </c>
      <c r="M92" s="13">
        <f t="shared" si="8"/>
        <v>40706.297442129631</v>
      </c>
      <c r="N92" s="13" t="str">
        <f t="shared" si="9"/>
        <v>2011</v>
      </c>
      <c r="O92" s="13" t="str">
        <f t="shared" si="10"/>
        <v>Jun</v>
      </c>
      <c r="P92" s="13">
        <f t="shared" si="11"/>
        <v>40736.297442129631</v>
      </c>
      <c r="Q92" t="b">
        <v>0</v>
      </c>
      <c r="R92">
        <v>16</v>
      </c>
      <c r="S92" t="b">
        <v>1</v>
      </c>
      <c r="T92" t="s">
        <v>8264</v>
      </c>
      <c r="U92" s="9" t="s">
        <v>8308</v>
      </c>
      <c r="V92" t="s">
        <v>8310</v>
      </c>
    </row>
    <row r="93" spans="1:22" ht="45" hidden="1" x14ac:dyDescent="0.3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s="7">
        <f t="shared" si="7"/>
        <v>120</v>
      </c>
      <c r="G93" s="7">
        <f t="shared" si="6"/>
        <v>78.260000000000005</v>
      </c>
      <c r="H93" t="s">
        <v>8218</v>
      </c>
      <c r="I93" t="s">
        <v>8223</v>
      </c>
      <c r="J93" t="s">
        <v>8245</v>
      </c>
      <c r="K93">
        <v>1305625164</v>
      </c>
      <c r="L93">
        <v>1300354764</v>
      </c>
      <c r="M93" s="13">
        <f t="shared" si="8"/>
        <v>40619.402361111112</v>
      </c>
      <c r="N93" s="13" t="str">
        <f t="shared" si="9"/>
        <v>2011</v>
      </c>
      <c r="O93" s="13" t="str">
        <f t="shared" si="10"/>
        <v>Mar</v>
      </c>
      <c r="P93" s="13">
        <f t="shared" si="11"/>
        <v>40680.402361111112</v>
      </c>
      <c r="Q93" t="b">
        <v>0</v>
      </c>
      <c r="R93">
        <v>46</v>
      </c>
      <c r="S93" t="b">
        <v>1</v>
      </c>
      <c r="T93" t="s">
        <v>8264</v>
      </c>
      <c r="U93" s="9" t="s">
        <v>8308</v>
      </c>
      <c r="V93" t="s">
        <v>8310</v>
      </c>
    </row>
    <row r="94" spans="1:22" ht="45" hidden="1" x14ac:dyDescent="0.3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s="7">
        <f t="shared" si="7"/>
        <v>105</v>
      </c>
      <c r="G94" s="7">
        <f t="shared" si="6"/>
        <v>122.33</v>
      </c>
      <c r="H94" t="s">
        <v>8218</v>
      </c>
      <c r="I94" t="s">
        <v>8228</v>
      </c>
      <c r="J94" t="s">
        <v>8250</v>
      </c>
      <c r="K94">
        <v>1485936000</v>
      </c>
      <c r="L94">
        <v>1481949983</v>
      </c>
      <c r="M94" s="13">
        <f t="shared" si="8"/>
        <v>42721.198877314819</v>
      </c>
      <c r="N94" s="13" t="str">
        <f t="shared" si="9"/>
        <v>2016</v>
      </c>
      <c r="O94" s="13" t="str">
        <f t="shared" si="10"/>
        <v>Dec</v>
      </c>
      <c r="P94" s="13">
        <f t="shared" si="11"/>
        <v>42767.333333333328</v>
      </c>
      <c r="Q94" t="b">
        <v>0</v>
      </c>
      <c r="R94">
        <v>43</v>
      </c>
      <c r="S94" t="b">
        <v>1</v>
      </c>
      <c r="T94" t="s">
        <v>8264</v>
      </c>
      <c r="U94" s="9" t="s">
        <v>8308</v>
      </c>
      <c r="V94" t="s">
        <v>8310</v>
      </c>
    </row>
    <row r="95" spans="1:22" ht="60" hidden="1" x14ac:dyDescent="0.3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s="7">
        <f t="shared" si="7"/>
        <v>111</v>
      </c>
      <c r="G95" s="7">
        <f t="shared" si="6"/>
        <v>73.73</v>
      </c>
      <c r="H95" t="s">
        <v>8218</v>
      </c>
      <c r="I95" t="s">
        <v>8223</v>
      </c>
      <c r="J95" t="s">
        <v>8245</v>
      </c>
      <c r="K95">
        <v>1341349200</v>
      </c>
      <c r="L95">
        <v>1338928537</v>
      </c>
      <c r="M95" s="13">
        <f t="shared" si="8"/>
        <v>41065.858067129629</v>
      </c>
      <c r="N95" s="13" t="str">
        <f t="shared" si="9"/>
        <v>2012</v>
      </c>
      <c r="O95" s="13" t="str">
        <f t="shared" si="10"/>
        <v>Jun</v>
      </c>
      <c r="P95" s="13">
        <f t="shared" si="11"/>
        <v>41093.875</v>
      </c>
      <c r="Q95" t="b">
        <v>0</v>
      </c>
      <c r="R95">
        <v>15</v>
      </c>
      <c r="S95" t="b">
        <v>1</v>
      </c>
      <c r="T95" t="s">
        <v>8264</v>
      </c>
      <c r="U95" s="9" t="s">
        <v>8308</v>
      </c>
      <c r="V95" t="s">
        <v>8310</v>
      </c>
    </row>
    <row r="96" spans="1:22" ht="45" hidden="1" x14ac:dyDescent="0.3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s="7">
        <f t="shared" si="7"/>
        <v>104</v>
      </c>
      <c r="G96" s="7">
        <f t="shared" si="6"/>
        <v>21.67</v>
      </c>
      <c r="H96" t="s">
        <v>8218</v>
      </c>
      <c r="I96" t="s">
        <v>8224</v>
      </c>
      <c r="J96" t="s">
        <v>8246</v>
      </c>
      <c r="K96">
        <v>1396890822</v>
      </c>
      <c r="L96">
        <v>1395162822</v>
      </c>
      <c r="M96" s="13">
        <f t="shared" si="8"/>
        <v>41716.717847222222</v>
      </c>
      <c r="N96" s="13" t="str">
        <f t="shared" si="9"/>
        <v>2014</v>
      </c>
      <c r="O96" s="13" t="str">
        <f t="shared" si="10"/>
        <v>Mar</v>
      </c>
      <c r="P96" s="13">
        <f t="shared" si="11"/>
        <v>41736.717847222222</v>
      </c>
      <c r="Q96" t="b">
        <v>0</v>
      </c>
      <c r="R96">
        <v>12</v>
      </c>
      <c r="S96" t="b">
        <v>1</v>
      </c>
      <c r="T96" t="s">
        <v>8264</v>
      </c>
      <c r="U96" s="9" t="s">
        <v>8308</v>
      </c>
      <c r="V96" t="s">
        <v>8310</v>
      </c>
    </row>
    <row r="97" spans="1:22" ht="60" hidden="1" x14ac:dyDescent="0.3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s="7">
        <f t="shared" si="7"/>
        <v>131</v>
      </c>
      <c r="G97" s="7">
        <f t="shared" si="6"/>
        <v>21.9</v>
      </c>
      <c r="H97" t="s">
        <v>8218</v>
      </c>
      <c r="I97" t="s">
        <v>8223</v>
      </c>
      <c r="J97" t="s">
        <v>8245</v>
      </c>
      <c r="K97">
        <v>1330214841</v>
      </c>
      <c r="L97">
        <v>1327622841</v>
      </c>
      <c r="M97" s="13">
        <f t="shared" si="8"/>
        <v>40935.005104166667</v>
      </c>
      <c r="N97" s="13" t="str">
        <f t="shared" si="9"/>
        <v>2012</v>
      </c>
      <c r="O97" s="13" t="str">
        <f t="shared" si="10"/>
        <v>Jan</v>
      </c>
      <c r="P97" s="13">
        <f t="shared" si="11"/>
        <v>40965.005104166667</v>
      </c>
      <c r="Q97" t="b">
        <v>0</v>
      </c>
      <c r="R97">
        <v>21</v>
      </c>
      <c r="S97" t="b">
        <v>1</v>
      </c>
      <c r="T97" t="s">
        <v>8264</v>
      </c>
      <c r="U97" s="9" t="s">
        <v>8308</v>
      </c>
      <c r="V97" t="s">
        <v>8310</v>
      </c>
    </row>
    <row r="98" spans="1:22" ht="60" hidden="1" x14ac:dyDescent="0.3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s="7">
        <f t="shared" si="7"/>
        <v>115</v>
      </c>
      <c r="G98" s="7">
        <f t="shared" si="6"/>
        <v>50.59</v>
      </c>
      <c r="H98" t="s">
        <v>8218</v>
      </c>
      <c r="I98" t="s">
        <v>8223</v>
      </c>
      <c r="J98" t="s">
        <v>8245</v>
      </c>
      <c r="K98">
        <v>1280631600</v>
      </c>
      <c r="L98">
        <v>1274889241</v>
      </c>
      <c r="M98" s="13">
        <f t="shared" si="8"/>
        <v>40324.662511574075</v>
      </c>
      <c r="N98" s="13" t="str">
        <f t="shared" si="9"/>
        <v>2010</v>
      </c>
      <c r="O98" s="13" t="str">
        <f t="shared" si="10"/>
        <v>May</v>
      </c>
      <c r="P98" s="13">
        <f t="shared" si="11"/>
        <v>40391.125</v>
      </c>
      <c r="Q98" t="b">
        <v>0</v>
      </c>
      <c r="R98">
        <v>34</v>
      </c>
      <c r="S98" t="b">
        <v>1</v>
      </c>
      <c r="T98" t="s">
        <v>8264</v>
      </c>
      <c r="U98" s="9" t="s">
        <v>8308</v>
      </c>
      <c r="V98" t="s">
        <v>8310</v>
      </c>
    </row>
    <row r="99" spans="1:22" ht="45" hidden="1" x14ac:dyDescent="0.3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s="7">
        <f t="shared" si="7"/>
        <v>106</v>
      </c>
      <c r="G99" s="7">
        <f t="shared" si="6"/>
        <v>53.13</v>
      </c>
      <c r="H99" t="s">
        <v>8218</v>
      </c>
      <c r="I99" t="s">
        <v>8223</v>
      </c>
      <c r="J99" t="s">
        <v>8245</v>
      </c>
      <c r="K99">
        <v>1310440482</v>
      </c>
      <c r="L99">
        <v>1307848482</v>
      </c>
      <c r="M99" s="13">
        <f t="shared" si="8"/>
        <v>40706.135208333333</v>
      </c>
      <c r="N99" s="13" t="str">
        <f t="shared" si="9"/>
        <v>2011</v>
      </c>
      <c r="O99" s="13" t="str">
        <f t="shared" si="10"/>
        <v>Jun</v>
      </c>
      <c r="P99" s="13">
        <f t="shared" si="11"/>
        <v>40736.135208333333</v>
      </c>
      <c r="Q99" t="b">
        <v>0</v>
      </c>
      <c r="R99">
        <v>8</v>
      </c>
      <c r="S99" t="b">
        <v>1</v>
      </c>
      <c r="T99" t="s">
        <v>8264</v>
      </c>
      <c r="U99" s="9" t="s">
        <v>8308</v>
      </c>
      <c r="V99" t="s">
        <v>8310</v>
      </c>
    </row>
    <row r="100" spans="1:22" ht="45" hidden="1" x14ac:dyDescent="0.3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s="7">
        <f t="shared" si="7"/>
        <v>106</v>
      </c>
      <c r="G100" s="7">
        <f t="shared" si="6"/>
        <v>56.67</v>
      </c>
      <c r="H100" t="s">
        <v>8218</v>
      </c>
      <c r="I100" t="s">
        <v>8223</v>
      </c>
      <c r="J100" t="s">
        <v>8245</v>
      </c>
      <c r="K100">
        <v>1354923000</v>
      </c>
      <c r="L100">
        <v>1351796674</v>
      </c>
      <c r="M100" s="13">
        <f t="shared" si="8"/>
        <v>41214.79483796296</v>
      </c>
      <c r="N100" s="13" t="str">
        <f t="shared" si="9"/>
        <v>2012</v>
      </c>
      <c r="O100" s="13" t="str">
        <f t="shared" si="10"/>
        <v>Nov</v>
      </c>
      <c r="P100" s="13">
        <f t="shared" si="11"/>
        <v>41250.979166666664</v>
      </c>
      <c r="Q100" t="b">
        <v>0</v>
      </c>
      <c r="R100">
        <v>60</v>
      </c>
      <c r="S100" t="b">
        <v>1</v>
      </c>
      <c r="T100" t="s">
        <v>8264</v>
      </c>
      <c r="U100" s="9" t="s">
        <v>8308</v>
      </c>
      <c r="V100" t="s">
        <v>8310</v>
      </c>
    </row>
    <row r="101" spans="1:22" ht="45" hidden="1" x14ac:dyDescent="0.3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s="7">
        <f t="shared" si="7"/>
        <v>106</v>
      </c>
      <c r="G101" s="7">
        <f t="shared" si="6"/>
        <v>40.78</v>
      </c>
      <c r="H101" t="s">
        <v>8218</v>
      </c>
      <c r="I101" t="s">
        <v>8223</v>
      </c>
      <c r="J101" t="s">
        <v>8245</v>
      </c>
      <c r="K101">
        <v>1390426799</v>
      </c>
      <c r="L101">
        <v>1387834799</v>
      </c>
      <c r="M101" s="13">
        <f t="shared" si="8"/>
        <v>41631.902766203704</v>
      </c>
      <c r="N101" s="13" t="str">
        <f t="shared" si="9"/>
        <v>2013</v>
      </c>
      <c r="O101" s="13" t="str">
        <f t="shared" si="10"/>
        <v>Dec</v>
      </c>
      <c r="P101" s="13">
        <f t="shared" si="11"/>
        <v>41661.902766203704</v>
      </c>
      <c r="Q101" t="b">
        <v>0</v>
      </c>
      <c r="R101">
        <v>39</v>
      </c>
      <c r="S101" t="b">
        <v>1</v>
      </c>
      <c r="T101" t="s">
        <v>8264</v>
      </c>
      <c r="U101" s="9" t="s">
        <v>8308</v>
      </c>
      <c r="V101" t="s">
        <v>8310</v>
      </c>
    </row>
    <row r="102" spans="1:22" ht="60" hidden="1" x14ac:dyDescent="0.3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s="7">
        <f t="shared" si="7"/>
        <v>100</v>
      </c>
      <c r="G102" s="7">
        <f t="shared" si="6"/>
        <v>192.31</v>
      </c>
      <c r="H102" t="s">
        <v>8218</v>
      </c>
      <c r="I102" t="s">
        <v>8223</v>
      </c>
      <c r="J102" t="s">
        <v>8245</v>
      </c>
      <c r="K102">
        <v>1352055886</v>
      </c>
      <c r="L102">
        <v>1350324286</v>
      </c>
      <c r="M102" s="13">
        <f t="shared" si="8"/>
        <v>41197.753310185188</v>
      </c>
      <c r="N102" s="13" t="str">
        <f t="shared" si="9"/>
        <v>2012</v>
      </c>
      <c r="O102" s="13" t="str">
        <f t="shared" si="10"/>
        <v>Oct</v>
      </c>
      <c r="P102" s="13">
        <f t="shared" si="11"/>
        <v>41217.794976851852</v>
      </c>
      <c r="Q102" t="b">
        <v>0</v>
      </c>
      <c r="R102">
        <v>26</v>
      </c>
      <c r="S102" t="b">
        <v>1</v>
      </c>
      <c r="T102" t="s">
        <v>8264</v>
      </c>
      <c r="U102" s="9" t="s">
        <v>8308</v>
      </c>
      <c r="V102" t="s">
        <v>8310</v>
      </c>
    </row>
    <row r="103" spans="1:22" ht="60" hidden="1" x14ac:dyDescent="0.3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s="7">
        <f t="shared" si="7"/>
        <v>100</v>
      </c>
      <c r="G103" s="7">
        <f t="shared" si="6"/>
        <v>100</v>
      </c>
      <c r="H103" t="s">
        <v>8218</v>
      </c>
      <c r="I103" t="s">
        <v>8223</v>
      </c>
      <c r="J103" t="s">
        <v>8245</v>
      </c>
      <c r="K103">
        <v>1359052710</v>
      </c>
      <c r="L103">
        <v>1356979110</v>
      </c>
      <c r="M103" s="13">
        <f t="shared" si="8"/>
        <v>41274.776736111111</v>
      </c>
      <c r="N103" s="13" t="str">
        <f t="shared" si="9"/>
        <v>2012</v>
      </c>
      <c r="O103" s="13" t="str">
        <f t="shared" si="10"/>
        <v>Dec</v>
      </c>
      <c r="P103" s="13">
        <f t="shared" si="11"/>
        <v>41298.776736111111</v>
      </c>
      <c r="Q103" t="b">
        <v>0</v>
      </c>
      <c r="R103">
        <v>35</v>
      </c>
      <c r="S103" t="b">
        <v>1</v>
      </c>
      <c r="T103" t="s">
        <v>8264</v>
      </c>
      <c r="U103" s="9" t="s">
        <v>8308</v>
      </c>
      <c r="V103" t="s">
        <v>8310</v>
      </c>
    </row>
    <row r="104" spans="1:22" ht="45" hidden="1" x14ac:dyDescent="0.3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s="7">
        <f t="shared" si="7"/>
        <v>128</v>
      </c>
      <c r="G104" s="7">
        <f t="shared" si="6"/>
        <v>117.92</v>
      </c>
      <c r="H104" t="s">
        <v>8218</v>
      </c>
      <c r="I104" t="s">
        <v>8223</v>
      </c>
      <c r="J104" t="s">
        <v>8245</v>
      </c>
      <c r="K104">
        <v>1293073733</v>
      </c>
      <c r="L104">
        <v>1290481733</v>
      </c>
      <c r="M104" s="13">
        <f t="shared" si="8"/>
        <v>40505.131168981483</v>
      </c>
      <c r="N104" s="13" t="str">
        <f t="shared" si="9"/>
        <v>2010</v>
      </c>
      <c r="O104" s="13" t="str">
        <f t="shared" si="10"/>
        <v>Nov</v>
      </c>
      <c r="P104" s="13">
        <f t="shared" si="11"/>
        <v>40535.131168981483</v>
      </c>
      <c r="Q104" t="b">
        <v>0</v>
      </c>
      <c r="R104">
        <v>65</v>
      </c>
      <c r="S104" t="b">
        <v>1</v>
      </c>
      <c r="T104" t="s">
        <v>8264</v>
      </c>
      <c r="U104" s="9" t="s">
        <v>8308</v>
      </c>
      <c r="V104" t="s">
        <v>8310</v>
      </c>
    </row>
    <row r="105" spans="1:22" ht="45" hidden="1" x14ac:dyDescent="0.3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s="7">
        <f t="shared" si="7"/>
        <v>105</v>
      </c>
      <c r="G105" s="7">
        <f t="shared" si="6"/>
        <v>27.9</v>
      </c>
      <c r="H105" t="s">
        <v>8218</v>
      </c>
      <c r="I105" t="s">
        <v>8224</v>
      </c>
      <c r="J105" t="s">
        <v>8246</v>
      </c>
      <c r="K105">
        <v>1394220030</v>
      </c>
      <c r="L105">
        <v>1392232830</v>
      </c>
      <c r="M105" s="13">
        <f t="shared" si="8"/>
        <v>41682.805902777778</v>
      </c>
      <c r="N105" s="13" t="str">
        <f t="shared" si="9"/>
        <v>2014</v>
      </c>
      <c r="O105" s="13" t="str">
        <f t="shared" si="10"/>
        <v>Feb</v>
      </c>
      <c r="P105" s="13">
        <f t="shared" si="11"/>
        <v>41705.805902777778</v>
      </c>
      <c r="Q105" t="b">
        <v>0</v>
      </c>
      <c r="R105">
        <v>49</v>
      </c>
      <c r="S105" t="b">
        <v>1</v>
      </c>
      <c r="T105" t="s">
        <v>8264</v>
      </c>
      <c r="U105" s="9" t="s">
        <v>8308</v>
      </c>
      <c r="V105" t="s">
        <v>8310</v>
      </c>
    </row>
    <row r="106" spans="1:22" ht="30" hidden="1" x14ac:dyDescent="0.3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s="7">
        <f t="shared" si="7"/>
        <v>120</v>
      </c>
      <c r="G106" s="7">
        <f t="shared" si="6"/>
        <v>60</v>
      </c>
      <c r="H106" t="s">
        <v>8218</v>
      </c>
      <c r="I106" t="s">
        <v>8223</v>
      </c>
      <c r="J106" t="s">
        <v>8245</v>
      </c>
      <c r="K106">
        <v>1301792400</v>
      </c>
      <c r="L106">
        <v>1299775266</v>
      </c>
      <c r="M106" s="13">
        <f t="shared" si="8"/>
        <v>40612.695208333331</v>
      </c>
      <c r="N106" s="13" t="str">
        <f t="shared" si="9"/>
        <v>2011</v>
      </c>
      <c r="O106" s="13" t="str">
        <f t="shared" si="10"/>
        <v>Mar</v>
      </c>
      <c r="P106" s="13">
        <f t="shared" si="11"/>
        <v>40636.041666666664</v>
      </c>
      <c r="Q106" t="b">
        <v>0</v>
      </c>
      <c r="R106">
        <v>10</v>
      </c>
      <c r="S106" t="b">
        <v>1</v>
      </c>
      <c r="T106" t="s">
        <v>8264</v>
      </c>
      <c r="U106" s="9" t="s">
        <v>8308</v>
      </c>
      <c r="V106" t="s">
        <v>8310</v>
      </c>
    </row>
    <row r="107" spans="1:22" ht="45" hidden="1" x14ac:dyDescent="0.3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s="7">
        <f t="shared" si="7"/>
        <v>107</v>
      </c>
      <c r="G107" s="7">
        <f t="shared" si="6"/>
        <v>39.380000000000003</v>
      </c>
      <c r="H107" t="s">
        <v>8218</v>
      </c>
      <c r="I107" t="s">
        <v>8223</v>
      </c>
      <c r="J107" t="s">
        <v>8245</v>
      </c>
      <c r="K107">
        <v>1463184000</v>
      </c>
      <c r="L107">
        <v>1461605020</v>
      </c>
      <c r="M107" s="13">
        <f t="shared" si="8"/>
        <v>42485.724768518514</v>
      </c>
      <c r="N107" s="13" t="str">
        <f t="shared" si="9"/>
        <v>2016</v>
      </c>
      <c r="O107" s="13" t="str">
        <f t="shared" si="10"/>
        <v>Apr</v>
      </c>
      <c r="P107" s="13">
        <f t="shared" si="11"/>
        <v>42504</v>
      </c>
      <c r="Q107" t="b">
        <v>0</v>
      </c>
      <c r="R107">
        <v>60</v>
      </c>
      <c r="S107" t="b">
        <v>1</v>
      </c>
      <c r="T107" t="s">
        <v>8264</v>
      </c>
      <c r="U107" s="9" t="s">
        <v>8308</v>
      </c>
      <c r="V107" t="s">
        <v>8310</v>
      </c>
    </row>
    <row r="108" spans="1:22" hidden="1" x14ac:dyDescent="0.3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s="7">
        <f t="shared" si="7"/>
        <v>101</v>
      </c>
      <c r="G108" s="7">
        <f t="shared" si="6"/>
        <v>186.11</v>
      </c>
      <c r="H108" t="s">
        <v>8218</v>
      </c>
      <c r="I108" t="s">
        <v>8223</v>
      </c>
      <c r="J108" t="s">
        <v>8245</v>
      </c>
      <c r="K108">
        <v>1333391901</v>
      </c>
      <c r="L108">
        <v>1332182301</v>
      </c>
      <c r="M108" s="13">
        <f t="shared" si="8"/>
        <v>40987.776631944449</v>
      </c>
      <c r="N108" s="13" t="str">
        <f t="shared" si="9"/>
        <v>2012</v>
      </c>
      <c r="O108" s="13" t="str">
        <f t="shared" si="10"/>
        <v>Mar</v>
      </c>
      <c r="P108" s="13">
        <f t="shared" si="11"/>
        <v>41001.776631944449</v>
      </c>
      <c r="Q108" t="b">
        <v>0</v>
      </c>
      <c r="R108">
        <v>27</v>
      </c>
      <c r="S108" t="b">
        <v>1</v>
      </c>
      <c r="T108" t="s">
        <v>8264</v>
      </c>
      <c r="U108" s="9" t="s">
        <v>8308</v>
      </c>
      <c r="V108" t="s">
        <v>8310</v>
      </c>
    </row>
    <row r="109" spans="1:22" ht="60" hidden="1" x14ac:dyDescent="0.3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s="7">
        <f t="shared" si="7"/>
        <v>102</v>
      </c>
      <c r="G109" s="7">
        <f t="shared" si="6"/>
        <v>111.38</v>
      </c>
      <c r="H109" t="s">
        <v>8218</v>
      </c>
      <c r="I109" t="s">
        <v>8223</v>
      </c>
      <c r="J109" t="s">
        <v>8245</v>
      </c>
      <c r="K109">
        <v>1303688087</v>
      </c>
      <c r="L109">
        <v>1301787287</v>
      </c>
      <c r="M109" s="13">
        <f t="shared" si="8"/>
        <v>40635.982488425929</v>
      </c>
      <c r="N109" s="13" t="str">
        <f t="shared" si="9"/>
        <v>2011</v>
      </c>
      <c r="O109" s="13" t="str">
        <f t="shared" si="10"/>
        <v>Apr</v>
      </c>
      <c r="P109" s="13">
        <f t="shared" si="11"/>
        <v>40657.982488425929</v>
      </c>
      <c r="Q109" t="b">
        <v>0</v>
      </c>
      <c r="R109">
        <v>69</v>
      </c>
      <c r="S109" t="b">
        <v>1</v>
      </c>
      <c r="T109" t="s">
        <v>8264</v>
      </c>
      <c r="U109" s="9" t="s">
        <v>8308</v>
      </c>
      <c r="V109" t="s">
        <v>8310</v>
      </c>
    </row>
    <row r="110" spans="1:22" ht="45" hidden="1" x14ac:dyDescent="0.3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s="7">
        <f t="shared" si="7"/>
        <v>247</v>
      </c>
      <c r="G110" s="7">
        <f t="shared" si="6"/>
        <v>78.72</v>
      </c>
      <c r="H110" t="s">
        <v>8218</v>
      </c>
      <c r="I110" t="s">
        <v>8223</v>
      </c>
      <c r="J110" t="s">
        <v>8245</v>
      </c>
      <c r="K110">
        <v>1370011370</v>
      </c>
      <c r="L110">
        <v>1364827370</v>
      </c>
      <c r="M110" s="13">
        <f t="shared" si="8"/>
        <v>41365.613078703704</v>
      </c>
      <c r="N110" s="13" t="str">
        <f t="shared" si="9"/>
        <v>2013</v>
      </c>
      <c r="O110" s="13" t="str">
        <f t="shared" si="10"/>
        <v>Apr</v>
      </c>
      <c r="P110" s="13">
        <f t="shared" si="11"/>
        <v>41425.613078703704</v>
      </c>
      <c r="Q110" t="b">
        <v>0</v>
      </c>
      <c r="R110">
        <v>47</v>
      </c>
      <c r="S110" t="b">
        <v>1</v>
      </c>
      <c r="T110" t="s">
        <v>8264</v>
      </c>
      <c r="U110" s="9" t="s">
        <v>8308</v>
      </c>
      <c r="V110" t="s">
        <v>8310</v>
      </c>
    </row>
    <row r="111" spans="1:22" ht="45" hidden="1" x14ac:dyDescent="0.3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s="7">
        <f t="shared" si="7"/>
        <v>220</v>
      </c>
      <c r="G111" s="7">
        <f t="shared" si="6"/>
        <v>46.7</v>
      </c>
      <c r="H111" t="s">
        <v>8218</v>
      </c>
      <c r="I111" t="s">
        <v>8223</v>
      </c>
      <c r="J111" t="s">
        <v>8245</v>
      </c>
      <c r="K111">
        <v>1298680630</v>
      </c>
      <c r="L111">
        <v>1296088630</v>
      </c>
      <c r="M111" s="13">
        <f t="shared" si="8"/>
        <v>40570.025810185187</v>
      </c>
      <c r="N111" s="13" t="str">
        <f t="shared" si="9"/>
        <v>2011</v>
      </c>
      <c r="O111" s="13" t="str">
        <f t="shared" si="10"/>
        <v>Jan</v>
      </c>
      <c r="P111" s="13">
        <f t="shared" si="11"/>
        <v>40600.025810185187</v>
      </c>
      <c r="Q111" t="b">
        <v>0</v>
      </c>
      <c r="R111">
        <v>47</v>
      </c>
      <c r="S111" t="b">
        <v>1</v>
      </c>
      <c r="T111" t="s">
        <v>8264</v>
      </c>
      <c r="U111" s="9" t="s">
        <v>8308</v>
      </c>
      <c r="V111" t="s">
        <v>8310</v>
      </c>
    </row>
    <row r="112" spans="1:22" ht="45" hidden="1" x14ac:dyDescent="0.3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s="7">
        <f t="shared" si="7"/>
        <v>131</v>
      </c>
      <c r="G112" s="7">
        <f t="shared" si="6"/>
        <v>65.38</v>
      </c>
      <c r="H112" t="s">
        <v>8218</v>
      </c>
      <c r="I112" t="s">
        <v>8223</v>
      </c>
      <c r="J112" t="s">
        <v>8245</v>
      </c>
      <c r="K112">
        <v>1384408740</v>
      </c>
      <c r="L112">
        <v>1381445253</v>
      </c>
      <c r="M112" s="13">
        <f t="shared" si="8"/>
        <v>41557.949687500004</v>
      </c>
      <c r="N112" s="13" t="str">
        <f t="shared" si="9"/>
        <v>2013</v>
      </c>
      <c r="O112" s="13" t="str">
        <f t="shared" si="10"/>
        <v>Oct</v>
      </c>
      <c r="P112" s="13">
        <f t="shared" si="11"/>
        <v>41592.249305555553</v>
      </c>
      <c r="Q112" t="b">
        <v>0</v>
      </c>
      <c r="R112">
        <v>26</v>
      </c>
      <c r="S112" t="b">
        <v>1</v>
      </c>
      <c r="T112" t="s">
        <v>8264</v>
      </c>
      <c r="U112" s="9" t="s">
        <v>8308</v>
      </c>
      <c r="V112" t="s">
        <v>8310</v>
      </c>
    </row>
    <row r="113" spans="1:22" ht="45" hidden="1" x14ac:dyDescent="0.3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s="7">
        <f t="shared" si="7"/>
        <v>155</v>
      </c>
      <c r="G113" s="7">
        <f t="shared" si="6"/>
        <v>102.08</v>
      </c>
      <c r="H113" t="s">
        <v>8218</v>
      </c>
      <c r="I113" t="s">
        <v>8225</v>
      </c>
      <c r="J113" t="s">
        <v>8247</v>
      </c>
      <c r="K113">
        <v>1433059187</v>
      </c>
      <c r="L113">
        <v>1430467187</v>
      </c>
      <c r="M113" s="13">
        <f t="shared" si="8"/>
        <v>42125.333182870367</v>
      </c>
      <c r="N113" s="13" t="str">
        <f t="shared" si="9"/>
        <v>2015</v>
      </c>
      <c r="O113" s="13" t="str">
        <f t="shared" si="10"/>
        <v>May</v>
      </c>
      <c r="P113" s="13">
        <f t="shared" si="11"/>
        <v>42155.333182870367</v>
      </c>
      <c r="Q113" t="b">
        <v>0</v>
      </c>
      <c r="R113">
        <v>53</v>
      </c>
      <c r="S113" t="b">
        <v>1</v>
      </c>
      <c r="T113" t="s">
        <v>8264</v>
      </c>
      <c r="U113" s="9" t="s">
        <v>8308</v>
      </c>
      <c r="V113" t="s">
        <v>8310</v>
      </c>
    </row>
    <row r="114" spans="1:22" ht="60" hidden="1" x14ac:dyDescent="0.3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s="7">
        <f t="shared" si="7"/>
        <v>104</v>
      </c>
      <c r="G114" s="7">
        <f t="shared" si="6"/>
        <v>64.2</v>
      </c>
      <c r="H114" t="s">
        <v>8218</v>
      </c>
      <c r="I114" t="s">
        <v>8223</v>
      </c>
      <c r="J114" t="s">
        <v>8245</v>
      </c>
      <c r="K114">
        <v>1397354400</v>
      </c>
      <c r="L114">
        <v>1395277318</v>
      </c>
      <c r="M114" s="13">
        <f t="shared" si="8"/>
        <v>41718.043032407404</v>
      </c>
      <c r="N114" s="13" t="str">
        <f t="shared" si="9"/>
        <v>2014</v>
      </c>
      <c r="O114" s="13" t="str">
        <f t="shared" si="10"/>
        <v>Mar</v>
      </c>
      <c r="P114" s="13">
        <f t="shared" si="11"/>
        <v>41742.083333333336</v>
      </c>
      <c r="Q114" t="b">
        <v>0</v>
      </c>
      <c r="R114">
        <v>81</v>
      </c>
      <c r="S114" t="b">
        <v>1</v>
      </c>
      <c r="T114" t="s">
        <v>8264</v>
      </c>
      <c r="U114" s="9" t="s">
        <v>8308</v>
      </c>
      <c r="V114" t="s">
        <v>8310</v>
      </c>
    </row>
    <row r="115" spans="1:22" ht="30" hidden="1" x14ac:dyDescent="0.3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s="7">
        <f t="shared" si="7"/>
        <v>141</v>
      </c>
      <c r="G115" s="7">
        <f t="shared" si="6"/>
        <v>90.38</v>
      </c>
      <c r="H115" t="s">
        <v>8218</v>
      </c>
      <c r="I115" t="s">
        <v>8223</v>
      </c>
      <c r="J115" t="s">
        <v>8245</v>
      </c>
      <c r="K115">
        <v>1312642800</v>
      </c>
      <c r="L115">
        <v>1311963128</v>
      </c>
      <c r="M115" s="13">
        <f t="shared" si="8"/>
        <v>40753.758425925924</v>
      </c>
      <c r="N115" s="13" t="str">
        <f t="shared" si="9"/>
        <v>2011</v>
      </c>
      <c r="O115" s="13" t="str">
        <f t="shared" si="10"/>
        <v>Jul</v>
      </c>
      <c r="P115" s="13">
        <f t="shared" si="11"/>
        <v>40761.625</v>
      </c>
      <c r="Q115" t="b">
        <v>0</v>
      </c>
      <c r="R115">
        <v>78</v>
      </c>
      <c r="S115" t="b">
        <v>1</v>
      </c>
      <c r="T115" t="s">
        <v>8264</v>
      </c>
      <c r="U115" s="9" t="s">
        <v>8308</v>
      </c>
      <c r="V115" t="s">
        <v>8310</v>
      </c>
    </row>
    <row r="116" spans="1:22" ht="45" hidden="1" x14ac:dyDescent="0.3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s="7">
        <f t="shared" si="7"/>
        <v>103</v>
      </c>
      <c r="G116" s="7">
        <f t="shared" si="6"/>
        <v>88.57</v>
      </c>
      <c r="H116" t="s">
        <v>8218</v>
      </c>
      <c r="I116" t="s">
        <v>8223</v>
      </c>
      <c r="J116" t="s">
        <v>8245</v>
      </c>
      <c r="K116">
        <v>1326436488</v>
      </c>
      <c r="L116">
        <v>1321252488</v>
      </c>
      <c r="M116" s="13">
        <f t="shared" si="8"/>
        <v>40861.27416666667</v>
      </c>
      <c r="N116" s="13" t="str">
        <f t="shared" si="9"/>
        <v>2011</v>
      </c>
      <c r="O116" s="13" t="str">
        <f t="shared" si="10"/>
        <v>Nov</v>
      </c>
      <c r="P116" s="13">
        <f t="shared" si="11"/>
        <v>40921.27416666667</v>
      </c>
      <c r="Q116" t="b">
        <v>0</v>
      </c>
      <c r="R116">
        <v>35</v>
      </c>
      <c r="S116" t="b">
        <v>1</v>
      </c>
      <c r="T116" t="s">
        <v>8264</v>
      </c>
      <c r="U116" s="9" t="s">
        <v>8308</v>
      </c>
      <c r="V116" t="s">
        <v>8310</v>
      </c>
    </row>
    <row r="117" spans="1:22" ht="30" hidden="1" x14ac:dyDescent="0.3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s="7">
        <f t="shared" si="7"/>
        <v>140</v>
      </c>
      <c r="G117" s="7">
        <f t="shared" si="6"/>
        <v>28.73</v>
      </c>
      <c r="H117" t="s">
        <v>8218</v>
      </c>
      <c r="I117" t="s">
        <v>8223</v>
      </c>
      <c r="J117" t="s">
        <v>8245</v>
      </c>
      <c r="K117">
        <v>1328377444</v>
      </c>
      <c r="L117">
        <v>1326217444</v>
      </c>
      <c r="M117" s="13">
        <f t="shared" si="8"/>
        <v>40918.738935185182</v>
      </c>
      <c r="N117" s="13" t="str">
        <f t="shared" si="9"/>
        <v>2012</v>
      </c>
      <c r="O117" s="13" t="str">
        <f t="shared" si="10"/>
        <v>Jan</v>
      </c>
      <c r="P117" s="13">
        <f t="shared" si="11"/>
        <v>40943.738935185182</v>
      </c>
      <c r="Q117" t="b">
        <v>0</v>
      </c>
      <c r="R117">
        <v>22</v>
      </c>
      <c r="S117" t="b">
        <v>1</v>
      </c>
      <c r="T117" t="s">
        <v>8264</v>
      </c>
      <c r="U117" s="9" t="s">
        <v>8308</v>
      </c>
      <c r="V117" t="s">
        <v>8310</v>
      </c>
    </row>
    <row r="118" spans="1:22" ht="60" hidden="1" x14ac:dyDescent="0.3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s="7">
        <f t="shared" si="7"/>
        <v>114</v>
      </c>
      <c r="G118" s="7">
        <f t="shared" si="6"/>
        <v>69.790000000000006</v>
      </c>
      <c r="H118" t="s">
        <v>8218</v>
      </c>
      <c r="I118" t="s">
        <v>8223</v>
      </c>
      <c r="J118" t="s">
        <v>8245</v>
      </c>
      <c r="K118">
        <v>1302260155</v>
      </c>
      <c r="L118">
        <v>1298289355</v>
      </c>
      <c r="M118" s="13">
        <f t="shared" si="8"/>
        <v>40595.497164351851</v>
      </c>
      <c r="N118" s="13" t="str">
        <f t="shared" si="9"/>
        <v>2011</v>
      </c>
      <c r="O118" s="13" t="str">
        <f t="shared" si="10"/>
        <v>Feb</v>
      </c>
      <c r="P118" s="13">
        <f t="shared" si="11"/>
        <v>40641.455497685187</v>
      </c>
      <c r="Q118" t="b">
        <v>0</v>
      </c>
      <c r="R118">
        <v>57</v>
      </c>
      <c r="S118" t="b">
        <v>1</v>
      </c>
      <c r="T118" t="s">
        <v>8264</v>
      </c>
      <c r="U118" s="9" t="s">
        <v>8308</v>
      </c>
      <c r="V118" t="s">
        <v>8310</v>
      </c>
    </row>
    <row r="119" spans="1:22" ht="60" hidden="1" x14ac:dyDescent="0.3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s="7">
        <f t="shared" si="7"/>
        <v>100</v>
      </c>
      <c r="G119" s="7">
        <f t="shared" si="6"/>
        <v>167.49</v>
      </c>
      <c r="H119" t="s">
        <v>8218</v>
      </c>
      <c r="I119" t="s">
        <v>8223</v>
      </c>
      <c r="J119" t="s">
        <v>8245</v>
      </c>
      <c r="K119">
        <v>1276110000</v>
      </c>
      <c r="L119">
        <v>1268337744</v>
      </c>
      <c r="M119" s="13">
        <f t="shared" si="8"/>
        <v>40248.834999999999</v>
      </c>
      <c r="N119" s="13" t="str">
        <f t="shared" si="9"/>
        <v>2010</v>
      </c>
      <c r="O119" s="13" t="str">
        <f t="shared" si="10"/>
        <v>Mar</v>
      </c>
      <c r="P119" s="13">
        <f t="shared" si="11"/>
        <v>40338.791666666664</v>
      </c>
      <c r="Q119" t="b">
        <v>0</v>
      </c>
      <c r="R119">
        <v>27</v>
      </c>
      <c r="S119" t="b">
        <v>1</v>
      </c>
      <c r="T119" t="s">
        <v>8264</v>
      </c>
      <c r="U119" s="9" t="s">
        <v>8308</v>
      </c>
      <c r="V119" t="s">
        <v>8310</v>
      </c>
    </row>
    <row r="120" spans="1:22" ht="30" hidden="1" x14ac:dyDescent="0.3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s="7">
        <f t="shared" si="7"/>
        <v>113</v>
      </c>
      <c r="G120" s="7">
        <f t="shared" si="6"/>
        <v>144.91</v>
      </c>
      <c r="H120" t="s">
        <v>8218</v>
      </c>
      <c r="I120" t="s">
        <v>8223</v>
      </c>
      <c r="J120" t="s">
        <v>8245</v>
      </c>
      <c r="K120">
        <v>1311902236</v>
      </c>
      <c r="L120">
        <v>1309310236</v>
      </c>
      <c r="M120" s="13">
        <f t="shared" si="8"/>
        <v>40723.053657407407</v>
      </c>
      <c r="N120" s="13" t="str">
        <f t="shared" si="9"/>
        <v>2011</v>
      </c>
      <c r="O120" s="13" t="str">
        <f t="shared" si="10"/>
        <v>Jun</v>
      </c>
      <c r="P120" s="13">
        <f t="shared" si="11"/>
        <v>40753.053657407407</v>
      </c>
      <c r="Q120" t="b">
        <v>0</v>
      </c>
      <c r="R120">
        <v>39</v>
      </c>
      <c r="S120" t="b">
        <v>1</v>
      </c>
      <c r="T120" t="s">
        <v>8264</v>
      </c>
      <c r="U120" s="9" t="s">
        <v>8308</v>
      </c>
      <c r="V120" t="s">
        <v>8310</v>
      </c>
    </row>
    <row r="121" spans="1:22" ht="60" hidden="1" x14ac:dyDescent="0.3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s="7">
        <f t="shared" si="7"/>
        <v>105</v>
      </c>
      <c r="G121" s="7">
        <f t="shared" si="6"/>
        <v>91.84</v>
      </c>
      <c r="H121" t="s">
        <v>8218</v>
      </c>
      <c r="I121" t="s">
        <v>8223</v>
      </c>
      <c r="J121" t="s">
        <v>8245</v>
      </c>
      <c r="K121">
        <v>1313276400</v>
      </c>
      <c r="L121">
        <v>1310693986</v>
      </c>
      <c r="M121" s="13">
        <f t="shared" si="8"/>
        <v>40739.069282407407</v>
      </c>
      <c r="N121" s="13" t="str">
        <f t="shared" si="9"/>
        <v>2011</v>
      </c>
      <c r="O121" s="13" t="str">
        <f t="shared" si="10"/>
        <v>Jul</v>
      </c>
      <c r="P121" s="13">
        <f t="shared" si="11"/>
        <v>40768.958333333336</v>
      </c>
      <c r="Q121" t="b">
        <v>0</v>
      </c>
      <c r="R121">
        <v>37</v>
      </c>
      <c r="S121" t="b">
        <v>1</v>
      </c>
      <c r="T121" t="s">
        <v>8264</v>
      </c>
      <c r="U121" s="9" t="s">
        <v>8308</v>
      </c>
      <c r="V121" t="s">
        <v>8310</v>
      </c>
    </row>
    <row r="122" spans="1:22" ht="60" hidden="1" x14ac:dyDescent="0.3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s="7">
        <f t="shared" si="7"/>
        <v>0</v>
      </c>
      <c r="G122" s="7">
        <f t="shared" si="6"/>
        <v>10</v>
      </c>
      <c r="H122" t="s">
        <v>8219</v>
      </c>
      <c r="I122" t="s">
        <v>8230</v>
      </c>
      <c r="J122" t="s">
        <v>8251</v>
      </c>
      <c r="K122">
        <v>1475457107</v>
      </c>
      <c r="L122">
        <v>1472865107</v>
      </c>
      <c r="M122" s="13">
        <f t="shared" si="8"/>
        <v>42616.049849537041</v>
      </c>
      <c r="N122" s="13" t="str">
        <f t="shared" si="9"/>
        <v>2016</v>
      </c>
      <c r="O122" s="13" t="str">
        <f t="shared" si="10"/>
        <v>Sep</v>
      </c>
      <c r="P122" s="13">
        <f t="shared" si="11"/>
        <v>42646.049849537041</v>
      </c>
      <c r="Q122" t="b">
        <v>0</v>
      </c>
      <c r="R122">
        <v>1</v>
      </c>
      <c r="S122" t="b">
        <v>0</v>
      </c>
      <c r="T122" t="s">
        <v>8265</v>
      </c>
      <c r="U122" s="9" t="s">
        <v>8308</v>
      </c>
      <c r="V122" t="s">
        <v>8311</v>
      </c>
    </row>
    <row r="123" spans="1:22" ht="60" hidden="1" x14ac:dyDescent="0.3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s="7">
        <f t="shared" si="7"/>
        <v>0</v>
      </c>
      <c r="G123" s="7">
        <f t="shared" si="6"/>
        <v>1</v>
      </c>
      <c r="H123" t="s">
        <v>8219</v>
      </c>
      <c r="I123" t="s">
        <v>8223</v>
      </c>
      <c r="J123" t="s">
        <v>8245</v>
      </c>
      <c r="K123">
        <v>1429352160</v>
      </c>
      <c r="L123">
        <v>1427993710</v>
      </c>
      <c r="M123" s="13">
        <f t="shared" si="8"/>
        <v>42096.704976851848</v>
      </c>
      <c r="N123" s="13" t="str">
        <f t="shared" si="9"/>
        <v>2015</v>
      </c>
      <c r="O123" s="13" t="str">
        <f t="shared" si="10"/>
        <v>Apr</v>
      </c>
      <c r="P123" s="13">
        <f t="shared" si="11"/>
        <v>42112.427777777775</v>
      </c>
      <c r="Q123" t="b">
        <v>0</v>
      </c>
      <c r="R123">
        <v>1</v>
      </c>
      <c r="S123" t="b">
        <v>0</v>
      </c>
      <c r="T123" t="s">
        <v>8265</v>
      </c>
      <c r="U123" s="9" t="s">
        <v>8308</v>
      </c>
      <c r="V123" t="s">
        <v>8311</v>
      </c>
    </row>
    <row r="124" spans="1:22" ht="45" hidden="1" x14ac:dyDescent="0.3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s="7">
        <f t="shared" si="7"/>
        <v>0</v>
      </c>
      <c r="G124" s="7">
        <f t="shared" si="6"/>
        <v>0</v>
      </c>
      <c r="H124" t="s">
        <v>8219</v>
      </c>
      <c r="I124" t="s">
        <v>8223</v>
      </c>
      <c r="J124" t="s">
        <v>8245</v>
      </c>
      <c r="K124">
        <v>1476094907</v>
      </c>
      <c r="L124">
        <v>1470910907</v>
      </c>
      <c r="M124" s="13">
        <f t="shared" si="8"/>
        <v>42593.431793981479</v>
      </c>
      <c r="N124" s="13" t="str">
        <f t="shared" si="9"/>
        <v>2016</v>
      </c>
      <c r="O124" s="13" t="str">
        <f t="shared" si="10"/>
        <v>Aug</v>
      </c>
      <c r="P124" s="13">
        <f t="shared" si="11"/>
        <v>42653.431793981479</v>
      </c>
      <c r="Q124" t="b">
        <v>0</v>
      </c>
      <c r="R124">
        <v>0</v>
      </c>
      <c r="S124" t="b">
        <v>0</v>
      </c>
      <c r="T124" t="s">
        <v>8265</v>
      </c>
      <c r="U124" s="9" t="s">
        <v>8308</v>
      </c>
      <c r="V124" t="s">
        <v>8311</v>
      </c>
    </row>
    <row r="125" spans="1:22" ht="60" hidden="1" x14ac:dyDescent="0.3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s="7">
        <f t="shared" si="7"/>
        <v>0</v>
      </c>
      <c r="G125" s="7">
        <f t="shared" si="6"/>
        <v>25.17</v>
      </c>
      <c r="H125" t="s">
        <v>8219</v>
      </c>
      <c r="I125" t="s">
        <v>8223</v>
      </c>
      <c r="J125" t="s">
        <v>8245</v>
      </c>
      <c r="K125">
        <v>1414533600</v>
      </c>
      <c r="L125">
        <v>1411411564</v>
      </c>
      <c r="M125" s="13">
        <f t="shared" si="8"/>
        <v>41904.781990740739</v>
      </c>
      <c r="N125" s="13" t="str">
        <f t="shared" si="9"/>
        <v>2014</v>
      </c>
      <c r="O125" s="13" t="str">
        <f t="shared" si="10"/>
        <v>Sep</v>
      </c>
      <c r="P125" s="13">
        <f t="shared" si="11"/>
        <v>41940.916666666664</v>
      </c>
      <c r="Q125" t="b">
        <v>0</v>
      </c>
      <c r="R125">
        <v>6</v>
      </c>
      <c r="S125" t="b">
        <v>0</v>
      </c>
      <c r="T125" t="s">
        <v>8265</v>
      </c>
      <c r="U125" s="9" t="s">
        <v>8308</v>
      </c>
      <c r="V125" t="s">
        <v>8311</v>
      </c>
    </row>
    <row r="126" spans="1:22" ht="45" hidden="1" x14ac:dyDescent="0.3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s="7">
        <f t="shared" si="7"/>
        <v>0</v>
      </c>
      <c r="G126" s="7">
        <f t="shared" si="6"/>
        <v>0</v>
      </c>
      <c r="H126" t="s">
        <v>8219</v>
      </c>
      <c r="I126" t="s">
        <v>8223</v>
      </c>
      <c r="J126" t="s">
        <v>8245</v>
      </c>
      <c r="K126">
        <v>1431728242</v>
      </c>
      <c r="L126">
        <v>1429568242</v>
      </c>
      <c r="M126" s="13">
        <f t="shared" si="8"/>
        <v>42114.928726851853</v>
      </c>
      <c r="N126" s="13" t="str">
        <f t="shared" si="9"/>
        <v>2015</v>
      </c>
      <c r="O126" s="13" t="str">
        <f t="shared" si="10"/>
        <v>Apr</v>
      </c>
      <c r="P126" s="13">
        <f t="shared" si="11"/>
        <v>42139.928726851853</v>
      </c>
      <c r="Q126" t="b">
        <v>0</v>
      </c>
      <c r="R126">
        <v>0</v>
      </c>
      <c r="S126" t="b">
        <v>0</v>
      </c>
      <c r="T126" t="s">
        <v>8265</v>
      </c>
      <c r="U126" s="9" t="s">
        <v>8308</v>
      </c>
      <c r="V126" t="s">
        <v>8311</v>
      </c>
    </row>
    <row r="127" spans="1:22" ht="60" hidden="1" x14ac:dyDescent="0.3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s="7">
        <f t="shared" si="7"/>
        <v>14</v>
      </c>
      <c r="G127" s="7">
        <f t="shared" si="6"/>
        <v>11.67</v>
      </c>
      <c r="H127" t="s">
        <v>8219</v>
      </c>
      <c r="I127" t="s">
        <v>8228</v>
      </c>
      <c r="J127" t="s">
        <v>8250</v>
      </c>
      <c r="K127">
        <v>1486165880</v>
      </c>
      <c r="L127">
        <v>1480981880</v>
      </c>
      <c r="M127" s="13">
        <f t="shared" si="8"/>
        <v>42709.993981481486</v>
      </c>
      <c r="N127" s="13" t="str">
        <f t="shared" si="9"/>
        <v>2016</v>
      </c>
      <c r="O127" s="13" t="str">
        <f t="shared" si="10"/>
        <v>Dec</v>
      </c>
      <c r="P127" s="13">
        <f t="shared" si="11"/>
        <v>42769.993981481486</v>
      </c>
      <c r="Q127" t="b">
        <v>0</v>
      </c>
      <c r="R127">
        <v>6</v>
      </c>
      <c r="S127" t="b">
        <v>0</v>
      </c>
      <c r="T127" t="s">
        <v>8265</v>
      </c>
      <c r="U127" s="9" t="s">
        <v>8308</v>
      </c>
      <c r="V127" t="s">
        <v>8311</v>
      </c>
    </row>
    <row r="128" spans="1:22" ht="45" hidden="1" x14ac:dyDescent="0.3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s="7">
        <f t="shared" si="7"/>
        <v>6</v>
      </c>
      <c r="G128" s="7">
        <f t="shared" si="6"/>
        <v>106.69</v>
      </c>
      <c r="H128" t="s">
        <v>8219</v>
      </c>
      <c r="I128" t="s">
        <v>8223</v>
      </c>
      <c r="J128" t="s">
        <v>8245</v>
      </c>
      <c r="K128">
        <v>1433988000</v>
      </c>
      <c r="L128">
        <v>1431353337</v>
      </c>
      <c r="M128" s="13">
        <f t="shared" si="8"/>
        <v>42135.589548611111</v>
      </c>
      <c r="N128" s="13" t="str">
        <f t="shared" si="9"/>
        <v>2015</v>
      </c>
      <c r="O128" s="13" t="str">
        <f t="shared" si="10"/>
        <v>May</v>
      </c>
      <c r="P128" s="13">
        <f t="shared" si="11"/>
        <v>42166.083333333328</v>
      </c>
      <c r="Q128" t="b">
        <v>0</v>
      </c>
      <c r="R128">
        <v>13</v>
      </c>
      <c r="S128" t="b">
        <v>0</v>
      </c>
      <c r="T128" t="s">
        <v>8265</v>
      </c>
      <c r="U128" s="9" t="s">
        <v>8308</v>
      </c>
      <c r="V128" t="s">
        <v>8311</v>
      </c>
    </row>
    <row r="129" spans="1:22" ht="45" hidden="1" x14ac:dyDescent="0.3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s="7">
        <f t="shared" si="7"/>
        <v>2</v>
      </c>
      <c r="G129" s="7">
        <f t="shared" si="6"/>
        <v>47.5</v>
      </c>
      <c r="H129" t="s">
        <v>8219</v>
      </c>
      <c r="I129" t="s">
        <v>8223</v>
      </c>
      <c r="J129" t="s">
        <v>8245</v>
      </c>
      <c r="K129">
        <v>1428069541</v>
      </c>
      <c r="L129">
        <v>1425481141</v>
      </c>
      <c r="M129" s="13">
        <f t="shared" si="8"/>
        <v>42067.62431712963</v>
      </c>
      <c r="N129" s="13" t="str">
        <f t="shared" si="9"/>
        <v>2015</v>
      </c>
      <c r="O129" s="13" t="str">
        <f t="shared" si="10"/>
        <v>Mar</v>
      </c>
      <c r="P129" s="13">
        <f t="shared" si="11"/>
        <v>42097.582650462966</v>
      </c>
      <c r="Q129" t="b">
        <v>0</v>
      </c>
      <c r="R129">
        <v>4</v>
      </c>
      <c r="S129" t="b">
        <v>0</v>
      </c>
      <c r="T129" t="s">
        <v>8265</v>
      </c>
      <c r="U129" s="9" t="s">
        <v>8308</v>
      </c>
      <c r="V129" t="s">
        <v>8311</v>
      </c>
    </row>
    <row r="130" spans="1:22" ht="30" hidden="1" x14ac:dyDescent="0.3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s="7">
        <f t="shared" si="7"/>
        <v>2</v>
      </c>
      <c r="G130" s="7">
        <f t="shared" ref="G130:G193" si="12">IFERROR(ROUND(E130/R130,2),0)</f>
        <v>311.17</v>
      </c>
      <c r="H130" t="s">
        <v>8219</v>
      </c>
      <c r="I130" t="s">
        <v>8223</v>
      </c>
      <c r="J130" t="s">
        <v>8245</v>
      </c>
      <c r="K130">
        <v>1476941293</v>
      </c>
      <c r="L130">
        <v>1473917293</v>
      </c>
      <c r="M130" s="13">
        <f t="shared" si="8"/>
        <v>42628.22792824074</v>
      </c>
      <c r="N130" s="13" t="str">
        <f t="shared" si="9"/>
        <v>2016</v>
      </c>
      <c r="O130" s="13" t="str">
        <f t="shared" si="10"/>
        <v>Sep</v>
      </c>
      <c r="P130" s="13">
        <f t="shared" si="11"/>
        <v>42663.22792824074</v>
      </c>
      <c r="Q130" t="b">
        <v>0</v>
      </c>
      <c r="R130">
        <v>6</v>
      </c>
      <c r="S130" t="b">
        <v>0</v>
      </c>
      <c r="T130" t="s">
        <v>8265</v>
      </c>
      <c r="U130" s="9" t="s">
        <v>8308</v>
      </c>
      <c r="V130" t="s">
        <v>8311</v>
      </c>
    </row>
    <row r="131" spans="1:22" ht="60" hidden="1" x14ac:dyDescent="0.3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s="7">
        <f t="shared" ref="F131:F194" si="13">ROUND(E131/D131*100,0)</f>
        <v>0</v>
      </c>
      <c r="G131" s="7">
        <f t="shared" si="12"/>
        <v>0</v>
      </c>
      <c r="H131" t="s">
        <v>8219</v>
      </c>
      <c r="I131" t="s">
        <v>8223</v>
      </c>
      <c r="J131" t="s">
        <v>8245</v>
      </c>
      <c r="K131">
        <v>1414708183</v>
      </c>
      <c r="L131">
        <v>1409524183</v>
      </c>
      <c r="M131" s="13">
        <f t="shared" ref="M131:M194" si="14">(((L131/60)/60)/24)+DATE(1970,1,1)</f>
        <v>41882.937303240738</v>
      </c>
      <c r="N131" s="13" t="str">
        <f t="shared" ref="N131:N194" si="15">TEXT(M131, "YYY")</f>
        <v>2014</v>
      </c>
      <c r="O131" s="13" t="str">
        <f t="shared" ref="O131:O194" si="16">TEXT(M131,"MMM")</f>
        <v>Aug</v>
      </c>
      <c r="P131" s="13">
        <f t="shared" ref="P131:P194" si="17">(((K131/60)/60)/24)+DATE(1970,1,1)</f>
        <v>41942.937303240738</v>
      </c>
      <c r="Q131" t="b">
        <v>0</v>
      </c>
      <c r="R131">
        <v>0</v>
      </c>
      <c r="S131" t="b">
        <v>0</v>
      </c>
      <c r="T131" t="s">
        <v>8265</v>
      </c>
      <c r="U131" s="9" t="s">
        <v>8308</v>
      </c>
      <c r="V131" t="s">
        <v>8311</v>
      </c>
    </row>
    <row r="132" spans="1:22" ht="60" hidden="1" x14ac:dyDescent="0.3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s="7">
        <f t="shared" si="13"/>
        <v>0</v>
      </c>
      <c r="G132" s="7">
        <f t="shared" si="12"/>
        <v>0</v>
      </c>
      <c r="H132" t="s">
        <v>8219</v>
      </c>
      <c r="I132" t="s">
        <v>8224</v>
      </c>
      <c r="J132" t="s">
        <v>8246</v>
      </c>
      <c r="K132">
        <v>1402949760</v>
      </c>
      <c r="L132">
        <v>1400536692</v>
      </c>
      <c r="M132" s="13">
        <f t="shared" si="14"/>
        <v>41778.915416666663</v>
      </c>
      <c r="N132" s="13" t="str">
        <f t="shared" si="15"/>
        <v>2014</v>
      </c>
      <c r="O132" s="13" t="str">
        <f t="shared" si="16"/>
        <v>May</v>
      </c>
      <c r="P132" s="13">
        <f t="shared" si="17"/>
        <v>41806.844444444447</v>
      </c>
      <c r="Q132" t="b">
        <v>0</v>
      </c>
      <c r="R132">
        <v>0</v>
      </c>
      <c r="S132" t="b">
        <v>0</v>
      </c>
      <c r="T132" t="s">
        <v>8265</v>
      </c>
      <c r="U132" s="9" t="s">
        <v>8308</v>
      </c>
      <c r="V132" t="s">
        <v>8311</v>
      </c>
    </row>
    <row r="133" spans="1:22" hidden="1" x14ac:dyDescent="0.3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s="7">
        <f t="shared" si="13"/>
        <v>0</v>
      </c>
      <c r="G133" s="7">
        <f t="shared" si="12"/>
        <v>0</v>
      </c>
      <c r="H133" t="s">
        <v>8219</v>
      </c>
      <c r="I133" t="s">
        <v>8223</v>
      </c>
      <c r="J133" t="s">
        <v>8245</v>
      </c>
      <c r="K133">
        <v>1467763200</v>
      </c>
      <c r="L133">
        <v>1466453161</v>
      </c>
      <c r="M133" s="13">
        <f t="shared" si="14"/>
        <v>42541.837511574078</v>
      </c>
      <c r="N133" s="13" t="str">
        <f t="shared" si="15"/>
        <v>2016</v>
      </c>
      <c r="O133" s="13" t="str">
        <f t="shared" si="16"/>
        <v>Jun</v>
      </c>
      <c r="P133" s="13">
        <f t="shared" si="17"/>
        <v>42557</v>
      </c>
      <c r="Q133" t="b">
        <v>0</v>
      </c>
      <c r="R133">
        <v>0</v>
      </c>
      <c r="S133" t="b">
        <v>0</v>
      </c>
      <c r="T133" t="s">
        <v>8265</v>
      </c>
      <c r="U133" s="9" t="s">
        <v>8308</v>
      </c>
      <c r="V133" t="s">
        <v>8311</v>
      </c>
    </row>
    <row r="134" spans="1:22" ht="60" hidden="1" x14ac:dyDescent="0.3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s="7">
        <f t="shared" si="13"/>
        <v>10</v>
      </c>
      <c r="G134" s="7">
        <f t="shared" si="12"/>
        <v>94.51</v>
      </c>
      <c r="H134" t="s">
        <v>8219</v>
      </c>
      <c r="I134" t="s">
        <v>8223</v>
      </c>
      <c r="J134" t="s">
        <v>8245</v>
      </c>
      <c r="K134">
        <v>1415392207</v>
      </c>
      <c r="L134">
        <v>1411500607</v>
      </c>
      <c r="M134" s="13">
        <f t="shared" si="14"/>
        <v>41905.812581018516</v>
      </c>
      <c r="N134" s="13" t="str">
        <f t="shared" si="15"/>
        <v>2014</v>
      </c>
      <c r="O134" s="13" t="str">
        <f t="shared" si="16"/>
        <v>Sep</v>
      </c>
      <c r="P134" s="13">
        <f t="shared" si="17"/>
        <v>41950.854247685187</v>
      </c>
      <c r="Q134" t="b">
        <v>0</v>
      </c>
      <c r="R134">
        <v>81</v>
      </c>
      <c r="S134" t="b">
        <v>0</v>
      </c>
      <c r="T134" t="s">
        <v>8265</v>
      </c>
      <c r="U134" s="9" t="s">
        <v>8308</v>
      </c>
      <c r="V134" t="s">
        <v>8311</v>
      </c>
    </row>
    <row r="135" spans="1:22" ht="30" hidden="1" x14ac:dyDescent="0.3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s="7">
        <f t="shared" si="13"/>
        <v>0</v>
      </c>
      <c r="G135" s="7">
        <f t="shared" si="12"/>
        <v>0</v>
      </c>
      <c r="H135" t="s">
        <v>8219</v>
      </c>
      <c r="I135" t="s">
        <v>8223</v>
      </c>
      <c r="J135" t="s">
        <v>8245</v>
      </c>
      <c r="K135">
        <v>1464715860</v>
      </c>
      <c r="L135">
        <v>1462130584</v>
      </c>
      <c r="M135" s="13">
        <f t="shared" si="14"/>
        <v>42491.80768518518</v>
      </c>
      <c r="N135" s="13" t="str">
        <f t="shared" si="15"/>
        <v>2016</v>
      </c>
      <c r="O135" s="13" t="str">
        <f t="shared" si="16"/>
        <v>May</v>
      </c>
      <c r="P135" s="13">
        <f t="shared" si="17"/>
        <v>42521.729861111111</v>
      </c>
      <c r="Q135" t="b">
        <v>0</v>
      </c>
      <c r="R135">
        <v>0</v>
      </c>
      <c r="S135" t="b">
        <v>0</v>
      </c>
      <c r="T135" t="s">
        <v>8265</v>
      </c>
      <c r="U135" s="9" t="s">
        <v>8308</v>
      </c>
      <c r="V135" t="s">
        <v>8311</v>
      </c>
    </row>
    <row r="136" spans="1:22" ht="30" hidden="1" x14ac:dyDescent="0.3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s="7">
        <f t="shared" si="13"/>
        <v>0</v>
      </c>
      <c r="G136" s="7">
        <f t="shared" si="12"/>
        <v>0</v>
      </c>
      <c r="H136" t="s">
        <v>8219</v>
      </c>
      <c r="I136" t="s">
        <v>8223</v>
      </c>
      <c r="J136" t="s">
        <v>8245</v>
      </c>
      <c r="K136">
        <v>1441386000</v>
      </c>
      <c r="L136">
        <v>1438811418</v>
      </c>
      <c r="M136" s="13">
        <f t="shared" si="14"/>
        <v>42221.909930555557</v>
      </c>
      <c r="N136" s="13" t="str">
        <f t="shared" si="15"/>
        <v>2015</v>
      </c>
      <c r="O136" s="13" t="str">
        <f t="shared" si="16"/>
        <v>Aug</v>
      </c>
      <c r="P136" s="13">
        <f t="shared" si="17"/>
        <v>42251.708333333328</v>
      </c>
      <c r="Q136" t="b">
        <v>0</v>
      </c>
      <c r="R136">
        <v>0</v>
      </c>
      <c r="S136" t="b">
        <v>0</v>
      </c>
      <c r="T136" t="s">
        <v>8265</v>
      </c>
      <c r="U136" s="9" t="s">
        <v>8308</v>
      </c>
      <c r="V136" t="s">
        <v>8311</v>
      </c>
    </row>
    <row r="137" spans="1:22" ht="45" hidden="1" x14ac:dyDescent="0.3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s="7">
        <f t="shared" si="13"/>
        <v>13</v>
      </c>
      <c r="G137" s="7">
        <f t="shared" si="12"/>
        <v>80.599999999999994</v>
      </c>
      <c r="H137" t="s">
        <v>8219</v>
      </c>
      <c r="I137" t="s">
        <v>8223</v>
      </c>
      <c r="J137" t="s">
        <v>8245</v>
      </c>
      <c r="K137">
        <v>1404241200</v>
      </c>
      <c r="L137">
        <v>1401354597</v>
      </c>
      <c r="M137" s="13">
        <f t="shared" si="14"/>
        <v>41788.381909722222</v>
      </c>
      <c r="N137" s="13" t="str">
        <f t="shared" si="15"/>
        <v>2014</v>
      </c>
      <c r="O137" s="13" t="str">
        <f t="shared" si="16"/>
        <v>May</v>
      </c>
      <c r="P137" s="13">
        <f t="shared" si="17"/>
        <v>41821.791666666664</v>
      </c>
      <c r="Q137" t="b">
        <v>0</v>
      </c>
      <c r="R137">
        <v>5</v>
      </c>
      <c r="S137" t="b">
        <v>0</v>
      </c>
      <c r="T137" t="s">
        <v>8265</v>
      </c>
      <c r="U137" s="9" t="s">
        <v>8308</v>
      </c>
      <c r="V137" t="s">
        <v>8311</v>
      </c>
    </row>
    <row r="138" spans="1:22" ht="60" hidden="1" x14ac:dyDescent="0.3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s="7">
        <f t="shared" si="13"/>
        <v>0</v>
      </c>
      <c r="G138" s="7">
        <f t="shared" si="12"/>
        <v>0</v>
      </c>
      <c r="H138" t="s">
        <v>8219</v>
      </c>
      <c r="I138" t="s">
        <v>8223</v>
      </c>
      <c r="J138" t="s">
        <v>8245</v>
      </c>
      <c r="K138">
        <v>1431771360</v>
      </c>
      <c r="L138">
        <v>1427968234</v>
      </c>
      <c r="M138" s="13">
        <f t="shared" si="14"/>
        <v>42096.410115740742</v>
      </c>
      <c r="N138" s="13" t="str">
        <f t="shared" si="15"/>
        <v>2015</v>
      </c>
      <c r="O138" s="13" t="str">
        <f t="shared" si="16"/>
        <v>Apr</v>
      </c>
      <c r="P138" s="13">
        <f t="shared" si="17"/>
        <v>42140.427777777775</v>
      </c>
      <c r="Q138" t="b">
        <v>0</v>
      </c>
      <c r="R138">
        <v>0</v>
      </c>
      <c r="S138" t="b">
        <v>0</v>
      </c>
      <c r="T138" t="s">
        <v>8265</v>
      </c>
      <c r="U138" s="9" t="s">
        <v>8308</v>
      </c>
      <c r="V138" t="s">
        <v>8311</v>
      </c>
    </row>
    <row r="139" spans="1:22" ht="45" hidden="1" x14ac:dyDescent="0.3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s="7">
        <f t="shared" si="13"/>
        <v>0</v>
      </c>
      <c r="G139" s="7">
        <f t="shared" si="12"/>
        <v>0</v>
      </c>
      <c r="H139" t="s">
        <v>8219</v>
      </c>
      <c r="I139" t="s">
        <v>8231</v>
      </c>
      <c r="J139" t="s">
        <v>8252</v>
      </c>
      <c r="K139">
        <v>1444657593</v>
      </c>
      <c r="L139">
        <v>1440337593</v>
      </c>
      <c r="M139" s="13">
        <f t="shared" si="14"/>
        <v>42239.573993055557</v>
      </c>
      <c r="N139" s="13" t="str">
        <f t="shared" si="15"/>
        <v>2015</v>
      </c>
      <c r="O139" s="13" t="str">
        <f t="shared" si="16"/>
        <v>Aug</v>
      </c>
      <c r="P139" s="13">
        <f t="shared" si="17"/>
        <v>42289.573993055557</v>
      </c>
      <c r="Q139" t="b">
        <v>0</v>
      </c>
      <c r="R139">
        <v>0</v>
      </c>
      <c r="S139" t="b">
        <v>0</v>
      </c>
      <c r="T139" t="s">
        <v>8265</v>
      </c>
      <c r="U139" s="9" t="s">
        <v>8308</v>
      </c>
      <c r="V139" t="s">
        <v>8311</v>
      </c>
    </row>
    <row r="140" spans="1:22" ht="45" hidden="1" x14ac:dyDescent="0.3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s="7">
        <f t="shared" si="13"/>
        <v>3</v>
      </c>
      <c r="G140" s="7">
        <f t="shared" si="12"/>
        <v>81.239999999999995</v>
      </c>
      <c r="H140" t="s">
        <v>8219</v>
      </c>
      <c r="I140" t="s">
        <v>8223</v>
      </c>
      <c r="J140" t="s">
        <v>8245</v>
      </c>
      <c r="K140">
        <v>1438405140</v>
      </c>
      <c r="L140">
        <v>1435731041</v>
      </c>
      <c r="M140" s="13">
        <f t="shared" si="14"/>
        <v>42186.257418981477</v>
      </c>
      <c r="N140" s="13" t="str">
        <f t="shared" si="15"/>
        <v>2015</v>
      </c>
      <c r="O140" s="13" t="str">
        <f t="shared" si="16"/>
        <v>Jul</v>
      </c>
      <c r="P140" s="13">
        <f t="shared" si="17"/>
        <v>42217.207638888889</v>
      </c>
      <c r="Q140" t="b">
        <v>0</v>
      </c>
      <c r="R140">
        <v>58</v>
      </c>
      <c r="S140" t="b">
        <v>0</v>
      </c>
      <c r="T140" t="s">
        <v>8265</v>
      </c>
      <c r="U140" s="9" t="s">
        <v>8308</v>
      </c>
      <c r="V140" t="s">
        <v>8311</v>
      </c>
    </row>
    <row r="141" spans="1:22" ht="45" hidden="1" x14ac:dyDescent="0.3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s="7">
        <f t="shared" si="13"/>
        <v>100</v>
      </c>
      <c r="G141" s="7">
        <f t="shared" si="12"/>
        <v>500</v>
      </c>
      <c r="H141" t="s">
        <v>8219</v>
      </c>
      <c r="I141" t="s">
        <v>8223</v>
      </c>
      <c r="J141" t="s">
        <v>8245</v>
      </c>
      <c r="K141">
        <v>1436738772</v>
      </c>
      <c r="L141">
        <v>1435874772</v>
      </c>
      <c r="M141" s="13">
        <f t="shared" si="14"/>
        <v>42187.920972222222</v>
      </c>
      <c r="N141" s="13" t="str">
        <f t="shared" si="15"/>
        <v>2015</v>
      </c>
      <c r="O141" s="13" t="str">
        <f t="shared" si="16"/>
        <v>Jul</v>
      </c>
      <c r="P141" s="13">
        <f t="shared" si="17"/>
        <v>42197.920972222222</v>
      </c>
      <c r="Q141" t="b">
        <v>0</v>
      </c>
      <c r="R141">
        <v>1</v>
      </c>
      <c r="S141" t="b">
        <v>0</v>
      </c>
      <c r="T141" t="s">
        <v>8265</v>
      </c>
      <c r="U141" s="9" t="s">
        <v>8308</v>
      </c>
      <c r="V141" t="s">
        <v>8311</v>
      </c>
    </row>
    <row r="142" spans="1:22" ht="45" hidden="1" x14ac:dyDescent="0.3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s="7">
        <f t="shared" si="13"/>
        <v>0</v>
      </c>
      <c r="G142" s="7">
        <f t="shared" si="12"/>
        <v>0</v>
      </c>
      <c r="H142" t="s">
        <v>8219</v>
      </c>
      <c r="I142" t="s">
        <v>8223</v>
      </c>
      <c r="J142" t="s">
        <v>8245</v>
      </c>
      <c r="K142">
        <v>1426823132</v>
      </c>
      <c r="L142">
        <v>1424234732</v>
      </c>
      <c r="M142" s="13">
        <f t="shared" si="14"/>
        <v>42053.198287037041</v>
      </c>
      <c r="N142" s="13" t="str">
        <f t="shared" si="15"/>
        <v>2015</v>
      </c>
      <c r="O142" s="13" t="str">
        <f t="shared" si="16"/>
        <v>Feb</v>
      </c>
      <c r="P142" s="13">
        <f t="shared" si="17"/>
        <v>42083.15662037037</v>
      </c>
      <c r="Q142" t="b">
        <v>0</v>
      </c>
      <c r="R142">
        <v>0</v>
      </c>
      <c r="S142" t="b">
        <v>0</v>
      </c>
      <c r="T142" t="s">
        <v>8265</v>
      </c>
      <c r="U142" s="9" t="s">
        <v>8308</v>
      </c>
      <c r="V142" t="s">
        <v>8311</v>
      </c>
    </row>
    <row r="143" spans="1:22" ht="45" hidden="1" x14ac:dyDescent="0.3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s="7">
        <f t="shared" si="13"/>
        <v>11</v>
      </c>
      <c r="G143" s="7">
        <f t="shared" si="12"/>
        <v>46.18</v>
      </c>
      <c r="H143" t="s">
        <v>8219</v>
      </c>
      <c r="I143" t="s">
        <v>8223</v>
      </c>
      <c r="J143" t="s">
        <v>8245</v>
      </c>
      <c r="K143">
        <v>1433043623</v>
      </c>
      <c r="L143">
        <v>1429155623</v>
      </c>
      <c r="M143" s="13">
        <f t="shared" si="14"/>
        <v>42110.153043981481</v>
      </c>
      <c r="N143" s="13" t="str">
        <f t="shared" si="15"/>
        <v>2015</v>
      </c>
      <c r="O143" s="13" t="str">
        <f t="shared" si="16"/>
        <v>Apr</v>
      </c>
      <c r="P143" s="13">
        <f t="shared" si="17"/>
        <v>42155.153043981481</v>
      </c>
      <c r="Q143" t="b">
        <v>0</v>
      </c>
      <c r="R143">
        <v>28</v>
      </c>
      <c r="S143" t="b">
        <v>0</v>
      </c>
      <c r="T143" t="s">
        <v>8265</v>
      </c>
      <c r="U143" s="9" t="s">
        <v>8308</v>
      </c>
      <c r="V143" t="s">
        <v>8311</v>
      </c>
    </row>
    <row r="144" spans="1:22" ht="45" hidden="1" x14ac:dyDescent="0.3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s="7">
        <f t="shared" si="13"/>
        <v>0</v>
      </c>
      <c r="G144" s="7">
        <f t="shared" si="12"/>
        <v>10</v>
      </c>
      <c r="H144" t="s">
        <v>8219</v>
      </c>
      <c r="I144" t="s">
        <v>8223</v>
      </c>
      <c r="J144" t="s">
        <v>8245</v>
      </c>
      <c r="K144">
        <v>1416176778</v>
      </c>
      <c r="L144">
        <v>1414358778</v>
      </c>
      <c r="M144" s="13">
        <f t="shared" si="14"/>
        <v>41938.893263888887</v>
      </c>
      <c r="N144" s="13" t="str">
        <f t="shared" si="15"/>
        <v>2014</v>
      </c>
      <c r="O144" s="13" t="str">
        <f t="shared" si="16"/>
        <v>Oct</v>
      </c>
      <c r="P144" s="13">
        <f t="shared" si="17"/>
        <v>41959.934930555552</v>
      </c>
      <c r="Q144" t="b">
        <v>0</v>
      </c>
      <c r="R144">
        <v>1</v>
      </c>
      <c r="S144" t="b">
        <v>0</v>
      </c>
      <c r="T144" t="s">
        <v>8265</v>
      </c>
      <c r="U144" s="9" t="s">
        <v>8308</v>
      </c>
      <c r="V144" t="s">
        <v>8311</v>
      </c>
    </row>
    <row r="145" spans="1:22" ht="45" hidden="1" x14ac:dyDescent="0.3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s="7">
        <f t="shared" si="13"/>
        <v>0</v>
      </c>
      <c r="G145" s="7">
        <f t="shared" si="12"/>
        <v>0</v>
      </c>
      <c r="H145" t="s">
        <v>8219</v>
      </c>
      <c r="I145" t="s">
        <v>8225</v>
      </c>
      <c r="J145" t="s">
        <v>8247</v>
      </c>
      <c r="K145">
        <v>1472882100</v>
      </c>
      <c r="L145">
        <v>1467941542</v>
      </c>
      <c r="M145" s="13">
        <f t="shared" si="14"/>
        <v>42559.064143518524</v>
      </c>
      <c r="N145" s="13" t="str">
        <f t="shared" si="15"/>
        <v>2016</v>
      </c>
      <c r="O145" s="13" t="str">
        <f t="shared" si="16"/>
        <v>Jul</v>
      </c>
      <c r="P145" s="13">
        <f t="shared" si="17"/>
        <v>42616.246527777781</v>
      </c>
      <c r="Q145" t="b">
        <v>0</v>
      </c>
      <c r="R145">
        <v>0</v>
      </c>
      <c r="S145" t="b">
        <v>0</v>
      </c>
      <c r="T145" t="s">
        <v>8265</v>
      </c>
      <c r="U145" s="9" t="s">
        <v>8308</v>
      </c>
      <c r="V145" t="s">
        <v>8311</v>
      </c>
    </row>
    <row r="146" spans="1:22" ht="45" hidden="1" x14ac:dyDescent="0.3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s="7">
        <f t="shared" si="13"/>
        <v>28</v>
      </c>
      <c r="G146" s="7">
        <f t="shared" si="12"/>
        <v>55.95</v>
      </c>
      <c r="H146" t="s">
        <v>8219</v>
      </c>
      <c r="I146" t="s">
        <v>8228</v>
      </c>
      <c r="J146" t="s">
        <v>8250</v>
      </c>
      <c r="K146">
        <v>1428945472</v>
      </c>
      <c r="L146">
        <v>1423765072</v>
      </c>
      <c r="M146" s="13">
        <f t="shared" si="14"/>
        <v>42047.762407407412</v>
      </c>
      <c r="N146" s="13" t="str">
        <f t="shared" si="15"/>
        <v>2015</v>
      </c>
      <c r="O146" s="13" t="str">
        <f t="shared" si="16"/>
        <v>Feb</v>
      </c>
      <c r="P146" s="13">
        <f t="shared" si="17"/>
        <v>42107.72074074074</v>
      </c>
      <c r="Q146" t="b">
        <v>0</v>
      </c>
      <c r="R146">
        <v>37</v>
      </c>
      <c r="S146" t="b">
        <v>0</v>
      </c>
      <c r="T146" t="s">
        <v>8265</v>
      </c>
      <c r="U146" s="9" t="s">
        <v>8308</v>
      </c>
      <c r="V146" t="s">
        <v>8311</v>
      </c>
    </row>
    <row r="147" spans="1:22" ht="60" hidden="1" x14ac:dyDescent="0.3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s="7">
        <f t="shared" si="13"/>
        <v>8</v>
      </c>
      <c r="G147" s="7">
        <f t="shared" si="12"/>
        <v>37.56</v>
      </c>
      <c r="H147" t="s">
        <v>8219</v>
      </c>
      <c r="I147" t="s">
        <v>8223</v>
      </c>
      <c r="J147" t="s">
        <v>8245</v>
      </c>
      <c r="K147">
        <v>1439298052</v>
      </c>
      <c r="L147">
        <v>1436965252</v>
      </c>
      <c r="M147" s="13">
        <f t="shared" si="14"/>
        <v>42200.542268518519</v>
      </c>
      <c r="N147" s="13" t="str">
        <f t="shared" si="15"/>
        <v>2015</v>
      </c>
      <c r="O147" s="13" t="str">
        <f t="shared" si="16"/>
        <v>Jul</v>
      </c>
      <c r="P147" s="13">
        <f t="shared" si="17"/>
        <v>42227.542268518519</v>
      </c>
      <c r="Q147" t="b">
        <v>0</v>
      </c>
      <c r="R147">
        <v>9</v>
      </c>
      <c r="S147" t="b">
        <v>0</v>
      </c>
      <c r="T147" t="s">
        <v>8265</v>
      </c>
      <c r="U147" s="9" t="s">
        <v>8308</v>
      </c>
      <c r="V147" t="s">
        <v>8311</v>
      </c>
    </row>
    <row r="148" spans="1:22" ht="45" hidden="1" x14ac:dyDescent="0.3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s="7">
        <f t="shared" si="13"/>
        <v>1</v>
      </c>
      <c r="G148" s="7">
        <f t="shared" si="12"/>
        <v>38.33</v>
      </c>
      <c r="H148" t="s">
        <v>8219</v>
      </c>
      <c r="I148" t="s">
        <v>8223</v>
      </c>
      <c r="J148" t="s">
        <v>8245</v>
      </c>
      <c r="K148">
        <v>1484698998</v>
      </c>
      <c r="L148">
        <v>1479514998</v>
      </c>
      <c r="M148" s="13">
        <f t="shared" si="14"/>
        <v>42693.016180555554</v>
      </c>
      <c r="N148" s="13" t="str">
        <f t="shared" si="15"/>
        <v>2016</v>
      </c>
      <c r="O148" s="13" t="str">
        <f t="shared" si="16"/>
        <v>Nov</v>
      </c>
      <c r="P148" s="13">
        <f t="shared" si="17"/>
        <v>42753.016180555554</v>
      </c>
      <c r="Q148" t="b">
        <v>0</v>
      </c>
      <c r="R148">
        <v>3</v>
      </c>
      <c r="S148" t="b">
        <v>0</v>
      </c>
      <c r="T148" t="s">
        <v>8265</v>
      </c>
      <c r="U148" s="9" t="s">
        <v>8308</v>
      </c>
      <c r="V148" t="s">
        <v>8311</v>
      </c>
    </row>
    <row r="149" spans="1:22" ht="30" hidden="1" x14ac:dyDescent="0.3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s="7">
        <f t="shared" si="13"/>
        <v>0</v>
      </c>
      <c r="G149" s="7">
        <f t="shared" si="12"/>
        <v>0</v>
      </c>
      <c r="H149" t="s">
        <v>8219</v>
      </c>
      <c r="I149" t="s">
        <v>8224</v>
      </c>
      <c r="J149" t="s">
        <v>8246</v>
      </c>
      <c r="K149">
        <v>1420741080</v>
      </c>
      <c r="L149">
        <v>1417026340</v>
      </c>
      <c r="M149" s="13">
        <f t="shared" si="14"/>
        <v>41969.767824074079</v>
      </c>
      <c r="N149" s="13" t="str">
        <f t="shared" si="15"/>
        <v>2014</v>
      </c>
      <c r="O149" s="13" t="str">
        <f t="shared" si="16"/>
        <v>Nov</v>
      </c>
      <c r="P149" s="13">
        <f t="shared" si="17"/>
        <v>42012.762499999997</v>
      </c>
      <c r="Q149" t="b">
        <v>0</v>
      </c>
      <c r="R149">
        <v>0</v>
      </c>
      <c r="S149" t="b">
        <v>0</v>
      </c>
      <c r="T149" t="s">
        <v>8265</v>
      </c>
      <c r="U149" s="9" t="s">
        <v>8308</v>
      </c>
      <c r="V149" t="s">
        <v>8311</v>
      </c>
    </row>
    <row r="150" spans="1:22" ht="60" hidden="1" x14ac:dyDescent="0.3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s="7">
        <f t="shared" si="13"/>
        <v>0</v>
      </c>
      <c r="G150" s="7">
        <f t="shared" si="12"/>
        <v>20</v>
      </c>
      <c r="H150" t="s">
        <v>8219</v>
      </c>
      <c r="I150" t="s">
        <v>8223</v>
      </c>
      <c r="J150" t="s">
        <v>8245</v>
      </c>
      <c r="K150">
        <v>1456555536</v>
      </c>
      <c r="L150">
        <v>1453963536</v>
      </c>
      <c r="M150" s="13">
        <f t="shared" si="14"/>
        <v>42397.281666666662</v>
      </c>
      <c r="N150" s="13" t="str">
        <f t="shared" si="15"/>
        <v>2016</v>
      </c>
      <c r="O150" s="13" t="str">
        <f t="shared" si="16"/>
        <v>Jan</v>
      </c>
      <c r="P150" s="13">
        <f t="shared" si="17"/>
        <v>42427.281666666662</v>
      </c>
      <c r="Q150" t="b">
        <v>0</v>
      </c>
      <c r="R150">
        <v>2</v>
      </c>
      <c r="S150" t="b">
        <v>0</v>
      </c>
      <c r="T150" t="s">
        <v>8265</v>
      </c>
      <c r="U150" s="9" t="s">
        <v>8308</v>
      </c>
      <c r="V150" t="s">
        <v>8311</v>
      </c>
    </row>
    <row r="151" spans="1:22" ht="45" hidden="1" x14ac:dyDescent="0.3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s="7">
        <f t="shared" si="13"/>
        <v>1</v>
      </c>
      <c r="G151" s="7">
        <f t="shared" si="12"/>
        <v>15.33</v>
      </c>
      <c r="H151" t="s">
        <v>8219</v>
      </c>
      <c r="I151" t="s">
        <v>8223</v>
      </c>
      <c r="J151" t="s">
        <v>8245</v>
      </c>
      <c r="K151">
        <v>1419494400</v>
      </c>
      <c r="L151">
        <v>1416888470</v>
      </c>
      <c r="M151" s="13">
        <f t="shared" si="14"/>
        <v>41968.172106481477</v>
      </c>
      <c r="N151" s="13" t="str">
        <f t="shared" si="15"/>
        <v>2014</v>
      </c>
      <c r="O151" s="13" t="str">
        <f t="shared" si="16"/>
        <v>Nov</v>
      </c>
      <c r="P151" s="13">
        <f t="shared" si="17"/>
        <v>41998.333333333328</v>
      </c>
      <c r="Q151" t="b">
        <v>0</v>
      </c>
      <c r="R151">
        <v>6</v>
      </c>
      <c r="S151" t="b">
        <v>0</v>
      </c>
      <c r="T151" t="s">
        <v>8265</v>
      </c>
      <c r="U151" s="9" t="s">
        <v>8308</v>
      </c>
      <c r="V151" t="s">
        <v>8311</v>
      </c>
    </row>
    <row r="152" spans="1:22" ht="45" hidden="1" x14ac:dyDescent="0.3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s="7">
        <f t="shared" si="13"/>
        <v>23</v>
      </c>
      <c r="G152" s="7">
        <f t="shared" si="12"/>
        <v>449.43</v>
      </c>
      <c r="H152" t="s">
        <v>8219</v>
      </c>
      <c r="I152" t="s">
        <v>8223</v>
      </c>
      <c r="J152" t="s">
        <v>8245</v>
      </c>
      <c r="K152">
        <v>1432612382</v>
      </c>
      <c r="L152">
        <v>1427428382</v>
      </c>
      <c r="M152" s="13">
        <f t="shared" si="14"/>
        <v>42090.161828703705</v>
      </c>
      <c r="N152" s="13" t="str">
        <f t="shared" si="15"/>
        <v>2015</v>
      </c>
      <c r="O152" s="13" t="str">
        <f t="shared" si="16"/>
        <v>Mar</v>
      </c>
      <c r="P152" s="13">
        <f t="shared" si="17"/>
        <v>42150.161828703705</v>
      </c>
      <c r="Q152" t="b">
        <v>0</v>
      </c>
      <c r="R152">
        <v>67</v>
      </c>
      <c r="S152" t="b">
        <v>0</v>
      </c>
      <c r="T152" t="s">
        <v>8265</v>
      </c>
      <c r="U152" s="9" t="s">
        <v>8308</v>
      </c>
      <c r="V152" t="s">
        <v>8311</v>
      </c>
    </row>
    <row r="153" spans="1:22" ht="60" hidden="1" x14ac:dyDescent="0.3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s="7">
        <f t="shared" si="13"/>
        <v>0</v>
      </c>
      <c r="G153" s="7">
        <f t="shared" si="12"/>
        <v>28</v>
      </c>
      <c r="H153" t="s">
        <v>8219</v>
      </c>
      <c r="I153" t="s">
        <v>8225</v>
      </c>
      <c r="J153" t="s">
        <v>8247</v>
      </c>
      <c r="K153">
        <v>1434633191</v>
      </c>
      <c r="L153">
        <v>1429449191</v>
      </c>
      <c r="M153" s="13">
        <f t="shared" si="14"/>
        <v>42113.550821759258</v>
      </c>
      <c r="N153" s="13" t="str">
        <f t="shared" si="15"/>
        <v>2015</v>
      </c>
      <c r="O153" s="13" t="str">
        <f t="shared" si="16"/>
        <v>Apr</v>
      </c>
      <c r="P153" s="13">
        <f t="shared" si="17"/>
        <v>42173.550821759258</v>
      </c>
      <c r="Q153" t="b">
        <v>0</v>
      </c>
      <c r="R153">
        <v>5</v>
      </c>
      <c r="S153" t="b">
        <v>0</v>
      </c>
      <c r="T153" t="s">
        <v>8265</v>
      </c>
      <c r="U153" s="9" t="s">
        <v>8308</v>
      </c>
      <c r="V153" t="s">
        <v>8311</v>
      </c>
    </row>
    <row r="154" spans="1:22" ht="30" hidden="1" x14ac:dyDescent="0.3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s="7">
        <f t="shared" si="13"/>
        <v>0</v>
      </c>
      <c r="G154" s="7">
        <f t="shared" si="12"/>
        <v>15</v>
      </c>
      <c r="H154" t="s">
        <v>8219</v>
      </c>
      <c r="I154" t="s">
        <v>8223</v>
      </c>
      <c r="J154" t="s">
        <v>8245</v>
      </c>
      <c r="K154">
        <v>1411437100</v>
      </c>
      <c r="L154">
        <v>1408845100</v>
      </c>
      <c r="M154" s="13">
        <f t="shared" si="14"/>
        <v>41875.077546296299</v>
      </c>
      <c r="N154" s="13" t="str">
        <f t="shared" si="15"/>
        <v>2014</v>
      </c>
      <c r="O154" s="13" t="str">
        <f t="shared" si="16"/>
        <v>Aug</v>
      </c>
      <c r="P154" s="13">
        <f t="shared" si="17"/>
        <v>41905.077546296299</v>
      </c>
      <c r="Q154" t="b">
        <v>0</v>
      </c>
      <c r="R154">
        <v>2</v>
      </c>
      <c r="S154" t="b">
        <v>0</v>
      </c>
      <c r="T154" t="s">
        <v>8265</v>
      </c>
      <c r="U154" s="9" t="s">
        <v>8308</v>
      </c>
      <c r="V154" t="s">
        <v>8311</v>
      </c>
    </row>
    <row r="155" spans="1:22" ht="45" hidden="1" x14ac:dyDescent="0.3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s="7">
        <f t="shared" si="13"/>
        <v>1</v>
      </c>
      <c r="G155" s="7">
        <f t="shared" si="12"/>
        <v>35.9</v>
      </c>
      <c r="H155" t="s">
        <v>8219</v>
      </c>
      <c r="I155" t="s">
        <v>8223</v>
      </c>
      <c r="J155" t="s">
        <v>8245</v>
      </c>
      <c r="K155">
        <v>1417532644</v>
      </c>
      <c r="L155">
        <v>1413900244</v>
      </c>
      <c r="M155" s="13">
        <f t="shared" si="14"/>
        <v>41933.586157407408</v>
      </c>
      <c r="N155" s="13" t="str">
        <f t="shared" si="15"/>
        <v>2014</v>
      </c>
      <c r="O155" s="13" t="str">
        <f t="shared" si="16"/>
        <v>Oct</v>
      </c>
      <c r="P155" s="13">
        <f t="shared" si="17"/>
        <v>41975.627824074079</v>
      </c>
      <c r="Q155" t="b">
        <v>0</v>
      </c>
      <c r="R155">
        <v>10</v>
      </c>
      <c r="S155" t="b">
        <v>0</v>
      </c>
      <c r="T155" t="s">
        <v>8265</v>
      </c>
      <c r="U155" s="9" t="s">
        <v>8308</v>
      </c>
      <c r="V155" t="s">
        <v>8311</v>
      </c>
    </row>
    <row r="156" spans="1:22" ht="45" hidden="1" x14ac:dyDescent="0.3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s="7">
        <f t="shared" si="13"/>
        <v>3</v>
      </c>
      <c r="G156" s="7">
        <f t="shared" si="12"/>
        <v>13.33</v>
      </c>
      <c r="H156" t="s">
        <v>8219</v>
      </c>
      <c r="I156" t="s">
        <v>8223</v>
      </c>
      <c r="J156" t="s">
        <v>8245</v>
      </c>
      <c r="K156">
        <v>1433336895</v>
      </c>
      <c r="L156">
        <v>1429621695</v>
      </c>
      <c r="M156" s="13">
        <f t="shared" si="14"/>
        <v>42115.547395833331</v>
      </c>
      <c r="N156" s="13" t="str">
        <f t="shared" si="15"/>
        <v>2015</v>
      </c>
      <c r="O156" s="13" t="str">
        <f t="shared" si="16"/>
        <v>Apr</v>
      </c>
      <c r="P156" s="13">
        <f t="shared" si="17"/>
        <v>42158.547395833331</v>
      </c>
      <c r="Q156" t="b">
        <v>0</v>
      </c>
      <c r="R156">
        <v>3</v>
      </c>
      <c r="S156" t="b">
        <v>0</v>
      </c>
      <c r="T156" t="s">
        <v>8265</v>
      </c>
      <c r="U156" s="9" t="s">
        <v>8308</v>
      </c>
      <c r="V156" t="s">
        <v>8311</v>
      </c>
    </row>
    <row r="157" spans="1:22" ht="60" hidden="1" x14ac:dyDescent="0.3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s="7">
        <f t="shared" si="13"/>
        <v>0</v>
      </c>
      <c r="G157" s="7">
        <f t="shared" si="12"/>
        <v>20.25</v>
      </c>
      <c r="H157" t="s">
        <v>8219</v>
      </c>
      <c r="I157" t="s">
        <v>8223</v>
      </c>
      <c r="J157" t="s">
        <v>8245</v>
      </c>
      <c r="K157">
        <v>1437657935</v>
      </c>
      <c r="L157">
        <v>1434201935</v>
      </c>
      <c r="M157" s="13">
        <f t="shared" si="14"/>
        <v>42168.559432870374</v>
      </c>
      <c r="N157" s="13" t="str">
        <f t="shared" si="15"/>
        <v>2015</v>
      </c>
      <c r="O157" s="13" t="str">
        <f t="shared" si="16"/>
        <v>Jun</v>
      </c>
      <c r="P157" s="13">
        <f t="shared" si="17"/>
        <v>42208.559432870374</v>
      </c>
      <c r="Q157" t="b">
        <v>0</v>
      </c>
      <c r="R157">
        <v>4</v>
      </c>
      <c r="S157" t="b">
        <v>0</v>
      </c>
      <c r="T157" t="s">
        <v>8265</v>
      </c>
      <c r="U157" s="9" t="s">
        <v>8308</v>
      </c>
      <c r="V157" t="s">
        <v>8311</v>
      </c>
    </row>
    <row r="158" spans="1:22" ht="60" hidden="1" x14ac:dyDescent="0.3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s="7">
        <f t="shared" si="13"/>
        <v>5</v>
      </c>
      <c r="G158" s="7">
        <f t="shared" si="12"/>
        <v>119</v>
      </c>
      <c r="H158" t="s">
        <v>8219</v>
      </c>
      <c r="I158" t="s">
        <v>8228</v>
      </c>
      <c r="J158" t="s">
        <v>8250</v>
      </c>
      <c r="K158">
        <v>1407034796</v>
      </c>
      <c r="L158">
        <v>1401850796</v>
      </c>
      <c r="M158" s="13">
        <f t="shared" si="14"/>
        <v>41794.124953703707</v>
      </c>
      <c r="N158" s="13" t="str">
        <f t="shared" si="15"/>
        <v>2014</v>
      </c>
      <c r="O158" s="13" t="str">
        <f t="shared" si="16"/>
        <v>Jun</v>
      </c>
      <c r="P158" s="13">
        <f t="shared" si="17"/>
        <v>41854.124953703707</v>
      </c>
      <c r="Q158" t="b">
        <v>0</v>
      </c>
      <c r="R158">
        <v>15</v>
      </c>
      <c r="S158" t="b">
        <v>0</v>
      </c>
      <c r="T158" t="s">
        <v>8265</v>
      </c>
      <c r="U158" s="9" t="s">
        <v>8308</v>
      </c>
      <c r="V158" t="s">
        <v>8311</v>
      </c>
    </row>
    <row r="159" spans="1:22" ht="45" hidden="1" x14ac:dyDescent="0.3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s="7">
        <f t="shared" si="13"/>
        <v>0</v>
      </c>
      <c r="G159" s="7">
        <f t="shared" si="12"/>
        <v>4</v>
      </c>
      <c r="H159" t="s">
        <v>8219</v>
      </c>
      <c r="I159" t="s">
        <v>8223</v>
      </c>
      <c r="J159" t="s">
        <v>8245</v>
      </c>
      <c r="K159">
        <v>1456523572</v>
      </c>
      <c r="L159">
        <v>1453931572</v>
      </c>
      <c r="M159" s="13">
        <f t="shared" si="14"/>
        <v>42396.911712962959</v>
      </c>
      <c r="N159" s="13" t="str">
        <f t="shared" si="15"/>
        <v>2016</v>
      </c>
      <c r="O159" s="13" t="str">
        <f t="shared" si="16"/>
        <v>Jan</v>
      </c>
      <c r="P159" s="13">
        <f t="shared" si="17"/>
        <v>42426.911712962959</v>
      </c>
      <c r="Q159" t="b">
        <v>0</v>
      </c>
      <c r="R159">
        <v>2</v>
      </c>
      <c r="S159" t="b">
        <v>0</v>
      </c>
      <c r="T159" t="s">
        <v>8265</v>
      </c>
      <c r="U159" s="9" t="s">
        <v>8308</v>
      </c>
      <c r="V159" t="s">
        <v>8311</v>
      </c>
    </row>
    <row r="160" spans="1:22" ht="60" hidden="1" x14ac:dyDescent="0.3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s="7">
        <f t="shared" si="13"/>
        <v>0</v>
      </c>
      <c r="G160" s="7">
        <f t="shared" si="12"/>
        <v>0</v>
      </c>
      <c r="H160" t="s">
        <v>8219</v>
      </c>
      <c r="I160" t="s">
        <v>8223</v>
      </c>
      <c r="J160" t="s">
        <v>8245</v>
      </c>
      <c r="K160">
        <v>1413942628</v>
      </c>
      <c r="L160">
        <v>1411350628</v>
      </c>
      <c r="M160" s="13">
        <f t="shared" si="14"/>
        <v>41904.07671296296</v>
      </c>
      <c r="N160" s="13" t="str">
        <f t="shared" si="15"/>
        <v>2014</v>
      </c>
      <c r="O160" s="13" t="str">
        <f t="shared" si="16"/>
        <v>Sep</v>
      </c>
      <c r="P160" s="13">
        <f t="shared" si="17"/>
        <v>41934.07671296296</v>
      </c>
      <c r="Q160" t="b">
        <v>0</v>
      </c>
      <c r="R160">
        <v>0</v>
      </c>
      <c r="S160" t="b">
        <v>0</v>
      </c>
      <c r="T160" t="s">
        <v>8265</v>
      </c>
      <c r="U160" s="9" t="s">
        <v>8308</v>
      </c>
      <c r="V160" t="s">
        <v>8311</v>
      </c>
    </row>
    <row r="161" spans="1:22" ht="60" hidden="1" x14ac:dyDescent="0.3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s="7">
        <f t="shared" si="13"/>
        <v>0</v>
      </c>
      <c r="G161" s="7">
        <f t="shared" si="12"/>
        <v>10</v>
      </c>
      <c r="H161" t="s">
        <v>8219</v>
      </c>
      <c r="I161" t="s">
        <v>8223</v>
      </c>
      <c r="J161" t="s">
        <v>8245</v>
      </c>
      <c r="K161">
        <v>1467541545</v>
      </c>
      <c r="L161">
        <v>1464085545</v>
      </c>
      <c r="M161" s="13">
        <f t="shared" si="14"/>
        <v>42514.434548611112</v>
      </c>
      <c r="N161" s="13" t="str">
        <f t="shared" si="15"/>
        <v>2016</v>
      </c>
      <c r="O161" s="13" t="str">
        <f t="shared" si="16"/>
        <v>May</v>
      </c>
      <c r="P161" s="13">
        <f t="shared" si="17"/>
        <v>42554.434548611112</v>
      </c>
      <c r="Q161" t="b">
        <v>0</v>
      </c>
      <c r="R161">
        <v>1</v>
      </c>
      <c r="S161" t="b">
        <v>0</v>
      </c>
      <c r="T161" t="s">
        <v>8265</v>
      </c>
      <c r="U161" s="9" t="s">
        <v>8308</v>
      </c>
      <c r="V161" t="s">
        <v>8311</v>
      </c>
    </row>
    <row r="162" spans="1:22" ht="45" hidden="1" x14ac:dyDescent="0.3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s="7">
        <f t="shared" si="13"/>
        <v>0</v>
      </c>
      <c r="G162" s="7">
        <f t="shared" si="12"/>
        <v>0</v>
      </c>
      <c r="H162" t="s">
        <v>8220</v>
      </c>
      <c r="I162" t="s">
        <v>8223</v>
      </c>
      <c r="J162" t="s">
        <v>8245</v>
      </c>
      <c r="K162">
        <v>1439675691</v>
      </c>
      <c r="L162">
        <v>1434491691</v>
      </c>
      <c r="M162" s="13">
        <f t="shared" si="14"/>
        <v>42171.913090277783</v>
      </c>
      <c r="N162" s="13" t="str">
        <f t="shared" si="15"/>
        <v>2015</v>
      </c>
      <c r="O162" s="13" t="str">
        <f t="shared" si="16"/>
        <v>Jun</v>
      </c>
      <c r="P162" s="13">
        <f t="shared" si="17"/>
        <v>42231.913090277783</v>
      </c>
      <c r="Q162" t="b">
        <v>0</v>
      </c>
      <c r="R162">
        <v>0</v>
      </c>
      <c r="S162" t="b">
        <v>0</v>
      </c>
      <c r="T162" t="s">
        <v>8266</v>
      </c>
      <c r="U162" s="9" t="s">
        <v>8308</v>
      </c>
      <c r="V162" t="s">
        <v>8312</v>
      </c>
    </row>
    <row r="163" spans="1:22" ht="45" hidden="1" x14ac:dyDescent="0.3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s="7">
        <f t="shared" si="13"/>
        <v>0</v>
      </c>
      <c r="G163" s="7">
        <f t="shared" si="12"/>
        <v>5</v>
      </c>
      <c r="H163" t="s">
        <v>8220</v>
      </c>
      <c r="I163" t="s">
        <v>8223</v>
      </c>
      <c r="J163" t="s">
        <v>8245</v>
      </c>
      <c r="K163">
        <v>1404318595</v>
      </c>
      <c r="L163">
        <v>1401726595</v>
      </c>
      <c r="M163" s="13">
        <f t="shared" si="14"/>
        <v>41792.687442129631</v>
      </c>
      <c r="N163" s="13" t="str">
        <f t="shared" si="15"/>
        <v>2014</v>
      </c>
      <c r="O163" s="13" t="str">
        <f t="shared" si="16"/>
        <v>Jun</v>
      </c>
      <c r="P163" s="13">
        <f t="shared" si="17"/>
        <v>41822.687442129631</v>
      </c>
      <c r="Q163" t="b">
        <v>0</v>
      </c>
      <c r="R163">
        <v>1</v>
      </c>
      <c r="S163" t="b">
        <v>0</v>
      </c>
      <c r="T163" t="s">
        <v>8266</v>
      </c>
      <c r="U163" s="9" t="s">
        <v>8308</v>
      </c>
      <c r="V163" t="s">
        <v>8312</v>
      </c>
    </row>
    <row r="164" spans="1:22" ht="45" hidden="1" x14ac:dyDescent="0.3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s="7">
        <f t="shared" si="13"/>
        <v>16</v>
      </c>
      <c r="G164" s="7">
        <f t="shared" si="12"/>
        <v>43.5</v>
      </c>
      <c r="H164" t="s">
        <v>8220</v>
      </c>
      <c r="I164" t="s">
        <v>8223</v>
      </c>
      <c r="J164" t="s">
        <v>8245</v>
      </c>
      <c r="K164">
        <v>1408232520</v>
      </c>
      <c r="L164">
        <v>1405393356</v>
      </c>
      <c r="M164" s="13">
        <f t="shared" si="14"/>
        <v>41835.126805555556</v>
      </c>
      <c r="N164" s="13" t="str">
        <f t="shared" si="15"/>
        <v>2014</v>
      </c>
      <c r="O164" s="13" t="str">
        <f t="shared" si="16"/>
        <v>Jul</v>
      </c>
      <c r="P164" s="13">
        <f t="shared" si="17"/>
        <v>41867.987500000003</v>
      </c>
      <c r="Q164" t="b">
        <v>0</v>
      </c>
      <c r="R164">
        <v>10</v>
      </c>
      <c r="S164" t="b">
        <v>0</v>
      </c>
      <c r="T164" t="s">
        <v>8266</v>
      </c>
      <c r="U164" s="9" t="s">
        <v>8308</v>
      </c>
      <c r="V164" t="s">
        <v>8312</v>
      </c>
    </row>
    <row r="165" spans="1:22" ht="60" hidden="1" x14ac:dyDescent="0.3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s="7">
        <f t="shared" si="13"/>
        <v>0</v>
      </c>
      <c r="G165" s="7">
        <f t="shared" si="12"/>
        <v>0</v>
      </c>
      <c r="H165" t="s">
        <v>8220</v>
      </c>
      <c r="I165" t="s">
        <v>8223</v>
      </c>
      <c r="J165" t="s">
        <v>8245</v>
      </c>
      <c r="K165">
        <v>1443657600</v>
      </c>
      <c r="L165">
        <v>1440716654</v>
      </c>
      <c r="M165" s="13">
        <f t="shared" si="14"/>
        <v>42243.961273148147</v>
      </c>
      <c r="N165" s="13" t="str">
        <f t="shared" si="15"/>
        <v>2015</v>
      </c>
      <c r="O165" s="13" t="str">
        <f t="shared" si="16"/>
        <v>Aug</v>
      </c>
      <c r="P165" s="13">
        <f t="shared" si="17"/>
        <v>42278</v>
      </c>
      <c r="Q165" t="b">
        <v>0</v>
      </c>
      <c r="R165">
        <v>0</v>
      </c>
      <c r="S165" t="b">
        <v>0</v>
      </c>
      <c r="T165" t="s">
        <v>8266</v>
      </c>
      <c r="U165" s="9" t="s">
        <v>8308</v>
      </c>
      <c r="V165" t="s">
        <v>8312</v>
      </c>
    </row>
    <row r="166" spans="1:22" ht="60" hidden="1" x14ac:dyDescent="0.3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s="7">
        <f t="shared" si="13"/>
        <v>1</v>
      </c>
      <c r="G166" s="7">
        <f t="shared" si="12"/>
        <v>91.43</v>
      </c>
      <c r="H166" t="s">
        <v>8220</v>
      </c>
      <c r="I166" t="s">
        <v>8223</v>
      </c>
      <c r="J166" t="s">
        <v>8245</v>
      </c>
      <c r="K166">
        <v>1411150701</v>
      </c>
      <c r="L166">
        <v>1405966701</v>
      </c>
      <c r="M166" s="13">
        <f t="shared" si="14"/>
        <v>41841.762743055559</v>
      </c>
      <c r="N166" s="13" t="str">
        <f t="shared" si="15"/>
        <v>2014</v>
      </c>
      <c r="O166" s="13" t="str">
        <f t="shared" si="16"/>
        <v>Jul</v>
      </c>
      <c r="P166" s="13">
        <f t="shared" si="17"/>
        <v>41901.762743055559</v>
      </c>
      <c r="Q166" t="b">
        <v>0</v>
      </c>
      <c r="R166">
        <v>7</v>
      </c>
      <c r="S166" t="b">
        <v>0</v>
      </c>
      <c r="T166" t="s">
        <v>8266</v>
      </c>
      <c r="U166" s="9" t="s">
        <v>8308</v>
      </c>
      <c r="V166" t="s">
        <v>8312</v>
      </c>
    </row>
    <row r="167" spans="1:22" ht="30" hidden="1" x14ac:dyDescent="0.3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s="7">
        <f t="shared" si="13"/>
        <v>0</v>
      </c>
      <c r="G167" s="7">
        <f t="shared" si="12"/>
        <v>0</v>
      </c>
      <c r="H167" t="s">
        <v>8220</v>
      </c>
      <c r="I167" t="s">
        <v>8224</v>
      </c>
      <c r="J167" t="s">
        <v>8246</v>
      </c>
      <c r="K167">
        <v>1452613724</v>
      </c>
      <c r="L167">
        <v>1450021724</v>
      </c>
      <c r="M167" s="13">
        <f t="shared" si="14"/>
        <v>42351.658842592587</v>
      </c>
      <c r="N167" s="13" t="str">
        <f t="shared" si="15"/>
        <v>2015</v>
      </c>
      <c r="O167" s="13" t="str">
        <f t="shared" si="16"/>
        <v>Dec</v>
      </c>
      <c r="P167" s="13">
        <f t="shared" si="17"/>
        <v>42381.658842592587</v>
      </c>
      <c r="Q167" t="b">
        <v>0</v>
      </c>
      <c r="R167">
        <v>0</v>
      </c>
      <c r="S167" t="b">
        <v>0</v>
      </c>
      <c r="T167" t="s">
        <v>8266</v>
      </c>
      <c r="U167" s="9" t="s">
        <v>8308</v>
      </c>
      <c r="V167" t="s">
        <v>8312</v>
      </c>
    </row>
    <row r="168" spans="1:22" ht="45" hidden="1" x14ac:dyDescent="0.3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s="7">
        <f t="shared" si="13"/>
        <v>60</v>
      </c>
      <c r="G168" s="7">
        <f t="shared" si="12"/>
        <v>3000</v>
      </c>
      <c r="H168" t="s">
        <v>8220</v>
      </c>
      <c r="I168" t="s">
        <v>8223</v>
      </c>
      <c r="J168" t="s">
        <v>8245</v>
      </c>
      <c r="K168">
        <v>1484531362</v>
      </c>
      <c r="L168">
        <v>1481939362</v>
      </c>
      <c r="M168" s="13">
        <f t="shared" si="14"/>
        <v>42721.075949074075</v>
      </c>
      <c r="N168" s="13" t="str">
        <f t="shared" si="15"/>
        <v>2016</v>
      </c>
      <c r="O168" s="13" t="str">
        <f t="shared" si="16"/>
        <v>Dec</v>
      </c>
      <c r="P168" s="13">
        <f t="shared" si="17"/>
        <v>42751.075949074075</v>
      </c>
      <c r="Q168" t="b">
        <v>0</v>
      </c>
      <c r="R168">
        <v>1</v>
      </c>
      <c r="S168" t="b">
        <v>0</v>
      </c>
      <c r="T168" t="s">
        <v>8266</v>
      </c>
      <c r="U168" s="9" t="s">
        <v>8308</v>
      </c>
      <c r="V168" t="s">
        <v>8312</v>
      </c>
    </row>
    <row r="169" spans="1:22" ht="45" hidden="1" x14ac:dyDescent="0.3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s="7">
        <f t="shared" si="13"/>
        <v>0</v>
      </c>
      <c r="G169" s="7">
        <f t="shared" si="12"/>
        <v>5.5</v>
      </c>
      <c r="H169" t="s">
        <v>8220</v>
      </c>
      <c r="I169" t="s">
        <v>8223</v>
      </c>
      <c r="J169" t="s">
        <v>8245</v>
      </c>
      <c r="K169">
        <v>1438726535</v>
      </c>
      <c r="L169">
        <v>1433542535</v>
      </c>
      <c r="M169" s="13">
        <f t="shared" si="14"/>
        <v>42160.927488425921</v>
      </c>
      <c r="N169" s="13" t="str">
        <f t="shared" si="15"/>
        <v>2015</v>
      </c>
      <c r="O169" s="13" t="str">
        <f t="shared" si="16"/>
        <v>Jun</v>
      </c>
      <c r="P169" s="13">
        <f t="shared" si="17"/>
        <v>42220.927488425921</v>
      </c>
      <c r="Q169" t="b">
        <v>0</v>
      </c>
      <c r="R169">
        <v>2</v>
      </c>
      <c r="S169" t="b">
        <v>0</v>
      </c>
      <c r="T169" t="s">
        <v>8266</v>
      </c>
      <c r="U169" s="9" t="s">
        <v>8308</v>
      </c>
      <c r="V169" t="s">
        <v>8312</v>
      </c>
    </row>
    <row r="170" spans="1:22" ht="60" hidden="1" x14ac:dyDescent="0.3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s="7">
        <f t="shared" si="13"/>
        <v>4</v>
      </c>
      <c r="G170" s="7">
        <f t="shared" si="12"/>
        <v>108.33</v>
      </c>
      <c r="H170" t="s">
        <v>8220</v>
      </c>
      <c r="I170" t="s">
        <v>8223</v>
      </c>
      <c r="J170" t="s">
        <v>8245</v>
      </c>
      <c r="K170">
        <v>1426791770</v>
      </c>
      <c r="L170">
        <v>1424203370</v>
      </c>
      <c r="M170" s="13">
        <f t="shared" si="14"/>
        <v>42052.83530092593</v>
      </c>
      <c r="N170" s="13" t="str">
        <f t="shared" si="15"/>
        <v>2015</v>
      </c>
      <c r="O170" s="13" t="str">
        <f t="shared" si="16"/>
        <v>Feb</v>
      </c>
      <c r="P170" s="13">
        <f t="shared" si="17"/>
        <v>42082.793634259258</v>
      </c>
      <c r="Q170" t="b">
        <v>0</v>
      </c>
      <c r="R170">
        <v>3</v>
      </c>
      <c r="S170" t="b">
        <v>0</v>
      </c>
      <c r="T170" t="s">
        <v>8266</v>
      </c>
      <c r="U170" s="9" t="s">
        <v>8308</v>
      </c>
      <c r="V170" t="s">
        <v>8312</v>
      </c>
    </row>
    <row r="171" spans="1:22" ht="45" hidden="1" x14ac:dyDescent="0.3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s="7">
        <f t="shared" si="13"/>
        <v>22</v>
      </c>
      <c r="G171" s="7">
        <f t="shared" si="12"/>
        <v>56</v>
      </c>
      <c r="H171" t="s">
        <v>8220</v>
      </c>
      <c r="I171" t="s">
        <v>8224</v>
      </c>
      <c r="J171" t="s">
        <v>8246</v>
      </c>
      <c r="K171">
        <v>1413634059</v>
      </c>
      <c r="L171">
        <v>1411042059</v>
      </c>
      <c r="M171" s="13">
        <f t="shared" si="14"/>
        <v>41900.505312499998</v>
      </c>
      <c r="N171" s="13" t="str">
        <f t="shared" si="15"/>
        <v>2014</v>
      </c>
      <c r="O171" s="13" t="str">
        <f t="shared" si="16"/>
        <v>Sep</v>
      </c>
      <c r="P171" s="13">
        <f t="shared" si="17"/>
        <v>41930.505312499998</v>
      </c>
      <c r="Q171" t="b">
        <v>0</v>
      </c>
      <c r="R171">
        <v>10</v>
      </c>
      <c r="S171" t="b">
        <v>0</v>
      </c>
      <c r="T171" t="s">
        <v>8266</v>
      </c>
      <c r="U171" s="9" t="s">
        <v>8308</v>
      </c>
      <c r="V171" t="s">
        <v>8312</v>
      </c>
    </row>
    <row r="172" spans="1:22" ht="60" hidden="1" x14ac:dyDescent="0.3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s="7">
        <f t="shared" si="13"/>
        <v>3</v>
      </c>
      <c r="G172" s="7">
        <f t="shared" si="12"/>
        <v>32.5</v>
      </c>
      <c r="H172" t="s">
        <v>8220</v>
      </c>
      <c r="I172" t="s">
        <v>8223</v>
      </c>
      <c r="J172" t="s">
        <v>8245</v>
      </c>
      <c r="K172">
        <v>1440912480</v>
      </c>
      <c r="L172">
        <v>1438385283</v>
      </c>
      <c r="M172" s="13">
        <f t="shared" si="14"/>
        <v>42216.977812500001</v>
      </c>
      <c r="N172" s="13" t="str">
        <f t="shared" si="15"/>
        <v>2015</v>
      </c>
      <c r="O172" s="13" t="str">
        <f t="shared" si="16"/>
        <v>Jul</v>
      </c>
      <c r="P172" s="13">
        <f t="shared" si="17"/>
        <v>42246.227777777778</v>
      </c>
      <c r="Q172" t="b">
        <v>0</v>
      </c>
      <c r="R172">
        <v>10</v>
      </c>
      <c r="S172" t="b">
        <v>0</v>
      </c>
      <c r="T172" t="s">
        <v>8266</v>
      </c>
      <c r="U172" s="9" t="s">
        <v>8308</v>
      </c>
      <c r="V172" t="s">
        <v>8312</v>
      </c>
    </row>
    <row r="173" spans="1:22" ht="45" hidden="1" x14ac:dyDescent="0.3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s="7">
        <f t="shared" si="13"/>
        <v>0</v>
      </c>
      <c r="G173" s="7">
        <f t="shared" si="12"/>
        <v>1</v>
      </c>
      <c r="H173" t="s">
        <v>8220</v>
      </c>
      <c r="I173" t="s">
        <v>8223</v>
      </c>
      <c r="J173" t="s">
        <v>8245</v>
      </c>
      <c r="K173">
        <v>1470975614</v>
      </c>
      <c r="L173">
        <v>1465791614</v>
      </c>
      <c r="M173" s="13">
        <f t="shared" si="14"/>
        <v>42534.180717592593</v>
      </c>
      <c r="N173" s="13" t="str">
        <f t="shared" si="15"/>
        <v>2016</v>
      </c>
      <c r="O173" s="13" t="str">
        <f t="shared" si="16"/>
        <v>Jun</v>
      </c>
      <c r="P173" s="13">
        <f t="shared" si="17"/>
        <v>42594.180717592593</v>
      </c>
      <c r="Q173" t="b">
        <v>0</v>
      </c>
      <c r="R173">
        <v>1</v>
      </c>
      <c r="S173" t="b">
        <v>0</v>
      </c>
      <c r="T173" t="s">
        <v>8266</v>
      </c>
      <c r="U173" s="9" t="s">
        <v>8308</v>
      </c>
      <c r="V173" t="s">
        <v>8312</v>
      </c>
    </row>
    <row r="174" spans="1:22" ht="45" hidden="1" x14ac:dyDescent="0.3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s="7">
        <f t="shared" si="13"/>
        <v>0</v>
      </c>
      <c r="G174" s="7">
        <f t="shared" si="12"/>
        <v>0</v>
      </c>
      <c r="H174" t="s">
        <v>8220</v>
      </c>
      <c r="I174" t="s">
        <v>8223</v>
      </c>
      <c r="J174" t="s">
        <v>8245</v>
      </c>
      <c r="K174">
        <v>1426753723</v>
      </c>
      <c r="L174">
        <v>1423733323</v>
      </c>
      <c r="M174" s="13">
        <f t="shared" si="14"/>
        <v>42047.394942129627</v>
      </c>
      <c r="N174" s="13" t="str">
        <f t="shared" si="15"/>
        <v>2015</v>
      </c>
      <c r="O174" s="13" t="str">
        <f t="shared" si="16"/>
        <v>Feb</v>
      </c>
      <c r="P174" s="13">
        <f t="shared" si="17"/>
        <v>42082.353275462956</v>
      </c>
      <c r="Q174" t="b">
        <v>0</v>
      </c>
      <c r="R174">
        <v>0</v>
      </c>
      <c r="S174" t="b">
        <v>0</v>
      </c>
      <c r="T174" t="s">
        <v>8266</v>
      </c>
      <c r="U174" s="9" t="s">
        <v>8308</v>
      </c>
      <c r="V174" t="s">
        <v>8312</v>
      </c>
    </row>
    <row r="175" spans="1:22" ht="45" hidden="1" x14ac:dyDescent="0.3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s="7">
        <f t="shared" si="13"/>
        <v>0</v>
      </c>
      <c r="G175" s="7">
        <f t="shared" si="12"/>
        <v>0</v>
      </c>
      <c r="H175" t="s">
        <v>8220</v>
      </c>
      <c r="I175" t="s">
        <v>8224</v>
      </c>
      <c r="J175" t="s">
        <v>8246</v>
      </c>
      <c r="K175">
        <v>1425131108</v>
      </c>
      <c r="L175">
        <v>1422539108</v>
      </c>
      <c r="M175" s="13">
        <f t="shared" si="14"/>
        <v>42033.573009259257</v>
      </c>
      <c r="N175" s="13" t="str">
        <f t="shared" si="15"/>
        <v>2015</v>
      </c>
      <c r="O175" s="13" t="str">
        <f t="shared" si="16"/>
        <v>Jan</v>
      </c>
      <c r="P175" s="13">
        <f t="shared" si="17"/>
        <v>42063.573009259257</v>
      </c>
      <c r="Q175" t="b">
        <v>0</v>
      </c>
      <c r="R175">
        <v>0</v>
      </c>
      <c r="S175" t="b">
        <v>0</v>
      </c>
      <c r="T175" t="s">
        <v>8266</v>
      </c>
      <c r="U175" s="9" t="s">
        <v>8308</v>
      </c>
      <c r="V175" t="s">
        <v>8312</v>
      </c>
    </row>
    <row r="176" spans="1:22" ht="60" hidden="1" x14ac:dyDescent="0.3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s="7">
        <f t="shared" si="13"/>
        <v>0</v>
      </c>
      <c r="G176" s="7">
        <f t="shared" si="12"/>
        <v>0</v>
      </c>
      <c r="H176" t="s">
        <v>8220</v>
      </c>
      <c r="I176" t="s">
        <v>8232</v>
      </c>
      <c r="J176" t="s">
        <v>8248</v>
      </c>
      <c r="K176">
        <v>1431108776</v>
      </c>
      <c r="L176">
        <v>1425924776</v>
      </c>
      <c r="M176" s="13">
        <f t="shared" si="14"/>
        <v>42072.758981481486</v>
      </c>
      <c r="N176" s="13" t="str">
        <f t="shared" si="15"/>
        <v>2015</v>
      </c>
      <c r="O176" s="13" t="str">
        <f t="shared" si="16"/>
        <v>Mar</v>
      </c>
      <c r="P176" s="13">
        <f t="shared" si="17"/>
        <v>42132.758981481486</v>
      </c>
      <c r="Q176" t="b">
        <v>0</v>
      </c>
      <c r="R176">
        <v>0</v>
      </c>
      <c r="S176" t="b">
        <v>0</v>
      </c>
      <c r="T176" t="s">
        <v>8266</v>
      </c>
      <c r="U176" s="9" t="s">
        <v>8308</v>
      </c>
      <c r="V176" t="s">
        <v>8312</v>
      </c>
    </row>
    <row r="177" spans="1:22" ht="60" hidden="1" x14ac:dyDescent="0.3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s="7">
        <f t="shared" si="13"/>
        <v>6</v>
      </c>
      <c r="G177" s="7">
        <f t="shared" si="12"/>
        <v>49.88</v>
      </c>
      <c r="H177" t="s">
        <v>8220</v>
      </c>
      <c r="I177" t="s">
        <v>8224</v>
      </c>
      <c r="J177" t="s">
        <v>8246</v>
      </c>
      <c r="K177">
        <v>1409337611</v>
      </c>
      <c r="L177">
        <v>1407177611</v>
      </c>
      <c r="M177" s="13">
        <f t="shared" si="14"/>
        <v>41855.777905092589</v>
      </c>
      <c r="N177" s="13" t="str">
        <f t="shared" si="15"/>
        <v>2014</v>
      </c>
      <c r="O177" s="13" t="str">
        <f t="shared" si="16"/>
        <v>Aug</v>
      </c>
      <c r="P177" s="13">
        <f t="shared" si="17"/>
        <v>41880.777905092589</v>
      </c>
      <c r="Q177" t="b">
        <v>0</v>
      </c>
      <c r="R177">
        <v>26</v>
      </c>
      <c r="S177" t="b">
        <v>0</v>
      </c>
      <c r="T177" t="s">
        <v>8266</v>
      </c>
      <c r="U177" s="9" t="s">
        <v>8308</v>
      </c>
      <c r="V177" t="s">
        <v>8312</v>
      </c>
    </row>
    <row r="178" spans="1:22" ht="45" hidden="1" x14ac:dyDescent="0.3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s="7">
        <f t="shared" si="13"/>
        <v>0</v>
      </c>
      <c r="G178" s="7">
        <f t="shared" si="12"/>
        <v>0</v>
      </c>
      <c r="H178" t="s">
        <v>8220</v>
      </c>
      <c r="I178" t="s">
        <v>8223</v>
      </c>
      <c r="J178" t="s">
        <v>8245</v>
      </c>
      <c r="K178">
        <v>1438803999</v>
      </c>
      <c r="L178">
        <v>1436211999</v>
      </c>
      <c r="M178" s="13">
        <f t="shared" si="14"/>
        <v>42191.824062500003</v>
      </c>
      <c r="N178" s="13" t="str">
        <f t="shared" si="15"/>
        <v>2015</v>
      </c>
      <c r="O178" s="13" t="str">
        <f t="shared" si="16"/>
        <v>Jul</v>
      </c>
      <c r="P178" s="13">
        <f t="shared" si="17"/>
        <v>42221.824062500003</v>
      </c>
      <c r="Q178" t="b">
        <v>0</v>
      </c>
      <c r="R178">
        <v>0</v>
      </c>
      <c r="S178" t="b">
        <v>0</v>
      </c>
      <c r="T178" t="s">
        <v>8266</v>
      </c>
      <c r="U178" s="9" t="s">
        <v>8308</v>
      </c>
      <c r="V178" t="s">
        <v>8312</v>
      </c>
    </row>
    <row r="179" spans="1:22" ht="30" hidden="1" x14ac:dyDescent="0.3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s="7">
        <f t="shared" si="13"/>
        <v>40</v>
      </c>
      <c r="G179" s="7">
        <f t="shared" si="12"/>
        <v>25.71</v>
      </c>
      <c r="H179" t="s">
        <v>8220</v>
      </c>
      <c r="I179" t="s">
        <v>8223</v>
      </c>
      <c r="J179" t="s">
        <v>8245</v>
      </c>
      <c r="K179">
        <v>1427155726</v>
      </c>
      <c r="L179">
        <v>1425690526</v>
      </c>
      <c r="M179" s="13">
        <f t="shared" si="14"/>
        <v>42070.047754629632</v>
      </c>
      <c r="N179" s="13" t="str">
        <f t="shared" si="15"/>
        <v>2015</v>
      </c>
      <c r="O179" s="13" t="str">
        <f t="shared" si="16"/>
        <v>Mar</v>
      </c>
      <c r="P179" s="13">
        <f t="shared" si="17"/>
        <v>42087.00608796296</v>
      </c>
      <c r="Q179" t="b">
        <v>0</v>
      </c>
      <c r="R179">
        <v>7</v>
      </c>
      <c r="S179" t="b">
        <v>0</v>
      </c>
      <c r="T179" t="s">
        <v>8266</v>
      </c>
      <c r="U179" s="9" t="s">
        <v>8308</v>
      </c>
      <c r="V179" t="s">
        <v>8312</v>
      </c>
    </row>
    <row r="180" spans="1:22" ht="45" hidden="1" x14ac:dyDescent="0.3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s="7">
        <f t="shared" si="13"/>
        <v>0</v>
      </c>
      <c r="G180" s="7">
        <f t="shared" si="12"/>
        <v>0</v>
      </c>
      <c r="H180" t="s">
        <v>8220</v>
      </c>
      <c r="I180" t="s">
        <v>8226</v>
      </c>
      <c r="J180" t="s">
        <v>8248</v>
      </c>
      <c r="K180">
        <v>1448582145</v>
      </c>
      <c r="L180">
        <v>1445986545</v>
      </c>
      <c r="M180" s="13">
        <f t="shared" si="14"/>
        <v>42304.955381944441</v>
      </c>
      <c r="N180" s="13" t="str">
        <f t="shared" si="15"/>
        <v>2015</v>
      </c>
      <c r="O180" s="13" t="str">
        <f t="shared" si="16"/>
        <v>Oct</v>
      </c>
      <c r="P180" s="13">
        <f t="shared" si="17"/>
        <v>42334.997048611112</v>
      </c>
      <c r="Q180" t="b">
        <v>0</v>
      </c>
      <c r="R180">
        <v>0</v>
      </c>
      <c r="S180" t="b">
        <v>0</v>
      </c>
      <c r="T180" t="s">
        <v>8266</v>
      </c>
      <c r="U180" s="9" t="s">
        <v>8308</v>
      </c>
      <c r="V180" t="s">
        <v>8312</v>
      </c>
    </row>
    <row r="181" spans="1:22" ht="30" hidden="1" x14ac:dyDescent="0.3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s="7">
        <f t="shared" si="13"/>
        <v>20</v>
      </c>
      <c r="G181" s="7">
        <f t="shared" si="12"/>
        <v>100</v>
      </c>
      <c r="H181" t="s">
        <v>8220</v>
      </c>
      <c r="I181" t="s">
        <v>8223</v>
      </c>
      <c r="J181" t="s">
        <v>8245</v>
      </c>
      <c r="K181">
        <v>1457056555</v>
      </c>
      <c r="L181">
        <v>1454464555</v>
      </c>
      <c r="M181" s="13">
        <f t="shared" si="14"/>
        <v>42403.080497685187</v>
      </c>
      <c r="N181" s="13" t="str">
        <f t="shared" si="15"/>
        <v>2016</v>
      </c>
      <c r="O181" s="13" t="str">
        <f t="shared" si="16"/>
        <v>Feb</v>
      </c>
      <c r="P181" s="13">
        <f t="shared" si="17"/>
        <v>42433.080497685187</v>
      </c>
      <c r="Q181" t="b">
        <v>0</v>
      </c>
      <c r="R181">
        <v>2</v>
      </c>
      <c r="S181" t="b">
        <v>0</v>
      </c>
      <c r="T181" t="s">
        <v>8266</v>
      </c>
      <c r="U181" s="9" t="s">
        <v>8308</v>
      </c>
      <c r="V181" t="s">
        <v>8312</v>
      </c>
    </row>
    <row r="182" spans="1:22" ht="45" hidden="1" x14ac:dyDescent="0.3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s="7">
        <f t="shared" si="13"/>
        <v>33</v>
      </c>
      <c r="G182" s="7">
        <f t="shared" si="12"/>
        <v>30.85</v>
      </c>
      <c r="H182" t="s">
        <v>8220</v>
      </c>
      <c r="I182" t="s">
        <v>8224</v>
      </c>
      <c r="J182" t="s">
        <v>8246</v>
      </c>
      <c r="K182">
        <v>1428951600</v>
      </c>
      <c r="L182">
        <v>1425512843</v>
      </c>
      <c r="M182" s="13">
        <f t="shared" si="14"/>
        <v>42067.991238425922</v>
      </c>
      <c r="N182" s="13" t="str">
        <f t="shared" si="15"/>
        <v>2015</v>
      </c>
      <c r="O182" s="13" t="str">
        <f t="shared" si="16"/>
        <v>Mar</v>
      </c>
      <c r="P182" s="13">
        <f t="shared" si="17"/>
        <v>42107.791666666672</v>
      </c>
      <c r="Q182" t="b">
        <v>0</v>
      </c>
      <c r="R182">
        <v>13</v>
      </c>
      <c r="S182" t="b">
        <v>0</v>
      </c>
      <c r="T182" t="s">
        <v>8266</v>
      </c>
      <c r="U182" s="9" t="s">
        <v>8308</v>
      </c>
      <c r="V182" t="s">
        <v>8312</v>
      </c>
    </row>
    <row r="183" spans="1:22" ht="45" hidden="1" x14ac:dyDescent="0.3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s="7">
        <f t="shared" si="13"/>
        <v>21</v>
      </c>
      <c r="G183" s="7">
        <f t="shared" si="12"/>
        <v>180.5</v>
      </c>
      <c r="H183" t="s">
        <v>8220</v>
      </c>
      <c r="I183" t="s">
        <v>8224</v>
      </c>
      <c r="J183" t="s">
        <v>8246</v>
      </c>
      <c r="K183">
        <v>1434995295</v>
      </c>
      <c r="L183">
        <v>1432403295</v>
      </c>
      <c r="M183" s="13">
        <f t="shared" si="14"/>
        <v>42147.741840277777</v>
      </c>
      <c r="N183" s="13" t="str">
        <f t="shared" si="15"/>
        <v>2015</v>
      </c>
      <c r="O183" s="13" t="str">
        <f t="shared" si="16"/>
        <v>May</v>
      </c>
      <c r="P183" s="13">
        <f t="shared" si="17"/>
        <v>42177.741840277777</v>
      </c>
      <c r="Q183" t="b">
        <v>0</v>
      </c>
      <c r="R183">
        <v>4</v>
      </c>
      <c r="S183" t="b">
        <v>0</v>
      </c>
      <c r="T183" t="s">
        <v>8266</v>
      </c>
      <c r="U183" s="9" t="s">
        <v>8308</v>
      </c>
      <c r="V183" t="s">
        <v>8312</v>
      </c>
    </row>
    <row r="184" spans="1:22" ht="60" hidden="1" x14ac:dyDescent="0.3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s="7">
        <f t="shared" si="13"/>
        <v>0</v>
      </c>
      <c r="G184" s="7">
        <f t="shared" si="12"/>
        <v>0</v>
      </c>
      <c r="H184" t="s">
        <v>8220</v>
      </c>
      <c r="I184" t="s">
        <v>8223</v>
      </c>
      <c r="J184" t="s">
        <v>8245</v>
      </c>
      <c r="K184">
        <v>1483748232</v>
      </c>
      <c r="L184">
        <v>1481156232</v>
      </c>
      <c r="M184" s="13">
        <f t="shared" si="14"/>
        <v>42712.011944444443</v>
      </c>
      <c r="N184" s="13" t="str">
        <f t="shared" si="15"/>
        <v>2016</v>
      </c>
      <c r="O184" s="13" t="str">
        <f t="shared" si="16"/>
        <v>Dec</v>
      </c>
      <c r="P184" s="13">
        <f t="shared" si="17"/>
        <v>42742.011944444443</v>
      </c>
      <c r="Q184" t="b">
        <v>0</v>
      </c>
      <c r="R184">
        <v>0</v>
      </c>
      <c r="S184" t="b">
        <v>0</v>
      </c>
      <c r="T184" t="s">
        <v>8266</v>
      </c>
      <c r="U184" s="9" t="s">
        <v>8308</v>
      </c>
      <c r="V184" t="s">
        <v>8312</v>
      </c>
    </row>
    <row r="185" spans="1:22" hidden="1" x14ac:dyDescent="0.3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s="7">
        <f t="shared" si="13"/>
        <v>36</v>
      </c>
      <c r="G185" s="7">
        <f t="shared" si="12"/>
        <v>373.5</v>
      </c>
      <c r="H185" t="s">
        <v>8220</v>
      </c>
      <c r="I185" t="s">
        <v>8224</v>
      </c>
      <c r="J185" t="s">
        <v>8246</v>
      </c>
      <c r="K185">
        <v>1417033610</v>
      </c>
      <c r="L185">
        <v>1414438010</v>
      </c>
      <c r="M185" s="13">
        <f t="shared" si="14"/>
        <v>41939.810300925928</v>
      </c>
      <c r="N185" s="13" t="str">
        <f t="shared" si="15"/>
        <v>2014</v>
      </c>
      <c r="O185" s="13" t="str">
        <f t="shared" si="16"/>
        <v>Oct</v>
      </c>
      <c r="P185" s="13">
        <f t="shared" si="17"/>
        <v>41969.851967592593</v>
      </c>
      <c r="Q185" t="b">
        <v>0</v>
      </c>
      <c r="R185">
        <v>12</v>
      </c>
      <c r="S185" t="b">
        <v>0</v>
      </c>
      <c r="T185" t="s">
        <v>8266</v>
      </c>
      <c r="U185" s="9" t="s">
        <v>8308</v>
      </c>
      <c r="V185" t="s">
        <v>8312</v>
      </c>
    </row>
    <row r="186" spans="1:22" ht="60" hidden="1" x14ac:dyDescent="0.3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s="7">
        <f t="shared" si="13"/>
        <v>3</v>
      </c>
      <c r="G186" s="7">
        <f t="shared" si="12"/>
        <v>25.5</v>
      </c>
      <c r="H186" t="s">
        <v>8220</v>
      </c>
      <c r="I186" t="s">
        <v>8228</v>
      </c>
      <c r="J186" t="s">
        <v>8250</v>
      </c>
      <c r="K186">
        <v>1409543940</v>
      </c>
      <c r="L186">
        <v>1404586762</v>
      </c>
      <c r="M186" s="13">
        <f t="shared" si="14"/>
        <v>41825.791226851856</v>
      </c>
      <c r="N186" s="13" t="str">
        <f t="shared" si="15"/>
        <v>2014</v>
      </c>
      <c r="O186" s="13" t="str">
        <f t="shared" si="16"/>
        <v>Jul</v>
      </c>
      <c r="P186" s="13">
        <f t="shared" si="17"/>
        <v>41883.165972222225</v>
      </c>
      <c r="Q186" t="b">
        <v>0</v>
      </c>
      <c r="R186">
        <v>2</v>
      </c>
      <c r="S186" t="b">
        <v>0</v>
      </c>
      <c r="T186" t="s">
        <v>8266</v>
      </c>
      <c r="U186" s="9" t="s">
        <v>8308</v>
      </c>
      <c r="V186" t="s">
        <v>8312</v>
      </c>
    </row>
    <row r="187" spans="1:22" hidden="1" x14ac:dyDescent="0.3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s="7">
        <f t="shared" si="13"/>
        <v>6</v>
      </c>
      <c r="G187" s="7">
        <f t="shared" si="12"/>
        <v>220</v>
      </c>
      <c r="H187" t="s">
        <v>8220</v>
      </c>
      <c r="I187" t="s">
        <v>8233</v>
      </c>
      <c r="J187" t="s">
        <v>8253</v>
      </c>
      <c r="K187">
        <v>1471557139</v>
      </c>
      <c r="L187">
        <v>1468965139</v>
      </c>
      <c r="M187" s="13">
        <f t="shared" si="14"/>
        <v>42570.91133101852</v>
      </c>
      <c r="N187" s="13" t="str">
        <f t="shared" si="15"/>
        <v>2016</v>
      </c>
      <c r="O187" s="13" t="str">
        <f t="shared" si="16"/>
        <v>Jul</v>
      </c>
      <c r="P187" s="13">
        <f t="shared" si="17"/>
        <v>42600.91133101852</v>
      </c>
      <c r="Q187" t="b">
        <v>0</v>
      </c>
      <c r="R187">
        <v>10</v>
      </c>
      <c r="S187" t="b">
        <v>0</v>
      </c>
      <c r="T187" t="s">
        <v>8266</v>
      </c>
      <c r="U187" s="9" t="s">
        <v>8308</v>
      </c>
      <c r="V187" t="s">
        <v>8312</v>
      </c>
    </row>
    <row r="188" spans="1:22" ht="45" hidden="1" x14ac:dyDescent="0.3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s="7">
        <f t="shared" si="13"/>
        <v>0</v>
      </c>
      <c r="G188" s="7">
        <f t="shared" si="12"/>
        <v>0</v>
      </c>
      <c r="H188" t="s">
        <v>8220</v>
      </c>
      <c r="I188" t="s">
        <v>8223</v>
      </c>
      <c r="J188" t="s">
        <v>8245</v>
      </c>
      <c r="K188">
        <v>1488571200</v>
      </c>
      <c r="L188">
        <v>1485977434</v>
      </c>
      <c r="M188" s="13">
        <f t="shared" si="14"/>
        <v>42767.812893518523</v>
      </c>
      <c r="N188" s="13" t="str">
        <f t="shared" si="15"/>
        <v>2017</v>
      </c>
      <c r="O188" s="13" t="str">
        <f t="shared" si="16"/>
        <v>Feb</v>
      </c>
      <c r="P188" s="13">
        <f t="shared" si="17"/>
        <v>42797.833333333328</v>
      </c>
      <c r="Q188" t="b">
        <v>0</v>
      </c>
      <c r="R188">
        <v>0</v>
      </c>
      <c r="S188" t="b">
        <v>0</v>
      </c>
      <c r="T188" t="s">
        <v>8266</v>
      </c>
      <c r="U188" s="9" t="s">
        <v>8308</v>
      </c>
      <c r="V188" t="s">
        <v>8312</v>
      </c>
    </row>
    <row r="189" spans="1:22" ht="45" hidden="1" x14ac:dyDescent="0.3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s="7">
        <f t="shared" si="13"/>
        <v>16</v>
      </c>
      <c r="G189" s="7">
        <f t="shared" si="12"/>
        <v>160</v>
      </c>
      <c r="H189" t="s">
        <v>8220</v>
      </c>
      <c r="I189" t="s">
        <v>8223</v>
      </c>
      <c r="J189" t="s">
        <v>8245</v>
      </c>
      <c r="K189">
        <v>1437461940</v>
      </c>
      <c r="L189">
        <v>1435383457</v>
      </c>
      <c r="M189" s="13">
        <f t="shared" si="14"/>
        <v>42182.234456018516</v>
      </c>
      <c r="N189" s="13" t="str">
        <f t="shared" si="15"/>
        <v>2015</v>
      </c>
      <c r="O189" s="13" t="str">
        <f t="shared" si="16"/>
        <v>Jun</v>
      </c>
      <c r="P189" s="13">
        <f t="shared" si="17"/>
        <v>42206.290972222225</v>
      </c>
      <c r="Q189" t="b">
        <v>0</v>
      </c>
      <c r="R189">
        <v>5</v>
      </c>
      <c r="S189" t="b">
        <v>0</v>
      </c>
      <c r="T189" t="s">
        <v>8266</v>
      </c>
      <c r="U189" s="9" t="s">
        <v>8308</v>
      </c>
      <c r="V189" t="s">
        <v>8312</v>
      </c>
    </row>
    <row r="190" spans="1:22" ht="60" hidden="1" x14ac:dyDescent="0.3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s="7">
        <f t="shared" si="13"/>
        <v>0</v>
      </c>
      <c r="G190" s="7">
        <f t="shared" si="12"/>
        <v>0</v>
      </c>
      <c r="H190" t="s">
        <v>8220</v>
      </c>
      <c r="I190" t="s">
        <v>8223</v>
      </c>
      <c r="J190" t="s">
        <v>8245</v>
      </c>
      <c r="K190">
        <v>1409891015</v>
      </c>
      <c r="L190">
        <v>1407299015</v>
      </c>
      <c r="M190" s="13">
        <f t="shared" si="14"/>
        <v>41857.18304398148</v>
      </c>
      <c r="N190" s="13" t="str">
        <f t="shared" si="15"/>
        <v>2014</v>
      </c>
      <c r="O190" s="13" t="str">
        <f t="shared" si="16"/>
        <v>Aug</v>
      </c>
      <c r="P190" s="13">
        <f t="shared" si="17"/>
        <v>41887.18304398148</v>
      </c>
      <c r="Q190" t="b">
        <v>0</v>
      </c>
      <c r="R190">
        <v>0</v>
      </c>
      <c r="S190" t="b">
        <v>0</v>
      </c>
      <c r="T190" t="s">
        <v>8266</v>
      </c>
      <c r="U190" s="9" t="s">
        <v>8308</v>
      </c>
      <c r="V190" t="s">
        <v>8312</v>
      </c>
    </row>
    <row r="191" spans="1:22" ht="45" hidden="1" x14ac:dyDescent="0.3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s="7">
        <f t="shared" si="13"/>
        <v>0</v>
      </c>
      <c r="G191" s="7">
        <f t="shared" si="12"/>
        <v>69</v>
      </c>
      <c r="H191" t="s">
        <v>8220</v>
      </c>
      <c r="I191" t="s">
        <v>8223</v>
      </c>
      <c r="J191" t="s">
        <v>8245</v>
      </c>
      <c r="K191">
        <v>1472920477</v>
      </c>
      <c r="L191">
        <v>1467736477</v>
      </c>
      <c r="M191" s="13">
        <f t="shared" si="14"/>
        <v>42556.690706018519</v>
      </c>
      <c r="N191" s="13" t="str">
        <f t="shared" si="15"/>
        <v>2016</v>
      </c>
      <c r="O191" s="13" t="str">
        <f t="shared" si="16"/>
        <v>Jul</v>
      </c>
      <c r="P191" s="13">
        <f t="shared" si="17"/>
        <v>42616.690706018519</v>
      </c>
      <c r="Q191" t="b">
        <v>0</v>
      </c>
      <c r="R191">
        <v>5</v>
      </c>
      <c r="S191" t="b">
        <v>0</v>
      </c>
      <c r="T191" t="s">
        <v>8266</v>
      </c>
      <c r="U191" s="9" t="s">
        <v>8308</v>
      </c>
      <c r="V191" t="s">
        <v>8312</v>
      </c>
    </row>
    <row r="192" spans="1:22" hidden="1" x14ac:dyDescent="0.3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s="7">
        <f t="shared" si="13"/>
        <v>0</v>
      </c>
      <c r="G192" s="7">
        <f t="shared" si="12"/>
        <v>50</v>
      </c>
      <c r="H192" t="s">
        <v>8220</v>
      </c>
      <c r="I192" t="s">
        <v>8223</v>
      </c>
      <c r="J192" t="s">
        <v>8245</v>
      </c>
      <c r="K192">
        <v>1466091446</v>
      </c>
      <c r="L192">
        <v>1465227446</v>
      </c>
      <c r="M192" s="13">
        <f t="shared" si="14"/>
        <v>42527.650995370372</v>
      </c>
      <c r="N192" s="13" t="str">
        <f t="shared" si="15"/>
        <v>2016</v>
      </c>
      <c r="O192" s="13" t="str">
        <f t="shared" si="16"/>
        <v>Jun</v>
      </c>
      <c r="P192" s="13">
        <f t="shared" si="17"/>
        <v>42537.650995370372</v>
      </c>
      <c r="Q192" t="b">
        <v>0</v>
      </c>
      <c r="R192">
        <v>1</v>
      </c>
      <c r="S192" t="b">
        <v>0</v>
      </c>
      <c r="T192" t="s">
        <v>8266</v>
      </c>
      <c r="U192" s="9" t="s">
        <v>8308</v>
      </c>
      <c r="V192" t="s">
        <v>8312</v>
      </c>
    </row>
    <row r="193" spans="1:22" ht="45" hidden="1" x14ac:dyDescent="0.3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s="7">
        <f t="shared" si="13"/>
        <v>5</v>
      </c>
      <c r="G193" s="7">
        <f t="shared" si="12"/>
        <v>83.33</v>
      </c>
      <c r="H193" t="s">
        <v>8220</v>
      </c>
      <c r="I193" t="s">
        <v>8225</v>
      </c>
      <c r="J193" t="s">
        <v>8247</v>
      </c>
      <c r="K193">
        <v>1443782138</v>
      </c>
      <c r="L193">
        <v>1440326138</v>
      </c>
      <c r="M193" s="13">
        <f t="shared" si="14"/>
        <v>42239.441412037035</v>
      </c>
      <c r="N193" s="13" t="str">
        <f t="shared" si="15"/>
        <v>2015</v>
      </c>
      <c r="O193" s="13" t="str">
        <f t="shared" si="16"/>
        <v>Aug</v>
      </c>
      <c r="P193" s="13">
        <f t="shared" si="17"/>
        <v>42279.441412037035</v>
      </c>
      <c r="Q193" t="b">
        <v>0</v>
      </c>
      <c r="R193">
        <v>3</v>
      </c>
      <c r="S193" t="b">
        <v>0</v>
      </c>
      <c r="T193" t="s">
        <v>8266</v>
      </c>
      <c r="U193" s="9" t="s">
        <v>8308</v>
      </c>
      <c r="V193" t="s">
        <v>8312</v>
      </c>
    </row>
    <row r="194" spans="1:22" ht="60" hidden="1" x14ac:dyDescent="0.3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s="7">
        <f t="shared" si="13"/>
        <v>0</v>
      </c>
      <c r="G194" s="7">
        <f t="shared" ref="G194:G257" si="18">IFERROR(ROUND(E194/R194,2),0)</f>
        <v>5.67</v>
      </c>
      <c r="H194" t="s">
        <v>8220</v>
      </c>
      <c r="I194" t="s">
        <v>8223</v>
      </c>
      <c r="J194" t="s">
        <v>8245</v>
      </c>
      <c r="K194">
        <v>1413572432</v>
      </c>
      <c r="L194">
        <v>1410980432</v>
      </c>
      <c r="M194" s="13">
        <f t="shared" si="14"/>
        <v>41899.792037037041</v>
      </c>
      <c r="N194" s="13" t="str">
        <f t="shared" si="15"/>
        <v>2014</v>
      </c>
      <c r="O194" s="13" t="str">
        <f t="shared" si="16"/>
        <v>Sep</v>
      </c>
      <c r="P194" s="13">
        <f t="shared" si="17"/>
        <v>41929.792037037041</v>
      </c>
      <c r="Q194" t="b">
        <v>0</v>
      </c>
      <c r="R194">
        <v>3</v>
      </c>
      <c r="S194" t="b">
        <v>0</v>
      </c>
      <c r="T194" t="s">
        <v>8266</v>
      </c>
      <c r="U194" s="9" t="s">
        <v>8308</v>
      </c>
      <c r="V194" t="s">
        <v>8312</v>
      </c>
    </row>
    <row r="195" spans="1:22" ht="60" hidden="1" x14ac:dyDescent="0.3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s="7">
        <f t="shared" ref="F195:F258" si="19">ROUND(E195/D195*100,0)</f>
        <v>0</v>
      </c>
      <c r="G195" s="7">
        <f t="shared" si="18"/>
        <v>0</v>
      </c>
      <c r="H195" t="s">
        <v>8220</v>
      </c>
      <c r="I195" t="s">
        <v>8224</v>
      </c>
      <c r="J195" t="s">
        <v>8246</v>
      </c>
      <c r="K195">
        <v>1417217166</v>
      </c>
      <c r="L195">
        <v>1412029566</v>
      </c>
      <c r="M195" s="13">
        <f t="shared" ref="M195:M258" si="20">(((L195/60)/60)/24)+DATE(1970,1,1)</f>
        <v>41911.934791666667</v>
      </c>
      <c r="N195" s="13" t="str">
        <f t="shared" ref="N195:N258" si="21">TEXT(M195, "YYY")</f>
        <v>2014</v>
      </c>
      <c r="O195" s="13" t="str">
        <f t="shared" ref="O195:O258" si="22">TEXT(M195,"MMM")</f>
        <v>Sep</v>
      </c>
      <c r="P195" s="13">
        <f t="shared" ref="P195:P258" si="23">(((K195/60)/60)/24)+DATE(1970,1,1)</f>
        <v>41971.976458333331</v>
      </c>
      <c r="Q195" t="b">
        <v>0</v>
      </c>
      <c r="R195">
        <v>0</v>
      </c>
      <c r="S195" t="b">
        <v>0</v>
      </c>
      <c r="T195" t="s">
        <v>8266</v>
      </c>
      <c r="U195" s="9" t="s">
        <v>8308</v>
      </c>
      <c r="V195" t="s">
        <v>8312</v>
      </c>
    </row>
    <row r="196" spans="1:22" ht="45" hidden="1" x14ac:dyDescent="0.3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s="7">
        <f t="shared" si="19"/>
        <v>0</v>
      </c>
      <c r="G196" s="7">
        <f t="shared" si="18"/>
        <v>1</v>
      </c>
      <c r="H196" t="s">
        <v>8220</v>
      </c>
      <c r="I196" t="s">
        <v>8224</v>
      </c>
      <c r="J196" t="s">
        <v>8246</v>
      </c>
      <c r="K196">
        <v>1457308531</v>
      </c>
      <c r="L196">
        <v>1452124531</v>
      </c>
      <c r="M196" s="13">
        <f t="shared" si="20"/>
        <v>42375.996886574074</v>
      </c>
      <c r="N196" s="13" t="str">
        <f t="shared" si="21"/>
        <v>2016</v>
      </c>
      <c r="O196" s="13" t="str">
        <f t="shared" si="22"/>
        <v>Jan</v>
      </c>
      <c r="P196" s="13">
        <f t="shared" si="23"/>
        <v>42435.996886574074</v>
      </c>
      <c r="Q196" t="b">
        <v>0</v>
      </c>
      <c r="R196">
        <v>3</v>
      </c>
      <c r="S196" t="b">
        <v>0</v>
      </c>
      <c r="T196" t="s">
        <v>8266</v>
      </c>
      <c r="U196" s="9" t="s">
        <v>8308</v>
      </c>
      <c r="V196" t="s">
        <v>8312</v>
      </c>
    </row>
    <row r="197" spans="1:22" ht="45" hidden="1" x14ac:dyDescent="0.3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s="7">
        <f t="shared" si="19"/>
        <v>0</v>
      </c>
      <c r="G197" s="7">
        <f t="shared" si="18"/>
        <v>0</v>
      </c>
      <c r="H197" t="s">
        <v>8220</v>
      </c>
      <c r="I197" t="s">
        <v>8223</v>
      </c>
      <c r="J197" t="s">
        <v>8245</v>
      </c>
      <c r="K197">
        <v>1436544332</v>
      </c>
      <c r="L197">
        <v>1431360332</v>
      </c>
      <c r="M197" s="13">
        <f t="shared" si="20"/>
        <v>42135.67050925926</v>
      </c>
      <c r="N197" s="13" t="str">
        <f t="shared" si="21"/>
        <v>2015</v>
      </c>
      <c r="O197" s="13" t="str">
        <f t="shared" si="22"/>
        <v>May</v>
      </c>
      <c r="P197" s="13">
        <f t="shared" si="23"/>
        <v>42195.67050925926</v>
      </c>
      <c r="Q197" t="b">
        <v>0</v>
      </c>
      <c r="R197">
        <v>0</v>
      </c>
      <c r="S197" t="b">
        <v>0</v>
      </c>
      <c r="T197" t="s">
        <v>8266</v>
      </c>
      <c r="U197" s="9" t="s">
        <v>8308</v>
      </c>
      <c r="V197" t="s">
        <v>8312</v>
      </c>
    </row>
    <row r="198" spans="1:22" ht="45" hidden="1" x14ac:dyDescent="0.3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s="7">
        <f t="shared" si="19"/>
        <v>42</v>
      </c>
      <c r="G198" s="7">
        <f t="shared" si="18"/>
        <v>77.11</v>
      </c>
      <c r="H198" t="s">
        <v>8220</v>
      </c>
      <c r="I198" t="s">
        <v>8224</v>
      </c>
      <c r="J198" t="s">
        <v>8246</v>
      </c>
      <c r="K198">
        <v>1444510800</v>
      </c>
      <c r="L198">
        <v>1442062898</v>
      </c>
      <c r="M198" s="13">
        <f t="shared" si="20"/>
        <v>42259.542800925927</v>
      </c>
      <c r="N198" s="13" t="str">
        <f t="shared" si="21"/>
        <v>2015</v>
      </c>
      <c r="O198" s="13" t="str">
        <f t="shared" si="22"/>
        <v>Sep</v>
      </c>
      <c r="P198" s="13">
        <f t="shared" si="23"/>
        <v>42287.875</v>
      </c>
      <c r="Q198" t="b">
        <v>0</v>
      </c>
      <c r="R198">
        <v>19</v>
      </c>
      <c r="S198" t="b">
        <v>0</v>
      </c>
      <c r="T198" t="s">
        <v>8266</v>
      </c>
      <c r="U198" s="9" t="s">
        <v>8308</v>
      </c>
      <c r="V198" t="s">
        <v>8312</v>
      </c>
    </row>
    <row r="199" spans="1:22" ht="60" hidden="1" x14ac:dyDescent="0.3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s="7">
        <f t="shared" si="19"/>
        <v>10</v>
      </c>
      <c r="G199" s="7">
        <f t="shared" si="18"/>
        <v>32.75</v>
      </c>
      <c r="H199" t="s">
        <v>8220</v>
      </c>
      <c r="I199" t="s">
        <v>8224</v>
      </c>
      <c r="J199" t="s">
        <v>8246</v>
      </c>
      <c r="K199">
        <v>1487365200</v>
      </c>
      <c r="L199">
        <v>1483734100</v>
      </c>
      <c r="M199" s="13">
        <f t="shared" si="20"/>
        <v>42741.848379629635</v>
      </c>
      <c r="N199" s="13" t="str">
        <f t="shared" si="21"/>
        <v>2017</v>
      </c>
      <c r="O199" s="13" t="str">
        <f t="shared" si="22"/>
        <v>Jan</v>
      </c>
      <c r="P199" s="13">
        <f t="shared" si="23"/>
        <v>42783.875</v>
      </c>
      <c r="Q199" t="b">
        <v>0</v>
      </c>
      <c r="R199">
        <v>8</v>
      </c>
      <c r="S199" t="b">
        <v>0</v>
      </c>
      <c r="T199" t="s">
        <v>8266</v>
      </c>
      <c r="U199" s="9" t="s">
        <v>8308</v>
      </c>
      <c r="V199" t="s">
        <v>8312</v>
      </c>
    </row>
    <row r="200" spans="1:22" ht="45" hidden="1" x14ac:dyDescent="0.3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s="7">
        <f t="shared" si="19"/>
        <v>1</v>
      </c>
      <c r="G200" s="7">
        <f t="shared" si="18"/>
        <v>46.5</v>
      </c>
      <c r="H200" t="s">
        <v>8220</v>
      </c>
      <c r="I200" t="s">
        <v>8223</v>
      </c>
      <c r="J200" t="s">
        <v>8245</v>
      </c>
      <c r="K200">
        <v>1412500322</v>
      </c>
      <c r="L200">
        <v>1409908322</v>
      </c>
      <c r="M200" s="13">
        <f t="shared" si="20"/>
        <v>41887.383356481485</v>
      </c>
      <c r="N200" s="13" t="str">
        <f t="shared" si="21"/>
        <v>2014</v>
      </c>
      <c r="O200" s="13" t="str">
        <f t="shared" si="22"/>
        <v>Sep</v>
      </c>
      <c r="P200" s="13">
        <f t="shared" si="23"/>
        <v>41917.383356481485</v>
      </c>
      <c r="Q200" t="b">
        <v>0</v>
      </c>
      <c r="R200">
        <v>6</v>
      </c>
      <c r="S200" t="b">
        <v>0</v>
      </c>
      <c r="T200" t="s">
        <v>8266</v>
      </c>
      <c r="U200" s="9" t="s">
        <v>8308</v>
      </c>
      <c r="V200" t="s">
        <v>8312</v>
      </c>
    </row>
    <row r="201" spans="1:22" ht="45" hidden="1" x14ac:dyDescent="0.3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s="7">
        <f t="shared" si="19"/>
        <v>0</v>
      </c>
      <c r="G201" s="7">
        <f t="shared" si="18"/>
        <v>0</v>
      </c>
      <c r="H201" t="s">
        <v>8220</v>
      </c>
      <c r="I201" t="s">
        <v>8223</v>
      </c>
      <c r="J201" t="s">
        <v>8245</v>
      </c>
      <c r="K201">
        <v>1472698702</v>
      </c>
      <c r="L201">
        <v>1470106702</v>
      </c>
      <c r="M201" s="13">
        <f t="shared" si="20"/>
        <v>42584.123865740738</v>
      </c>
      <c r="N201" s="13" t="str">
        <f t="shared" si="21"/>
        <v>2016</v>
      </c>
      <c r="O201" s="13" t="str">
        <f t="shared" si="22"/>
        <v>Aug</v>
      </c>
      <c r="P201" s="13">
        <f t="shared" si="23"/>
        <v>42614.123865740738</v>
      </c>
      <c r="Q201" t="b">
        <v>0</v>
      </c>
      <c r="R201">
        <v>0</v>
      </c>
      <c r="S201" t="b">
        <v>0</v>
      </c>
      <c r="T201" t="s">
        <v>8266</v>
      </c>
      <c r="U201" s="9" t="s">
        <v>8308</v>
      </c>
      <c r="V201" t="s">
        <v>8312</v>
      </c>
    </row>
    <row r="202" spans="1:22" ht="30" hidden="1" x14ac:dyDescent="0.3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s="7">
        <f t="shared" si="19"/>
        <v>26</v>
      </c>
      <c r="G202" s="7">
        <f t="shared" si="18"/>
        <v>87.31</v>
      </c>
      <c r="H202" t="s">
        <v>8220</v>
      </c>
      <c r="I202" t="s">
        <v>8223</v>
      </c>
      <c r="J202" t="s">
        <v>8245</v>
      </c>
      <c r="K202">
        <v>1410746403</v>
      </c>
      <c r="L202">
        <v>1408154403</v>
      </c>
      <c r="M202" s="13">
        <f t="shared" si="20"/>
        <v>41867.083368055559</v>
      </c>
      <c r="N202" s="13" t="str">
        <f t="shared" si="21"/>
        <v>2014</v>
      </c>
      <c r="O202" s="13" t="str">
        <f t="shared" si="22"/>
        <v>Aug</v>
      </c>
      <c r="P202" s="13">
        <f t="shared" si="23"/>
        <v>41897.083368055559</v>
      </c>
      <c r="Q202" t="b">
        <v>0</v>
      </c>
      <c r="R202">
        <v>18</v>
      </c>
      <c r="S202" t="b">
        <v>0</v>
      </c>
      <c r="T202" t="s">
        <v>8266</v>
      </c>
      <c r="U202" s="9" t="s">
        <v>8308</v>
      </c>
      <c r="V202" t="s">
        <v>8312</v>
      </c>
    </row>
    <row r="203" spans="1:22" ht="60" hidden="1" x14ac:dyDescent="0.3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s="7">
        <f t="shared" si="19"/>
        <v>58</v>
      </c>
      <c r="G203" s="7">
        <f t="shared" si="18"/>
        <v>54.29</v>
      </c>
      <c r="H203" t="s">
        <v>8220</v>
      </c>
      <c r="I203" t="s">
        <v>8223</v>
      </c>
      <c r="J203" t="s">
        <v>8245</v>
      </c>
      <c r="K203">
        <v>1423424329</v>
      </c>
      <c r="L203">
        <v>1421696329</v>
      </c>
      <c r="M203" s="13">
        <f t="shared" si="20"/>
        <v>42023.818622685183</v>
      </c>
      <c r="N203" s="13" t="str">
        <f t="shared" si="21"/>
        <v>2015</v>
      </c>
      <c r="O203" s="13" t="str">
        <f t="shared" si="22"/>
        <v>Jan</v>
      </c>
      <c r="P203" s="13">
        <f t="shared" si="23"/>
        <v>42043.818622685183</v>
      </c>
      <c r="Q203" t="b">
        <v>0</v>
      </c>
      <c r="R203">
        <v>7</v>
      </c>
      <c r="S203" t="b">
        <v>0</v>
      </c>
      <c r="T203" t="s">
        <v>8266</v>
      </c>
      <c r="U203" s="9" t="s">
        <v>8308</v>
      </c>
      <c r="V203" t="s">
        <v>8312</v>
      </c>
    </row>
    <row r="204" spans="1:22" hidden="1" x14ac:dyDescent="0.3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s="7">
        <f t="shared" si="19"/>
        <v>0</v>
      </c>
      <c r="G204" s="7">
        <f t="shared" si="18"/>
        <v>0</v>
      </c>
      <c r="H204" t="s">
        <v>8220</v>
      </c>
      <c r="I204" t="s">
        <v>8223</v>
      </c>
      <c r="J204" t="s">
        <v>8245</v>
      </c>
      <c r="K204">
        <v>1444337940</v>
      </c>
      <c r="L204">
        <v>1441750564</v>
      </c>
      <c r="M204" s="13">
        <f t="shared" si="20"/>
        <v>42255.927824074075</v>
      </c>
      <c r="N204" s="13" t="str">
        <f t="shared" si="21"/>
        <v>2015</v>
      </c>
      <c r="O204" s="13" t="str">
        <f t="shared" si="22"/>
        <v>Sep</v>
      </c>
      <c r="P204" s="13">
        <f t="shared" si="23"/>
        <v>42285.874305555553</v>
      </c>
      <c r="Q204" t="b">
        <v>0</v>
      </c>
      <c r="R204">
        <v>0</v>
      </c>
      <c r="S204" t="b">
        <v>0</v>
      </c>
      <c r="T204" t="s">
        <v>8266</v>
      </c>
      <c r="U204" s="9" t="s">
        <v>8308</v>
      </c>
      <c r="V204" t="s">
        <v>8312</v>
      </c>
    </row>
    <row r="205" spans="1:22" ht="45" hidden="1" x14ac:dyDescent="0.3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s="7">
        <f t="shared" si="19"/>
        <v>30</v>
      </c>
      <c r="G205" s="7">
        <f t="shared" si="18"/>
        <v>93.25</v>
      </c>
      <c r="H205" t="s">
        <v>8220</v>
      </c>
      <c r="I205" t="s">
        <v>8224</v>
      </c>
      <c r="J205" t="s">
        <v>8246</v>
      </c>
      <c r="K205">
        <v>1422562864</v>
      </c>
      <c r="L205">
        <v>1417378864</v>
      </c>
      <c r="M205" s="13">
        <f t="shared" si="20"/>
        <v>41973.847962962958</v>
      </c>
      <c r="N205" s="13" t="str">
        <f t="shared" si="21"/>
        <v>2014</v>
      </c>
      <c r="O205" s="13" t="str">
        <f t="shared" si="22"/>
        <v>Nov</v>
      </c>
      <c r="P205" s="13">
        <f t="shared" si="23"/>
        <v>42033.847962962958</v>
      </c>
      <c r="Q205" t="b">
        <v>0</v>
      </c>
      <c r="R205">
        <v>8</v>
      </c>
      <c r="S205" t="b">
        <v>0</v>
      </c>
      <c r="T205" t="s">
        <v>8266</v>
      </c>
      <c r="U205" s="9" t="s">
        <v>8308</v>
      </c>
      <c r="V205" t="s">
        <v>8312</v>
      </c>
    </row>
    <row r="206" spans="1:22" ht="45" hidden="1" x14ac:dyDescent="0.3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s="7">
        <f t="shared" si="19"/>
        <v>51</v>
      </c>
      <c r="G206" s="7">
        <f t="shared" si="18"/>
        <v>117.68</v>
      </c>
      <c r="H206" t="s">
        <v>8220</v>
      </c>
      <c r="I206" t="s">
        <v>8225</v>
      </c>
      <c r="J206" t="s">
        <v>8247</v>
      </c>
      <c r="K206">
        <v>1470319203</v>
      </c>
      <c r="L206">
        <v>1467727203</v>
      </c>
      <c r="M206" s="13">
        <f t="shared" si="20"/>
        <v>42556.583368055552</v>
      </c>
      <c r="N206" s="13" t="str">
        <f t="shared" si="21"/>
        <v>2016</v>
      </c>
      <c r="O206" s="13" t="str">
        <f t="shared" si="22"/>
        <v>Jul</v>
      </c>
      <c r="P206" s="13">
        <f t="shared" si="23"/>
        <v>42586.583368055552</v>
      </c>
      <c r="Q206" t="b">
        <v>0</v>
      </c>
      <c r="R206">
        <v>1293</v>
      </c>
      <c r="S206" t="b">
        <v>0</v>
      </c>
      <c r="T206" t="s">
        <v>8266</v>
      </c>
      <c r="U206" s="9" t="s">
        <v>8308</v>
      </c>
      <c r="V206" t="s">
        <v>8312</v>
      </c>
    </row>
    <row r="207" spans="1:22" ht="45" hidden="1" x14ac:dyDescent="0.3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s="7">
        <f t="shared" si="19"/>
        <v>16</v>
      </c>
      <c r="G207" s="7">
        <f t="shared" si="18"/>
        <v>76.47</v>
      </c>
      <c r="H207" t="s">
        <v>8220</v>
      </c>
      <c r="I207" t="s">
        <v>8223</v>
      </c>
      <c r="J207" t="s">
        <v>8245</v>
      </c>
      <c r="K207">
        <v>1444144222</v>
      </c>
      <c r="L207">
        <v>1441120222</v>
      </c>
      <c r="M207" s="13">
        <f t="shared" si="20"/>
        <v>42248.632199074069</v>
      </c>
      <c r="N207" s="13" t="str">
        <f t="shared" si="21"/>
        <v>2015</v>
      </c>
      <c r="O207" s="13" t="str">
        <f t="shared" si="22"/>
        <v>Sep</v>
      </c>
      <c r="P207" s="13">
        <f t="shared" si="23"/>
        <v>42283.632199074069</v>
      </c>
      <c r="Q207" t="b">
        <v>0</v>
      </c>
      <c r="R207">
        <v>17</v>
      </c>
      <c r="S207" t="b">
        <v>0</v>
      </c>
      <c r="T207" t="s">
        <v>8266</v>
      </c>
      <c r="U207" s="9" t="s">
        <v>8308</v>
      </c>
      <c r="V207" t="s">
        <v>8312</v>
      </c>
    </row>
    <row r="208" spans="1:22" ht="45" hidden="1" x14ac:dyDescent="0.3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s="7">
        <f t="shared" si="19"/>
        <v>0</v>
      </c>
      <c r="G208" s="7">
        <f t="shared" si="18"/>
        <v>0</v>
      </c>
      <c r="H208" t="s">
        <v>8220</v>
      </c>
      <c r="I208" t="s">
        <v>8223</v>
      </c>
      <c r="J208" t="s">
        <v>8245</v>
      </c>
      <c r="K208">
        <v>1470441983</v>
      </c>
      <c r="L208">
        <v>1468627583</v>
      </c>
      <c r="M208" s="13">
        <f t="shared" si="20"/>
        <v>42567.004432870366</v>
      </c>
      <c r="N208" s="13" t="str">
        <f t="shared" si="21"/>
        <v>2016</v>
      </c>
      <c r="O208" s="13" t="str">
        <f t="shared" si="22"/>
        <v>Jul</v>
      </c>
      <c r="P208" s="13">
        <f t="shared" si="23"/>
        <v>42588.004432870366</v>
      </c>
      <c r="Q208" t="b">
        <v>0</v>
      </c>
      <c r="R208">
        <v>0</v>
      </c>
      <c r="S208" t="b">
        <v>0</v>
      </c>
      <c r="T208" t="s">
        <v>8266</v>
      </c>
      <c r="U208" s="9" t="s">
        <v>8308</v>
      </c>
      <c r="V208" t="s">
        <v>8312</v>
      </c>
    </row>
    <row r="209" spans="1:22" ht="45" hidden="1" x14ac:dyDescent="0.3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s="7">
        <f t="shared" si="19"/>
        <v>15</v>
      </c>
      <c r="G209" s="7">
        <f t="shared" si="18"/>
        <v>163.85</v>
      </c>
      <c r="H209" t="s">
        <v>8220</v>
      </c>
      <c r="I209" t="s">
        <v>8228</v>
      </c>
      <c r="J209" t="s">
        <v>8250</v>
      </c>
      <c r="K209">
        <v>1420346638</v>
      </c>
      <c r="L209">
        <v>1417754638</v>
      </c>
      <c r="M209" s="13">
        <f t="shared" si="20"/>
        <v>41978.197199074071</v>
      </c>
      <c r="N209" s="13" t="str">
        <f t="shared" si="21"/>
        <v>2014</v>
      </c>
      <c r="O209" s="13" t="str">
        <f t="shared" si="22"/>
        <v>Dec</v>
      </c>
      <c r="P209" s="13">
        <f t="shared" si="23"/>
        <v>42008.197199074071</v>
      </c>
      <c r="Q209" t="b">
        <v>0</v>
      </c>
      <c r="R209">
        <v>13</v>
      </c>
      <c r="S209" t="b">
        <v>0</v>
      </c>
      <c r="T209" t="s">
        <v>8266</v>
      </c>
      <c r="U209" s="9" t="s">
        <v>8308</v>
      </c>
      <c r="V209" t="s">
        <v>8312</v>
      </c>
    </row>
    <row r="210" spans="1:22" ht="60" hidden="1" x14ac:dyDescent="0.3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s="7">
        <f t="shared" si="19"/>
        <v>0</v>
      </c>
      <c r="G210" s="7">
        <f t="shared" si="18"/>
        <v>0</v>
      </c>
      <c r="H210" t="s">
        <v>8220</v>
      </c>
      <c r="I210" t="s">
        <v>8225</v>
      </c>
      <c r="J210" t="s">
        <v>8247</v>
      </c>
      <c r="K210">
        <v>1418719967</v>
      </c>
      <c r="L210">
        <v>1416127967</v>
      </c>
      <c r="M210" s="13">
        <f t="shared" si="20"/>
        <v>41959.369988425926</v>
      </c>
      <c r="N210" s="13" t="str">
        <f t="shared" si="21"/>
        <v>2014</v>
      </c>
      <c r="O210" s="13" t="str">
        <f t="shared" si="22"/>
        <v>Nov</v>
      </c>
      <c r="P210" s="13">
        <f t="shared" si="23"/>
        <v>41989.369988425926</v>
      </c>
      <c r="Q210" t="b">
        <v>0</v>
      </c>
      <c r="R210">
        <v>0</v>
      </c>
      <c r="S210" t="b">
        <v>0</v>
      </c>
      <c r="T210" t="s">
        <v>8266</v>
      </c>
      <c r="U210" s="9" t="s">
        <v>8308</v>
      </c>
      <c r="V210" t="s">
        <v>8312</v>
      </c>
    </row>
    <row r="211" spans="1:22" ht="60" hidden="1" x14ac:dyDescent="0.3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s="7">
        <f t="shared" si="19"/>
        <v>0</v>
      </c>
      <c r="G211" s="7">
        <f t="shared" si="18"/>
        <v>0</v>
      </c>
      <c r="H211" t="s">
        <v>8220</v>
      </c>
      <c r="I211" t="s">
        <v>8223</v>
      </c>
      <c r="J211" t="s">
        <v>8245</v>
      </c>
      <c r="K211">
        <v>1436566135</v>
      </c>
      <c r="L211">
        <v>1433974135</v>
      </c>
      <c r="M211" s="13">
        <f t="shared" si="20"/>
        <v>42165.922858796301</v>
      </c>
      <c r="N211" s="13" t="str">
        <f t="shared" si="21"/>
        <v>2015</v>
      </c>
      <c r="O211" s="13" t="str">
        <f t="shared" si="22"/>
        <v>Jun</v>
      </c>
      <c r="P211" s="13">
        <f t="shared" si="23"/>
        <v>42195.922858796301</v>
      </c>
      <c r="Q211" t="b">
        <v>0</v>
      </c>
      <c r="R211">
        <v>0</v>
      </c>
      <c r="S211" t="b">
        <v>0</v>
      </c>
      <c r="T211" t="s">
        <v>8266</v>
      </c>
      <c r="U211" s="9" t="s">
        <v>8308</v>
      </c>
      <c r="V211" t="s">
        <v>8312</v>
      </c>
    </row>
    <row r="212" spans="1:22" ht="60" hidden="1" x14ac:dyDescent="0.3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s="7">
        <f t="shared" si="19"/>
        <v>25</v>
      </c>
      <c r="G212" s="7">
        <f t="shared" si="18"/>
        <v>91.82</v>
      </c>
      <c r="H212" t="s">
        <v>8220</v>
      </c>
      <c r="I212" t="s">
        <v>8223</v>
      </c>
      <c r="J212" t="s">
        <v>8245</v>
      </c>
      <c r="K212">
        <v>1443675600</v>
      </c>
      <c r="L212">
        <v>1441157592</v>
      </c>
      <c r="M212" s="13">
        <f t="shared" si="20"/>
        <v>42249.064722222218</v>
      </c>
      <c r="N212" s="13" t="str">
        <f t="shared" si="21"/>
        <v>2015</v>
      </c>
      <c r="O212" s="13" t="str">
        <f t="shared" si="22"/>
        <v>Sep</v>
      </c>
      <c r="P212" s="13">
        <f t="shared" si="23"/>
        <v>42278.208333333328</v>
      </c>
      <c r="Q212" t="b">
        <v>0</v>
      </c>
      <c r="R212">
        <v>33</v>
      </c>
      <c r="S212" t="b">
        <v>0</v>
      </c>
      <c r="T212" t="s">
        <v>8266</v>
      </c>
      <c r="U212" s="9" t="s">
        <v>8308</v>
      </c>
      <c r="V212" t="s">
        <v>8312</v>
      </c>
    </row>
    <row r="213" spans="1:22" ht="60" hidden="1" x14ac:dyDescent="0.3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s="7">
        <f t="shared" si="19"/>
        <v>45</v>
      </c>
      <c r="G213" s="7">
        <f t="shared" si="18"/>
        <v>185.83</v>
      </c>
      <c r="H213" t="s">
        <v>8220</v>
      </c>
      <c r="I213" t="s">
        <v>8223</v>
      </c>
      <c r="J213" t="s">
        <v>8245</v>
      </c>
      <c r="K213">
        <v>1442634617</v>
      </c>
      <c r="L213">
        <v>1440042617</v>
      </c>
      <c r="M213" s="13">
        <f t="shared" si="20"/>
        <v>42236.159918981488</v>
      </c>
      <c r="N213" s="13" t="str">
        <f t="shared" si="21"/>
        <v>2015</v>
      </c>
      <c r="O213" s="13" t="str">
        <f t="shared" si="22"/>
        <v>Aug</v>
      </c>
      <c r="P213" s="13">
        <f t="shared" si="23"/>
        <v>42266.159918981488</v>
      </c>
      <c r="Q213" t="b">
        <v>0</v>
      </c>
      <c r="R213">
        <v>12</v>
      </c>
      <c r="S213" t="b">
        <v>0</v>
      </c>
      <c r="T213" t="s">
        <v>8266</v>
      </c>
      <c r="U213" s="9" t="s">
        <v>8308</v>
      </c>
      <c r="V213" t="s">
        <v>8312</v>
      </c>
    </row>
    <row r="214" spans="1:22" ht="45" hidden="1" x14ac:dyDescent="0.3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s="7">
        <f t="shared" si="19"/>
        <v>0</v>
      </c>
      <c r="G214" s="7">
        <f t="shared" si="18"/>
        <v>1</v>
      </c>
      <c r="H214" t="s">
        <v>8220</v>
      </c>
      <c r="I214" t="s">
        <v>8223</v>
      </c>
      <c r="J214" t="s">
        <v>8245</v>
      </c>
      <c r="K214">
        <v>1460837320</v>
      </c>
      <c r="L214">
        <v>1455656920</v>
      </c>
      <c r="M214" s="13">
        <f t="shared" si="20"/>
        <v>42416.881018518514</v>
      </c>
      <c r="N214" s="13" t="str">
        <f t="shared" si="21"/>
        <v>2016</v>
      </c>
      <c r="O214" s="13" t="str">
        <f t="shared" si="22"/>
        <v>Feb</v>
      </c>
      <c r="P214" s="13">
        <f t="shared" si="23"/>
        <v>42476.839351851857</v>
      </c>
      <c r="Q214" t="b">
        <v>0</v>
      </c>
      <c r="R214">
        <v>1</v>
      </c>
      <c r="S214" t="b">
        <v>0</v>
      </c>
      <c r="T214" t="s">
        <v>8266</v>
      </c>
      <c r="U214" s="9" t="s">
        <v>8308</v>
      </c>
      <c r="V214" t="s">
        <v>8312</v>
      </c>
    </row>
    <row r="215" spans="1:22" ht="45" hidden="1" x14ac:dyDescent="0.3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s="7">
        <f t="shared" si="19"/>
        <v>0</v>
      </c>
      <c r="G215" s="7">
        <f t="shared" si="18"/>
        <v>20</v>
      </c>
      <c r="H215" t="s">
        <v>8220</v>
      </c>
      <c r="I215" t="s">
        <v>8223</v>
      </c>
      <c r="J215" t="s">
        <v>8245</v>
      </c>
      <c r="K215">
        <v>1439734001</v>
      </c>
      <c r="L215">
        <v>1437142547</v>
      </c>
      <c r="M215" s="13">
        <f t="shared" si="20"/>
        <v>42202.594293981485</v>
      </c>
      <c r="N215" s="13" t="str">
        <f t="shared" si="21"/>
        <v>2015</v>
      </c>
      <c r="O215" s="13" t="str">
        <f t="shared" si="22"/>
        <v>Jul</v>
      </c>
      <c r="P215" s="13">
        <f t="shared" si="23"/>
        <v>42232.587974537033</v>
      </c>
      <c r="Q215" t="b">
        <v>0</v>
      </c>
      <c r="R215">
        <v>1</v>
      </c>
      <c r="S215" t="b">
        <v>0</v>
      </c>
      <c r="T215" t="s">
        <v>8266</v>
      </c>
      <c r="U215" s="9" t="s">
        <v>8308</v>
      </c>
      <c r="V215" t="s">
        <v>8312</v>
      </c>
    </row>
    <row r="216" spans="1:22" ht="60" hidden="1" x14ac:dyDescent="0.3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s="7">
        <f t="shared" si="19"/>
        <v>0</v>
      </c>
      <c r="G216" s="7">
        <f t="shared" si="18"/>
        <v>1</v>
      </c>
      <c r="H216" t="s">
        <v>8220</v>
      </c>
      <c r="I216" t="s">
        <v>8223</v>
      </c>
      <c r="J216" t="s">
        <v>8245</v>
      </c>
      <c r="K216">
        <v>1425655349</v>
      </c>
      <c r="L216">
        <v>1420471349</v>
      </c>
      <c r="M216" s="13">
        <f t="shared" si="20"/>
        <v>42009.64061342593</v>
      </c>
      <c r="N216" s="13" t="str">
        <f t="shared" si="21"/>
        <v>2015</v>
      </c>
      <c r="O216" s="13" t="str">
        <f t="shared" si="22"/>
        <v>Jan</v>
      </c>
      <c r="P216" s="13">
        <f t="shared" si="23"/>
        <v>42069.64061342593</v>
      </c>
      <c r="Q216" t="b">
        <v>0</v>
      </c>
      <c r="R216">
        <v>1</v>
      </c>
      <c r="S216" t="b">
        <v>0</v>
      </c>
      <c r="T216" t="s">
        <v>8266</v>
      </c>
      <c r="U216" s="9" t="s">
        <v>8308</v>
      </c>
      <c r="V216" t="s">
        <v>8312</v>
      </c>
    </row>
    <row r="217" spans="1:22" ht="60" hidden="1" x14ac:dyDescent="0.3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s="7">
        <f t="shared" si="19"/>
        <v>0</v>
      </c>
      <c r="G217" s="7">
        <f t="shared" si="18"/>
        <v>10</v>
      </c>
      <c r="H217" t="s">
        <v>8220</v>
      </c>
      <c r="I217" t="s">
        <v>8224</v>
      </c>
      <c r="J217" t="s">
        <v>8246</v>
      </c>
      <c r="K217">
        <v>1455753540</v>
      </c>
      <c r="L217">
        <v>1452058282</v>
      </c>
      <c r="M217" s="13">
        <f t="shared" si="20"/>
        <v>42375.230115740742</v>
      </c>
      <c r="N217" s="13" t="str">
        <f t="shared" si="21"/>
        <v>2016</v>
      </c>
      <c r="O217" s="13" t="str">
        <f t="shared" si="22"/>
        <v>Jan</v>
      </c>
      <c r="P217" s="13">
        <f t="shared" si="23"/>
        <v>42417.999305555553</v>
      </c>
      <c r="Q217" t="b">
        <v>0</v>
      </c>
      <c r="R217">
        <v>1</v>
      </c>
      <c r="S217" t="b">
        <v>0</v>
      </c>
      <c r="T217" t="s">
        <v>8266</v>
      </c>
      <c r="U217" s="9" t="s">
        <v>8308</v>
      </c>
      <c r="V217" t="s">
        <v>8312</v>
      </c>
    </row>
    <row r="218" spans="1:22" ht="45" hidden="1" x14ac:dyDescent="0.3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s="7">
        <f t="shared" si="19"/>
        <v>56</v>
      </c>
      <c r="G218" s="7">
        <f t="shared" si="18"/>
        <v>331.54</v>
      </c>
      <c r="H218" t="s">
        <v>8220</v>
      </c>
      <c r="I218" t="s">
        <v>8223</v>
      </c>
      <c r="J218" t="s">
        <v>8245</v>
      </c>
      <c r="K218">
        <v>1429740037</v>
      </c>
      <c r="L218">
        <v>1425423637</v>
      </c>
      <c r="M218" s="13">
        <f t="shared" si="20"/>
        <v>42066.958761574075</v>
      </c>
      <c r="N218" s="13" t="str">
        <f t="shared" si="21"/>
        <v>2015</v>
      </c>
      <c r="O218" s="13" t="str">
        <f t="shared" si="22"/>
        <v>Mar</v>
      </c>
      <c r="P218" s="13">
        <f t="shared" si="23"/>
        <v>42116.917094907403</v>
      </c>
      <c r="Q218" t="b">
        <v>0</v>
      </c>
      <c r="R218">
        <v>84</v>
      </c>
      <c r="S218" t="b">
        <v>0</v>
      </c>
      <c r="T218" t="s">
        <v>8266</v>
      </c>
      <c r="U218" s="9" t="s">
        <v>8308</v>
      </c>
      <c r="V218" t="s">
        <v>8312</v>
      </c>
    </row>
    <row r="219" spans="1:22" hidden="1" x14ac:dyDescent="0.3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s="7">
        <f t="shared" si="19"/>
        <v>12</v>
      </c>
      <c r="G219" s="7">
        <f t="shared" si="18"/>
        <v>314.29000000000002</v>
      </c>
      <c r="H219" t="s">
        <v>8220</v>
      </c>
      <c r="I219" t="s">
        <v>8234</v>
      </c>
      <c r="J219" t="s">
        <v>8254</v>
      </c>
      <c r="K219">
        <v>1419780149</v>
      </c>
      <c r="L219">
        <v>1417101749</v>
      </c>
      <c r="M219" s="13">
        <f t="shared" si="20"/>
        <v>41970.64061342593</v>
      </c>
      <c r="N219" s="13" t="str">
        <f t="shared" si="21"/>
        <v>2014</v>
      </c>
      <c r="O219" s="13" t="str">
        <f t="shared" si="22"/>
        <v>Nov</v>
      </c>
      <c r="P219" s="13">
        <f t="shared" si="23"/>
        <v>42001.64061342593</v>
      </c>
      <c r="Q219" t="b">
        <v>0</v>
      </c>
      <c r="R219">
        <v>38</v>
      </c>
      <c r="S219" t="b">
        <v>0</v>
      </c>
      <c r="T219" t="s">
        <v>8266</v>
      </c>
      <c r="U219" s="9" t="s">
        <v>8308</v>
      </c>
      <c r="V219" t="s">
        <v>8312</v>
      </c>
    </row>
    <row r="220" spans="1:22" ht="60" hidden="1" x14ac:dyDescent="0.3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s="7">
        <f t="shared" si="19"/>
        <v>2</v>
      </c>
      <c r="G220" s="7">
        <f t="shared" si="18"/>
        <v>100</v>
      </c>
      <c r="H220" t="s">
        <v>8220</v>
      </c>
      <c r="I220" t="s">
        <v>8223</v>
      </c>
      <c r="J220" t="s">
        <v>8245</v>
      </c>
      <c r="K220">
        <v>1431702289</v>
      </c>
      <c r="L220">
        <v>1426518289</v>
      </c>
      <c r="M220" s="13">
        <f t="shared" si="20"/>
        <v>42079.628344907411</v>
      </c>
      <c r="N220" s="13" t="str">
        <f t="shared" si="21"/>
        <v>2015</v>
      </c>
      <c r="O220" s="13" t="str">
        <f t="shared" si="22"/>
        <v>Mar</v>
      </c>
      <c r="P220" s="13">
        <f t="shared" si="23"/>
        <v>42139.628344907411</v>
      </c>
      <c r="Q220" t="b">
        <v>0</v>
      </c>
      <c r="R220">
        <v>1</v>
      </c>
      <c r="S220" t="b">
        <v>0</v>
      </c>
      <c r="T220" t="s">
        <v>8266</v>
      </c>
      <c r="U220" s="9" t="s">
        <v>8308</v>
      </c>
      <c r="V220" t="s">
        <v>8312</v>
      </c>
    </row>
    <row r="221" spans="1:22" ht="30" hidden="1" x14ac:dyDescent="0.3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s="7">
        <f t="shared" si="19"/>
        <v>18</v>
      </c>
      <c r="G221" s="7">
        <f t="shared" si="18"/>
        <v>115.99</v>
      </c>
      <c r="H221" t="s">
        <v>8220</v>
      </c>
      <c r="I221" t="s">
        <v>8223</v>
      </c>
      <c r="J221" t="s">
        <v>8245</v>
      </c>
      <c r="K221">
        <v>1459493940</v>
      </c>
      <c r="L221">
        <v>1456732225</v>
      </c>
      <c r="M221" s="13">
        <f t="shared" si="20"/>
        <v>42429.326678240745</v>
      </c>
      <c r="N221" s="13" t="str">
        <f t="shared" si="21"/>
        <v>2016</v>
      </c>
      <c r="O221" s="13" t="str">
        <f t="shared" si="22"/>
        <v>Feb</v>
      </c>
      <c r="P221" s="13">
        <f t="shared" si="23"/>
        <v>42461.290972222225</v>
      </c>
      <c r="Q221" t="b">
        <v>0</v>
      </c>
      <c r="R221">
        <v>76</v>
      </c>
      <c r="S221" t="b">
        <v>0</v>
      </c>
      <c r="T221" t="s">
        <v>8266</v>
      </c>
      <c r="U221" s="9" t="s">
        <v>8308</v>
      </c>
      <c r="V221" t="s">
        <v>8312</v>
      </c>
    </row>
    <row r="222" spans="1:22" ht="45" hidden="1" x14ac:dyDescent="0.3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s="7">
        <f t="shared" si="19"/>
        <v>1</v>
      </c>
      <c r="G222" s="7">
        <f t="shared" si="18"/>
        <v>120</v>
      </c>
      <c r="H222" t="s">
        <v>8220</v>
      </c>
      <c r="I222" t="s">
        <v>8223</v>
      </c>
      <c r="J222" t="s">
        <v>8245</v>
      </c>
      <c r="K222">
        <v>1440101160</v>
      </c>
      <c r="L222">
        <v>1436542030</v>
      </c>
      <c r="M222" s="13">
        <f t="shared" si="20"/>
        <v>42195.643865740742</v>
      </c>
      <c r="N222" s="13" t="str">
        <f t="shared" si="21"/>
        <v>2015</v>
      </c>
      <c r="O222" s="13" t="str">
        <f t="shared" si="22"/>
        <v>Jul</v>
      </c>
      <c r="P222" s="13">
        <f t="shared" si="23"/>
        <v>42236.837499999994</v>
      </c>
      <c r="Q222" t="b">
        <v>0</v>
      </c>
      <c r="R222">
        <v>3</v>
      </c>
      <c r="S222" t="b">
        <v>0</v>
      </c>
      <c r="T222" t="s">
        <v>8266</v>
      </c>
      <c r="U222" s="9" t="s">
        <v>8308</v>
      </c>
      <c r="V222" t="s">
        <v>8312</v>
      </c>
    </row>
    <row r="223" spans="1:22" ht="30" hidden="1" x14ac:dyDescent="0.3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s="7">
        <f t="shared" si="19"/>
        <v>0</v>
      </c>
      <c r="G223" s="7">
        <f t="shared" si="18"/>
        <v>0</v>
      </c>
      <c r="H223" t="s">
        <v>8220</v>
      </c>
      <c r="I223" t="s">
        <v>8223</v>
      </c>
      <c r="J223" t="s">
        <v>8245</v>
      </c>
      <c r="K223">
        <v>1427569564</v>
      </c>
      <c r="L223">
        <v>1422389164</v>
      </c>
      <c r="M223" s="13">
        <f t="shared" si="20"/>
        <v>42031.837546296301</v>
      </c>
      <c r="N223" s="13" t="str">
        <f t="shared" si="21"/>
        <v>2015</v>
      </c>
      <c r="O223" s="13" t="str">
        <f t="shared" si="22"/>
        <v>Jan</v>
      </c>
      <c r="P223" s="13">
        <f t="shared" si="23"/>
        <v>42091.79587962963</v>
      </c>
      <c r="Q223" t="b">
        <v>0</v>
      </c>
      <c r="R223">
        <v>0</v>
      </c>
      <c r="S223" t="b">
        <v>0</v>
      </c>
      <c r="T223" t="s">
        <v>8266</v>
      </c>
      <c r="U223" s="9" t="s">
        <v>8308</v>
      </c>
      <c r="V223" t="s">
        <v>8312</v>
      </c>
    </row>
    <row r="224" spans="1:22" ht="45" hidden="1" x14ac:dyDescent="0.3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s="7">
        <f t="shared" si="19"/>
        <v>13</v>
      </c>
      <c r="G224" s="7">
        <f t="shared" si="18"/>
        <v>65</v>
      </c>
      <c r="H224" t="s">
        <v>8220</v>
      </c>
      <c r="I224" t="s">
        <v>8223</v>
      </c>
      <c r="J224" t="s">
        <v>8245</v>
      </c>
      <c r="K224">
        <v>1427423940</v>
      </c>
      <c r="L224">
        <v>1422383318</v>
      </c>
      <c r="M224" s="13">
        <f t="shared" si="20"/>
        <v>42031.769884259258</v>
      </c>
      <c r="N224" s="13" t="str">
        <f t="shared" si="21"/>
        <v>2015</v>
      </c>
      <c r="O224" s="13" t="str">
        <f t="shared" si="22"/>
        <v>Jan</v>
      </c>
      <c r="P224" s="13">
        <f t="shared" si="23"/>
        <v>42090.110416666663</v>
      </c>
      <c r="Q224" t="b">
        <v>0</v>
      </c>
      <c r="R224">
        <v>2</v>
      </c>
      <c r="S224" t="b">
        <v>0</v>
      </c>
      <c r="T224" t="s">
        <v>8266</v>
      </c>
      <c r="U224" s="9" t="s">
        <v>8308</v>
      </c>
      <c r="V224" t="s">
        <v>8312</v>
      </c>
    </row>
    <row r="225" spans="1:22" ht="60" hidden="1" x14ac:dyDescent="0.3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s="7">
        <f t="shared" si="19"/>
        <v>0</v>
      </c>
      <c r="G225" s="7">
        <f t="shared" si="18"/>
        <v>0</v>
      </c>
      <c r="H225" t="s">
        <v>8220</v>
      </c>
      <c r="I225" t="s">
        <v>8223</v>
      </c>
      <c r="J225" t="s">
        <v>8245</v>
      </c>
      <c r="K225">
        <v>1463879100</v>
      </c>
      <c r="L225">
        <v>1461287350</v>
      </c>
      <c r="M225" s="13">
        <f t="shared" si="20"/>
        <v>42482.048032407409</v>
      </c>
      <c r="N225" s="13" t="str">
        <f t="shared" si="21"/>
        <v>2016</v>
      </c>
      <c r="O225" s="13" t="str">
        <f t="shared" si="22"/>
        <v>Apr</v>
      </c>
      <c r="P225" s="13">
        <f t="shared" si="23"/>
        <v>42512.045138888891</v>
      </c>
      <c r="Q225" t="b">
        <v>0</v>
      </c>
      <c r="R225">
        <v>0</v>
      </c>
      <c r="S225" t="b">
        <v>0</v>
      </c>
      <c r="T225" t="s">
        <v>8266</v>
      </c>
      <c r="U225" s="9" t="s">
        <v>8308</v>
      </c>
      <c r="V225" t="s">
        <v>8312</v>
      </c>
    </row>
    <row r="226" spans="1:22" ht="60" hidden="1" x14ac:dyDescent="0.3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s="7">
        <f t="shared" si="19"/>
        <v>0</v>
      </c>
      <c r="G226" s="7">
        <f t="shared" si="18"/>
        <v>0</v>
      </c>
      <c r="H226" t="s">
        <v>8220</v>
      </c>
      <c r="I226" t="s">
        <v>8225</v>
      </c>
      <c r="J226" t="s">
        <v>8247</v>
      </c>
      <c r="K226">
        <v>1436506726</v>
      </c>
      <c r="L226">
        <v>1431322726</v>
      </c>
      <c r="M226" s="13">
        <f t="shared" si="20"/>
        <v>42135.235254629632</v>
      </c>
      <c r="N226" s="13" t="str">
        <f t="shared" si="21"/>
        <v>2015</v>
      </c>
      <c r="O226" s="13" t="str">
        <f t="shared" si="22"/>
        <v>May</v>
      </c>
      <c r="P226" s="13">
        <f t="shared" si="23"/>
        <v>42195.235254629632</v>
      </c>
      <c r="Q226" t="b">
        <v>0</v>
      </c>
      <c r="R226">
        <v>0</v>
      </c>
      <c r="S226" t="b">
        <v>0</v>
      </c>
      <c r="T226" t="s">
        <v>8266</v>
      </c>
      <c r="U226" s="9" t="s">
        <v>8308</v>
      </c>
      <c r="V226" t="s">
        <v>8312</v>
      </c>
    </row>
    <row r="227" spans="1:22" ht="45" hidden="1" x14ac:dyDescent="0.3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s="7">
        <f t="shared" si="19"/>
        <v>0</v>
      </c>
      <c r="G227" s="7">
        <f t="shared" si="18"/>
        <v>0</v>
      </c>
      <c r="H227" t="s">
        <v>8220</v>
      </c>
      <c r="I227" t="s">
        <v>8223</v>
      </c>
      <c r="J227" t="s">
        <v>8245</v>
      </c>
      <c r="K227">
        <v>1460153054</v>
      </c>
      <c r="L227">
        <v>1457564654</v>
      </c>
      <c r="M227" s="13">
        <f t="shared" si="20"/>
        <v>42438.961273148147</v>
      </c>
      <c r="N227" s="13" t="str">
        <f t="shared" si="21"/>
        <v>2016</v>
      </c>
      <c r="O227" s="13" t="str">
        <f t="shared" si="22"/>
        <v>Mar</v>
      </c>
      <c r="P227" s="13">
        <f t="shared" si="23"/>
        <v>42468.919606481482</v>
      </c>
      <c r="Q227" t="b">
        <v>0</v>
      </c>
      <c r="R227">
        <v>0</v>
      </c>
      <c r="S227" t="b">
        <v>0</v>
      </c>
      <c r="T227" t="s">
        <v>8266</v>
      </c>
      <c r="U227" s="9" t="s">
        <v>8308</v>
      </c>
      <c r="V227" t="s">
        <v>8312</v>
      </c>
    </row>
    <row r="228" spans="1:22" ht="45" hidden="1" x14ac:dyDescent="0.3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s="7">
        <f t="shared" si="19"/>
        <v>1</v>
      </c>
      <c r="G228" s="7">
        <f t="shared" si="18"/>
        <v>125</v>
      </c>
      <c r="H228" t="s">
        <v>8220</v>
      </c>
      <c r="I228" t="s">
        <v>8224</v>
      </c>
      <c r="J228" t="s">
        <v>8246</v>
      </c>
      <c r="K228">
        <v>1433064540</v>
      </c>
      <c r="L228">
        <v>1428854344</v>
      </c>
      <c r="M228" s="13">
        <f t="shared" si="20"/>
        <v>42106.666018518517</v>
      </c>
      <c r="N228" s="13" t="str">
        <f t="shared" si="21"/>
        <v>2015</v>
      </c>
      <c r="O228" s="13" t="str">
        <f t="shared" si="22"/>
        <v>Apr</v>
      </c>
      <c r="P228" s="13">
        <f t="shared" si="23"/>
        <v>42155.395138888889</v>
      </c>
      <c r="Q228" t="b">
        <v>0</v>
      </c>
      <c r="R228">
        <v>2</v>
      </c>
      <c r="S228" t="b">
        <v>0</v>
      </c>
      <c r="T228" t="s">
        <v>8266</v>
      </c>
      <c r="U228" s="9" t="s">
        <v>8308</v>
      </c>
      <c r="V228" t="s">
        <v>8312</v>
      </c>
    </row>
    <row r="229" spans="1:22" ht="45" hidden="1" x14ac:dyDescent="0.3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s="7">
        <f t="shared" si="19"/>
        <v>0</v>
      </c>
      <c r="G229" s="7">
        <f t="shared" si="18"/>
        <v>0</v>
      </c>
      <c r="H229" t="s">
        <v>8220</v>
      </c>
      <c r="I229" t="s">
        <v>8223</v>
      </c>
      <c r="J229" t="s">
        <v>8245</v>
      </c>
      <c r="K229">
        <v>1436477241</v>
      </c>
      <c r="L229">
        <v>1433885241</v>
      </c>
      <c r="M229" s="13">
        <f t="shared" si="20"/>
        <v>42164.893993055557</v>
      </c>
      <c r="N229" s="13" t="str">
        <f t="shared" si="21"/>
        <v>2015</v>
      </c>
      <c r="O229" s="13" t="str">
        <f t="shared" si="22"/>
        <v>Jun</v>
      </c>
      <c r="P229" s="13">
        <f t="shared" si="23"/>
        <v>42194.893993055557</v>
      </c>
      <c r="Q229" t="b">
        <v>0</v>
      </c>
      <c r="R229">
        <v>0</v>
      </c>
      <c r="S229" t="b">
        <v>0</v>
      </c>
      <c r="T229" t="s">
        <v>8266</v>
      </c>
      <c r="U229" s="9" t="s">
        <v>8308</v>
      </c>
      <c r="V229" t="s">
        <v>8312</v>
      </c>
    </row>
    <row r="230" spans="1:22" ht="30" hidden="1" x14ac:dyDescent="0.3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s="7">
        <f t="shared" si="19"/>
        <v>0</v>
      </c>
      <c r="G230" s="7">
        <f t="shared" si="18"/>
        <v>0</v>
      </c>
      <c r="H230" t="s">
        <v>8220</v>
      </c>
      <c r="I230" t="s">
        <v>8224</v>
      </c>
      <c r="J230" t="s">
        <v>8246</v>
      </c>
      <c r="K230">
        <v>1433176105</v>
      </c>
      <c r="L230">
        <v>1427992105</v>
      </c>
      <c r="M230" s="13">
        <f t="shared" si="20"/>
        <v>42096.686400462961</v>
      </c>
      <c r="N230" s="13" t="str">
        <f t="shared" si="21"/>
        <v>2015</v>
      </c>
      <c r="O230" s="13" t="str">
        <f t="shared" si="22"/>
        <v>Apr</v>
      </c>
      <c r="P230" s="13">
        <f t="shared" si="23"/>
        <v>42156.686400462961</v>
      </c>
      <c r="Q230" t="b">
        <v>0</v>
      </c>
      <c r="R230">
        <v>0</v>
      </c>
      <c r="S230" t="b">
        <v>0</v>
      </c>
      <c r="T230" t="s">
        <v>8266</v>
      </c>
      <c r="U230" s="9" t="s">
        <v>8308</v>
      </c>
      <c r="V230" t="s">
        <v>8312</v>
      </c>
    </row>
    <row r="231" spans="1:22" ht="60" hidden="1" x14ac:dyDescent="0.3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s="7">
        <f t="shared" si="19"/>
        <v>0</v>
      </c>
      <c r="G231" s="7">
        <f t="shared" si="18"/>
        <v>0</v>
      </c>
      <c r="H231" t="s">
        <v>8220</v>
      </c>
      <c r="I231" t="s">
        <v>8235</v>
      </c>
      <c r="J231" t="s">
        <v>8248</v>
      </c>
      <c r="K231">
        <v>1455402297</v>
      </c>
      <c r="L231">
        <v>1452810297</v>
      </c>
      <c r="M231" s="13">
        <f t="shared" si="20"/>
        <v>42383.933993055558</v>
      </c>
      <c r="N231" s="13" t="str">
        <f t="shared" si="21"/>
        <v>2016</v>
      </c>
      <c r="O231" s="13" t="str">
        <f t="shared" si="22"/>
        <v>Jan</v>
      </c>
      <c r="P231" s="13">
        <f t="shared" si="23"/>
        <v>42413.933993055558</v>
      </c>
      <c r="Q231" t="b">
        <v>0</v>
      </c>
      <c r="R231">
        <v>0</v>
      </c>
      <c r="S231" t="b">
        <v>0</v>
      </c>
      <c r="T231" t="s">
        <v>8266</v>
      </c>
      <c r="U231" s="9" t="s">
        <v>8308</v>
      </c>
      <c r="V231" t="s">
        <v>8312</v>
      </c>
    </row>
    <row r="232" spans="1:22" ht="60" hidden="1" x14ac:dyDescent="0.3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s="7">
        <f t="shared" si="19"/>
        <v>0</v>
      </c>
      <c r="G232" s="7">
        <f t="shared" si="18"/>
        <v>30</v>
      </c>
      <c r="H232" t="s">
        <v>8220</v>
      </c>
      <c r="I232" t="s">
        <v>8223</v>
      </c>
      <c r="J232" t="s">
        <v>8245</v>
      </c>
      <c r="K232">
        <v>1433443151</v>
      </c>
      <c r="L232">
        <v>1430851151</v>
      </c>
      <c r="M232" s="13">
        <f t="shared" si="20"/>
        <v>42129.777210648142</v>
      </c>
      <c r="N232" s="13" t="str">
        <f t="shared" si="21"/>
        <v>2015</v>
      </c>
      <c r="O232" s="13" t="str">
        <f t="shared" si="22"/>
        <v>May</v>
      </c>
      <c r="P232" s="13">
        <f t="shared" si="23"/>
        <v>42159.777210648142</v>
      </c>
      <c r="Q232" t="b">
        <v>0</v>
      </c>
      <c r="R232">
        <v>2</v>
      </c>
      <c r="S232" t="b">
        <v>0</v>
      </c>
      <c r="T232" t="s">
        <v>8266</v>
      </c>
      <c r="U232" s="9" t="s">
        <v>8308</v>
      </c>
      <c r="V232" t="s">
        <v>8312</v>
      </c>
    </row>
    <row r="233" spans="1:22" ht="45" hidden="1" x14ac:dyDescent="0.3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s="7">
        <f t="shared" si="19"/>
        <v>0</v>
      </c>
      <c r="G233" s="7">
        <f t="shared" si="18"/>
        <v>0</v>
      </c>
      <c r="H233" t="s">
        <v>8220</v>
      </c>
      <c r="I233" t="s">
        <v>8223</v>
      </c>
      <c r="J233" t="s">
        <v>8245</v>
      </c>
      <c r="K233">
        <v>1451775651</v>
      </c>
      <c r="L233">
        <v>1449183651</v>
      </c>
      <c r="M233" s="13">
        <f t="shared" si="20"/>
        <v>42341.958923611113</v>
      </c>
      <c r="N233" s="13" t="str">
        <f t="shared" si="21"/>
        <v>2015</v>
      </c>
      <c r="O233" s="13" t="str">
        <f t="shared" si="22"/>
        <v>Dec</v>
      </c>
      <c r="P233" s="13">
        <f t="shared" si="23"/>
        <v>42371.958923611113</v>
      </c>
      <c r="Q233" t="b">
        <v>0</v>
      </c>
      <c r="R233">
        <v>0</v>
      </c>
      <c r="S233" t="b">
        <v>0</v>
      </c>
      <c r="T233" t="s">
        <v>8266</v>
      </c>
      <c r="U233" s="9" t="s">
        <v>8308</v>
      </c>
      <c r="V233" t="s">
        <v>8312</v>
      </c>
    </row>
    <row r="234" spans="1:22" ht="45" hidden="1" x14ac:dyDescent="0.3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s="7">
        <f t="shared" si="19"/>
        <v>3</v>
      </c>
      <c r="G234" s="7">
        <f t="shared" si="18"/>
        <v>15.71</v>
      </c>
      <c r="H234" t="s">
        <v>8220</v>
      </c>
      <c r="I234" t="s">
        <v>8224</v>
      </c>
      <c r="J234" t="s">
        <v>8246</v>
      </c>
      <c r="K234">
        <v>1425066546</v>
      </c>
      <c r="L234">
        <v>1422474546</v>
      </c>
      <c r="M234" s="13">
        <f t="shared" si="20"/>
        <v>42032.82576388889</v>
      </c>
      <c r="N234" s="13" t="str">
        <f t="shared" si="21"/>
        <v>2015</v>
      </c>
      <c r="O234" s="13" t="str">
        <f t="shared" si="22"/>
        <v>Jan</v>
      </c>
      <c r="P234" s="13">
        <f t="shared" si="23"/>
        <v>42062.82576388889</v>
      </c>
      <c r="Q234" t="b">
        <v>0</v>
      </c>
      <c r="R234">
        <v>7</v>
      </c>
      <c r="S234" t="b">
        <v>0</v>
      </c>
      <c r="T234" t="s">
        <v>8266</v>
      </c>
      <c r="U234" s="9" t="s">
        <v>8308</v>
      </c>
      <c r="V234" t="s">
        <v>8312</v>
      </c>
    </row>
    <row r="235" spans="1:22" ht="45" hidden="1" x14ac:dyDescent="0.3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s="7">
        <f t="shared" si="19"/>
        <v>0</v>
      </c>
      <c r="G235" s="7">
        <f t="shared" si="18"/>
        <v>0</v>
      </c>
      <c r="H235" t="s">
        <v>8220</v>
      </c>
      <c r="I235" t="s">
        <v>8223</v>
      </c>
      <c r="J235" t="s">
        <v>8245</v>
      </c>
      <c r="K235">
        <v>1475185972</v>
      </c>
      <c r="L235">
        <v>1472593972</v>
      </c>
      <c r="M235" s="13">
        <f t="shared" si="20"/>
        <v>42612.911712962959</v>
      </c>
      <c r="N235" s="13" t="str">
        <f t="shared" si="21"/>
        <v>2016</v>
      </c>
      <c r="O235" s="13" t="str">
        <f t="shared" si="22"/>
        <v>Aug</v>
      </c>
      <c r="P235" s="13">
        <f t="shared" si="23"/>
        <v>42642.911712962959</v>
      </c>
      <c r="Q235" t="b">
        <v>0</v>
      </c>
      <c r="R235">
        <v>0</v>
      </c>
      <c r="S235" t="b">
        <v>0</v>
      </c>
      <c r="T235" t="s">
        <v>8266</v>
      </c>
      <c r="U235" s="9" t="s">
        <v>8308</v>
      </c>
      <c r="V235" t="s">
        <v>8312</v>
      </c>
    </row>
    <row r="236" spans="1:22" ht="60" hidden="1" x14ac:dyDescent="0.3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s="7">
        <f t="shared" si="19"/>
        <v>40</v>
      </c>
      <c r="G236" s="7">
        <f t="shared" si="18"/>
        <v>80.2</v>
      </c>
      <c r="H236" t="s">
        <v>8220</v>
      </c>
      <c r="I236" t="s">
        <v>8223</v>
      </c>
      <c r="J236" t="s">
        <v>8245</v>
      </c>
      <c r="K236">
        <v>1434847859</v>
      </c>
      <c r="L236">
        <v>1431391859</v>
      </c>
      <c r="M236" s="13">
        <f t="shared" si="20"/>
        <v>42136.035405092596</v>
      </c>
      <c r="N236" s="13" t="str">
        <f t="shared" si="21"/>
        <v>2015</v>
      </c>
      <c r="O236" s="13" t="str">
        <f t="shared" si="22"/>
        <v>May</v>
      </c>
      <c r="P236" s="13">
        <f t="shared" si="23"/>
        <v>42176.035405092596</v>
      </c>
      <c r="Q236" t="b">
        <v>0</v>
      </c>
      <c r="R236">
        <v>5</v>
      </c>
      <c r="S236" t="b">
        <v>0</v>
      </c>
      <c r="T236" t="s">
        <v>8266</v>
      </c>
      <c r="U236" s="9" t="s">
        <v>8308</v>
      </c>
      <c r="V236" t="s">
        <v>8312</v>
      </c>
    </row>
    <row r="237" spans="1:22" ht="45" hidden="1" x14ac:dyDescent="0.3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s="7">
        <f t="shared" si="19"/>
        <v>0</v>
      </c>
      <c r="G237" s="7">
        <f t="shared" si="18"/>
        <v>0</v>
      </c>
      <c r="H237" t="s">
        <v>8220</v>
      </c>
      <c r="I237" t="s">
        <v>8223</v>
      </c>
      <c r="J237" t="s">
        <v>8245</v>
      </c>
      <c r="K237">
        <v>1436478497</v>
      </c>
      <c r="L237">
        <v>1433886497</v>
      </c>
      <c r="M237" s="13">
        <f t="shared" si="20"/>
        <v>42164.908530092594</v>
      </c>
      <c r="N237" s="13" t="str">
        <f t="shared" si="21"/>
        <v>2015</v>
      </c>
      <c r="O237" s="13" t="str">
        <f t="shared" si="22"/>
        <v>Jun</v>
      </c>
      <c r="P237" s="13">
        <f t="shared" si="23"/>
        <v>42194.908530092594</v>
      </c>
      <c r="Q237" t="b">
        <v>0</v>
      </c>
      <c r="R237">
        <v>0</v>
      </c>
      <c r="S237" t="b">
        <v>0</v>
      </c>
      <c r="T237" t="s">
        <v>8266</v>
      </c>
      <c r="U237" s="9" t="s">
        <v>8308</v>
      </c>
      <c r="V237" t="s">
        <v>8312</v>
      </c>
    </row>
    <row r="238" spans="1:22" ht="60" hidden="1" x14ac:dyDescent="0.3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s="7">
        <f t="shared" si="19"/>
        <v>0</v>
      </c>
      <c r="G238" s="7">
        <f t="shared" si="18"/>
        <v>0</v>
      </c>
      <c r="H238" t="s">
        <v>8220</v>
      </c>
      <c r="I238" t="s">
        <v>8223</v>
      </c>
      <c r="J238" t="s">
        <v>8245</v>
      </c>
      <c r="K238">
        <v>1451952000</v>
      </c>
      <c r="L238">
        <v>1447380099</v>
      </c>
      <c r="M238" s="13">
        <f t="shared" si="20"/>
        <v>42321.08447916666</v>
      </c>
      <c r="N238" s="13" t="str">
        <f t="shared" si="21"/>
        <v>2015</v>
      </c>
      <c r="O238" s="13" t="str">
        <f t="shared" si="22"/>
        <v>Nov</v>
      </c>
      <c r="P238" s="13">
        <f t="shared" si="23"/>
        <v>42374</v>
      </c>
      <c r="Q238" t="b">
        <v>0</v>
      </c>
      <c r="R238">
        <v>0</v>
      </c>
      <c r="S238" t="b">
        <v>0</v>
      </c>
      <c r="T238" t="s">
        <v>8266</v>
      </c>
      <c r="U238" s="9" t="s">
        <v>8308</v>
      </c>
      <c r="V238" t="s">
        <v>8312</v>
      </c>
    </row>
    <row r="239" spans="1:22" ht="30" hidden="1" x14ac:dyDescent="0.3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s="7">
        <f t="shared" si="19"/>
        <v>0</v>
      </c>
      <c r="G239" s="7">
        <f t="shared" si="18"/>
        <v>50</v>
      </c>
      <c r="H239" t="s">
        <v>8220</v>
      </c>
      <c r="I239" t="s">
        <v>8223</v>
      </c>
      <c r="J239" t="s">
        <v>8245</v>
      </c>
      <c r="K239">
        <v>1457445069</v>
      </c>
      <c r="L239">
        <v>1452261069</v>
      </c>
      <c r="M239" s="13">
        <f t="shared" si="20"/>
        <v>42377.577187499999</v>
      </c>
      <c r="N239" s="13" t="str">
        <f t="shared" si="21"/>
        <v>2016</v>
      </c>
      <c r="O239" s="13" t="str">
        <f t="shared" si="22"/>
        <v>Jan</v>
      </c>
      <c r="P239" s="13">
        <f t="shared" si="23"/>
        <v>42437.577187499999</v>
      </c>
      <c r="Q239" t="b">
        <v>0</v>
      </c>
      <c r="R239">
        <v>1</v>
      </c>
      <c r="S239" t="b">
        <v>0</v>
      </c>
      <c r="T239" t="s">
        <v>8266</v>
      </c>
      <c r="U239" s="9" t="s">
        <v>8308</v>
      </c>
      <c r="V239" t="s">
        <v>8312</v>
      </c>
    </row>
    <row r="240" spans="1:22" ht="60" hidden="1" x14ac:dyDescent="0.3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s="7">
        <f t="shared" si="19"/>
        <v>0</v>
      </c>
      <c r="G240" s="7">
        <f t="shared" si="18"/>
        <v>0</v>
      </c>
      <c r="H240" t="s">
        <v>8220</v>
      </c>
      <c r="I240" t="s">
        <v>8223</v>
      </c>
      <c r="J240" t="s">
        <v>8245</v>
      </c>
      <c r="K240">
        <v>1483088400</v>
      </c>
      <c r="L240">
        <v>1481324760</v>
      </c>
      <c r="M240" s="13">
        <f t="shared" si="20"/>
        <v>42713.962499999994</v>
      </c>
      <c r="N240" s="13" t="str">
        <f t="shared" si="21"/>
        <v>2016</v>
      </c>
      <c r="O240" s="13" t="str">
        <f t="shared" si="22"/>
        <v>Dec</v>
      </c>
      <c r="P240" s="13">
        <f t="shared" si="23"/>
        <v>42734.375</v>
      </c>
      <c r="Q240" t="b">
        <v>0</v>
      </c>
      <c r="R240">
        <v>0</v>
      </c>
      <c r="S240" t="b">
        <v>0</v>
      </c>
      <c r="T240" t="s">
        <v>8266</v>
      </c>
      <c r="U240" s="9" t="s">
        <v>8308</v>
      </c>
      <c r="V240" t="s">
        <v>8312</v>
      </c>
    </row>
    <row r="241" spans="1:22" ht="45" hidden="1" x14ac:dyDescent="0.3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s="7">
        <f t="shared" si="19"/>
        <v>25</v>
      </c>
      <c r="G241" s="7">
        <f t="shared" si="18"/>
        <v>50</v>
      </c>
      <c r="H241" t="s">
        <v>8220</v>
      </c>
      <c r="I241" t="s">
        <v>8225</v>
      </c>
      <c r="J241" t="s">
        <v>8247</v>
      </c>
      <c r="K241">
        <v>1446984000</v>
      </c>
      <c r="L241">
        <v>1445308730</v>
      </c>
      <c r="M241" s="13">
        <f t="shared" si="20"/>
        <v>42297.110300925924</v>
      </c>
      <c r="N241" s="13" t="str">
        <f t="shared" si="21"/>
        <v>2015</v>
      </c>
      <c r="O241" s="13" t="str">
        <f t="shared" si="22"/>
        <v>Oct</v>
      </c>
      <c r="P241" s="13">
        <f t="shared" si="23"/>
        <v>42316.5</v>
      </c>
      <c r="Q241" t="b">
        <v>0</v>
      </c>
      <c r="R241">
        <v>5</v>
      </c>
      <c r="S241" t="b">
        <v>0</v>
      </c>
      <c r="T241" t="s">
        <v>8266</v>
      </c>
      <c r="U241" s="9" t="s">
        <v>8308</v>
      </c>
      <c r="V241" t="s">
        <v>8312</v>
      </c>
    </row>
    <row r="242" spans="1:22" ht="60" hidden="1" x14ac:dyDescent="0.3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s="7">
        <f t="shared" si="19"/>
        <v>108</v>
      </c>
      <c r="G242" s="7">
        <f t="shared" si="18"/>
        <v>117.85</v>
      </c>
      <c r="H242" t="s">
        <v>8218</v>
      </c>
      <c r="I242" t="s">
        <v>8223</v>
      </c>
      <c r="J242" t="s">
        <v>8245</v>
      </c>
      <c r="K242">
        <v>1367773211</v>
      </c>
      <c r="L242">
        <v>1363885211</v>
      </c>
      <c r="M242" s="13">
        <f t="shared" si="20"/>
        <v>41354.708460648151</v>
      </c>
      <c r="N242" s="13" t="str">
        <f t="shared" si="21"/>
        <v>2013</v>
      </c>
      <c r="O242" s="13" t="str">
        <f t="shared" si="22"/>
        <v>Mar</v>
      </c>
      <c r="P242" s="13">
        <f t="shared" si="23"/>
        <v>41399.708460648151</v>
      </c>
      <c r="Q242" t="b">
        <v>1</v>
      </c>
      <c r="R242">
        <v>137</v>
      </c>
      <c r="S242" t="b">
        <v>1</v>
      </c>
      <c r="T242" t="s">
        <v>8267</v>
      </c>
      <c r="U242" s="9" t="s">
        <v>8308</v>
      </c>
      <c r="V242" t="s">
        <v>8313</v>
      </c>
    </row>
    <row r="243" spans="1:22" ht="45" hidden="1" x14ac:dyDescent="0.3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s="7">
        <f t="shared" si="19"/>
        <v>113</v>
      </c>
      <c r="G243" s="7">
        <f t="shared" si="18"/>
        <v>109.04</v>
      </c>
      <c r="H243" t="s">
        <v>8218</v>
      </c>
      <c r="I243" t="s">
        <v>8223</v>
      </c>
      <c r="J243" t="s">
        <v>8245</v>
      </c>
      <c r="K243">
        <v>1419180304</v>
      </c>
      <c r="L243">
        <v>1415292304</v>
      </c>
      <c r="M243" s="13">
        <f t="shared" si="20"/>
        <v>41949.697962962964</v>
      </c>
      <c r="N243" s="13" t="str">
        <f t="shared" si="21"/>
        <v>2014</v>
      </c>
      <c r="O243" s="13" t="str">
        <f t="shared" si="22"/>
        <v>Nov</v>
      </c>
      <c r="P243" s="13">
        <f t="shared" si="23"/>
        <v>41994.697962962964</v>
      </c>
      <c r="Q243" t="b">
        <v>1</v>
      </c>
      <c r="R243">
        <v>376</v>
      </c>
      <c r="S243" t="b">
        <v>1</v>
      </c>
      <c r="T243" t="s">
        <v>8267</v>
      </c>
      <c r="U243" s="9" t="s">
        <v>8308</v>
      </c>
      <c r="V243" t="s">
        <v>8313</v>
      </c>
    </row>
    <row r="244" spans="1:22" ht="45" hidden="1" x14ac:dyDescent="0.3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s="7">
        <f t="shared" si="19"/>
        <v>113</v>
      </c>
      <c r="G244" s="7">
        <f t="shared" si="18"/>
        <v>73.02</v>
      </c>
      <c r="H244" t="s">
        <v>8218</v>
      </c>
      <c r="I244" t="s">
        <v>8223</v>
      </c>
      <c r="J244" t="s">
        <v>8245</v>
      </c>
      <c r="K244">
        <v>1324381790</v>
      </c>
      <c r="L244">
        <v>1321357790</v>
      </c>
      <c r="M244" s="13">
        <f t="shared" si="20"/>
        <v>40862.492939814816</v>
      </c>
      <c r="N244" s="13" t="str">
        <f t="shared" si="21"/>
        <v>2011</v>
      </c>
      <c r="O244" s="13" t="str">
        <f t="shared" si="22"/>
        <v>Nov</v>
      </c>
      <c r="P244" s="13">
        <f t="shared" si="23"/>
        <v>40897.492939814816</v>
      </c>
      <c r="Q244" t="b">
        <v>1</v>
      </c>
      <c r="R244">
        <v>202</v>
      </c>
      <c r="S244" t="b">
        <v>1</v>
      </c>
      <c r="T244" t="s">
        <v>8267</v>
      </c>
      <c r="U244" s="9" t="s">
        <v>8308</v>
      </c>
      <c r="V244" t="s">
        <v>8313</v>
      </c>
    </row>
    <row r="245" spans="1:22" ht="45" hidden="1" x14ac:dyDescent="0.3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s="7">
        <f t="shared" si="19"/>
        <v>103</v>
      </c>
      <c r="G245" s="7">
        <f t="shared" si="18"/>
        <v>78.2</v>
      </c>
      <c r="H245" t="s">
        <v>8218</v>
      </c>
      <c r="I245" t="s">
        <v>8223</v>
      </c>
      <c r="J245" t="s">
        <v>8245</v>
      </c>
      <c r="K245">
        <v>1393031304</v>
      </c>
      <c r="L245">
        <v>1390439304</v>
      </c>
      <c r="M245" s="13">
        <f t="shared" si="20"/>
        <v>41662.047500000001</v>
      </c>
      <c r="N245" s="13" t="str">
        <f t="shared" si="21"/>
        <v>2014</v>
      </c>
      <c r="O245" s="13" t="str">
        <f t="shared" si="22"/>
        <v>Jan</v>
      </c>
      <c r="P245" s="13">
        <f t="shared" si="23"/>
        <v>41692.047500000001</v>
      </c>
      <c r="Q245" t="b">
        <v>1</v>
      </c>
      <c r="R245">
        <v>328</v>
      </c>
      <c r="S245" t="b">
        <v>1</v>
      </c>
      <c r="T245" t="s">
        <v>8267</v>
      </c>
      <c r="U245" s="9" t="s">
        <v>8308</v>
      </c>
      <c r="V245" t="s">
        <v>8313</v>
      </c>
    </row>
    <row r="246" spans="1:22" ht="60" hidden="1" x14ac:dyDescent="0.3">
      <c r="A246">
        <v>244</v>
      </c>
      <c r="B246" s="4">
        <v>39756</v>
      </c>
      <c r="C246" s="3" t="s">
        <v>4354</v>
      </c>
      <c r="D246" s="5">
        <v>3500</v>
      </c>
      <c r="E246" s="7">
        <v>3981.5</v>
      </c>
      <c r="F246" s="7">
        <f t="shared" si="19"/>
        <v>114</v>
      </c>
      <c r="G246" s="7">
        <f t="shared" si="18"/>
        <v>47.4</v>
      </c>
      <c r="H246" t="s">
        <v>8218</v>
      </c>
      <c r="I246" t="s">
        <v>8223</v>
      </c>
      <c r="J246" t="s">
        <v>8245</v>
      </c>
      <c r="K246">
        <v>1268723160</v>
      </c>
      <c r="L246">
        <v>1265269559</v>
      </c>
      <c r="M246" s="13">
        <f t="shared" si="20"/>
        <v>40213.323599537034</v>
      </c>
      <c r="N246" s="13" t="str">
        <f t="shared" si="21"/>
        <v>2010</v>
      </c>
      <c r="O246" s="13" t="str">
        <f t="shared" si="22"/>
        <v>Feb</v>
      </c>
      <c r="P246" s="13">
        <f t="shared" si="23"/>
        <v>40253.29583333333</v>
      </c>
      <c r="Q246" t="b">
        <v>1</v>
      </c>
      <c r="R246">
        <v>84</v>
      </c>
      <c r="S246" t="b">
        <v>1</v>
      </c>
      <c r="T246" t="s">
        <v>8267</v>
      </c>
      <c r="U246" s="9" t="s">
        <v>8308</v>
      </c>
      <c r="V246" t="s">
        <v>8313</v>
      </c>
    </row>
    <row r="247" spans="1:22" ht="45" hidden="1" x14ac:dyDescent="0.3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s="7">
        <f t="shared" si="19"/>
        <v>104</v>
      </c>
      <c r="G247" s="7">
        <f t="shared" si="18"/>
        <v>54.02</v>
      </c>
      <c r="H247" t="s">
        <v>8218</v>
      </c>
      <c r="I247" t="s">
        <v>8223</v>
      </c>
      <c r="J247" t="s">
        <v>8245</v>
      </c>
      <c r="K247">
        <v>1345079785</v>
      </c>
      <c r="L247">
        <v>1342487785</v>
      </c>
      <c r="M247" s="13">
        <f t="shared" si="20"/>
        <v>41107.053067129629</v>
      </c>
      <c r="N247" s="13" t="str">
        <f t="shared" si="21"/>
        <v>2012</v>
      </c>
      <c r="O247" s="13" t="str">
        <f t="shared" si="22"/>
        <v>Jul</v>
      </c>
      <c r="P247" s="13">
        <f t="shared" si="23"/>
        <v>41137.053067129629</v>
      </c>
      <c r="Q247" t="b">
        <v>1</v>
      </c>
      <c r="R247">
        <v>96</v>
      </c>
      <c r="S247" t="b">
        <v>1</v>
      </c>
      <c r="T247" t="s">
        <v>8267</v>
      </c>
      <c r="U247" s="9" t="s">
        <v>8308</v>
      </c>
      <c r="V247" t="s">
        <v>8313</v>
      </c>
    </row>
    <row r="248" spans="1:22" ht="45" hidden="1" x14ac:dyDescent="0.3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s="7">
        <f t="shared" si="19"/>
        <v>305</v>
      </c>
      <c r="G248" s="7">
        <f t="shared" si="18"/>
        <v>68.489999999999995</v>
      </c>
      <c r="H248" t="s">
        <v>8218</v>
      </c>
      <c r="I248" t="s">
        <v>8223</v>
      </c>
      <c r="J248" t="s">
        <v>8245</v>
      </c>
      <c r="K248">
        <v>1292665405</v>
      </c>
      <c r="L248">
        <v>1288341805</v>
      </c>
      <c r="M248" s="13">
        <f t="shared" si="20"/>
        <v>40480.363483796296</v>
      </c>
      <c r="N248" s="13" t="str">
        <f t="shared" si="21"/>
        <v>2010</v>
      </c>
      <c r="O248" s="13" t="str">
        <f t="shared" si="22"/>
        <v>Oct</v>
      </c>
      <c r="P248" s="13">
        <f t="shared" si="23"/>
        <v>40530.405150462961</v>
      </c>
      <c r="Q248" t="b">
        <v>1</v>
      </c>
      <c r="R248">
        <v>223</v>
      </c>
      <c r="S248" t="b">
        <v>1</v>
      </c>
      <c r="T248" t="s">
        <v>8267</v>
      </c>
      <c r="U248" s="9" t="s">
        <v>8308</v>
      </c>
      <c r="V248" t="s">
        <v>8313</v>
      </c>
    </row>
    <row r="249" spans="1:22" ht="60" hidden="1" x14ac:dyDescent="0.3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s="7">
        <f t="shared" si="19"/>
        <v>134</v>
      </c>
      <c r="G249" s="7">
        <f t="shared" si="18"/>
        <v>108.15</v>
      </c>
      <c r="H249" t="s">
        <v>8218</v>
      </c>
      <c r="I249" t="s">
        <v>8223</v>
      </c>
      <c r="J249" t="s">
        <v>8245</v>
      </c>
      <c r="K249">
        <v>1287200340</v>
      </c>
      <c r="L249">
        <v>1284042614</v>
      </c>
      <c r="M249" s="13">
        <f t="shared" si="20"/>
        <v>40430.604328703703</v>
      </c>
      <c r="N249" s="13" t="str">
        <f t="shared" si="21"/>
        <v>2010</v>
      </c>
      <c r="O249" s="13" t="str">
        <f t="shared" si="22"/>
        <v>Sep</v>
      </c>
      <c r="P249" s="13">
        <f t="shared" si="23"/>
        <v>40467.152083333334</v>
      </c>
      <c r="Q249" t="b">
        <v>1</v>
      </c>
      <c r="R249">
        <v>62</v>
      </c>
      <c r="S249" t="b">
        <v>1</v>
      </c>
      <c r="T249" t="s">
        <v>8267</v>
      </c>
      <c r="U249" s="9" t="s">
        <v>8308</v>
      </c>
      <c r="V249" t="s">
        <v>8313</v>
      </c>
    </row>
    <row r="250" spans="1:22" ht="60" hidden="1" x14ac:dyDescent="0.3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s="7">
        <f t="shared" si="19"/>
        <v>101</v>
      </c>
      <c r="G250" s="7">
        <f t="shared" si="18"/>
        <v>589.95000000000005</v>
      </c>
      <c r="H250" t="s">
        <v>8218</v>
      </c>
      <c r="I250" t="s">
        <v>8223</v>
      </c>
      <c r="J250" t="s">
        <v>8245</v>
      </c>
      <c r="K250">
        <v>1325961309</v>
      </c>
      <c r="L250">
        <v>1322073309</v>
      </c>
      <c r="M250" s="13">
        <f t="shared" si="20"/>
        <v>40870.774409722224</v>
      </c>
      <c r="N250" s="13" t="str">
        <f t="shared" si="21"/>
        <v>2011</v>
      </c>
      <c r="O250" s="13" t="str">
        <f t="shared" si="22"/>
        <v>Nov</v>
      </c>
      <c r="P250" s="13">
        <f t="shared" si="23"/>
        <v>40915.774409722224</v>
      </c>
      <c r="Q250" t="b">
        <v>1</v>
      </c>
      <c r="R250">
        <v>146</v>
      </c>
      <c r="S250" t="b">
        <v>1</v>
      </c>
      <c r="T250" t="s">
        <v>8267</v>
      </c>
      <c r="U250" s="9" t="s">
        <v>8308</v>
      </c>
      <c r="V250" t="s">
        <v>8313</v>
      </c>
    </row>
    <row r="251" spans="1:22" ht="60" hidden="1" x14ac:dyDescent="0.3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s="7">
        <f t="shared" si="19"/>
        <v>113</v>
      </c>
      <c r="G251" s="7">
        <f t="shared" si="18"/>
        <v>48.05</v>
      </c>
      <c r="H251" t="s">
        <v>8218</v>
      </c>
      <c r="I251" t="s">
        <v>8223</v>
      </c>
      <c r="J251" t="s">
        <v>8245</v>
      </c>
      <c r="K251">
        <v>1282498800</v>
      </c>
      <c r="L251">
        <v>1275603020</v>
      </c>
      <c r="M251" s="13">
        <f t="shared" si="20"/>
        <v>40332.923842592594</v>
      </c>
      <c r="N251" s="13" t="str">
        <f t="shared" si="21"/>
        <v>2010</v>
      </c>
      <c r="O251" s="13" t="str">
        <f t="shared" si="22"/>
        <v>Jun</v>
      </c>
      <c r="P251" s="13">
        <f t="shared" si="23"/>
        <v>40412.736111111109</v>
      </c>
      <c r="Q251" t="b">
        <v>1</v>
      </c>
      <c r="R251">
        <v>235</v>
      </c>
      <c r="S251" t="b">
        <v>1</v>
      </c>
      <c r="T251" t="s">
        <v>8267</v>
      </c>
      <c r="U251" s="9" t="s">
        <v>8308</v>
      </c>
      <c r="V251" t="s">
        <v>8313</v>
      </c>
    </row>
    <row r="252" spans="1:22" ht="45" hidden="1" x14ac:dyDescent="0.3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s="7">
        <f t="shared" si="19"/>
        <v>106</v>
      </c>
      <c r="G252" s="7">
        <f t="shared" si="18"/>
        <v>72.48</v>
      </c>
      <c r="H252" t="s">
        <v>8218</v>
      </c>
      <c r="I252" t="s">
        <v>8223</v>
      </c>
      <c r="J252" t="s">
        <v>8245</v>
      </c>
      <c r="K252">
        <v>1370525691</v>
      </c>
      <c r="L252">
        <v>1367933691</v>
      </c>
      <c r="M252" s="13">
        <f t="shared" si="20"/>
        <v>41401.565868055557</v>
      </c>
      <c r="N252" s="13" t="str">
        <f t="shared" si="21"/>
        <v>2013</v>
      </c>
      <c r="O252" s="13" t="str">
        <f t="shared" si="22"/>
        <v>May</v>
      </c>
      <c r="P252" s="13">
        <f t="shared" si="23"/>
        <v>41431.565868055557</v>
      </c>
      <c r="Q252" t="b">
        <v>1</v>
      </c>
      <c r="R252">
        <v>437</v>
      </c>
      <c r="S252" t="b">
        <v>1</v>
      </c>
      <c r="T252" t="s">
        <v>8267</v>
      </c>
      <c r="U252" s="9" t="s">
        <v>8308</v>
      </c>
      <c r="V252" t="s">
        <v>8313</v>
      </c>
    </row>
    <row r="253" spans="1:22" ht="45" hidden="1" x14ac:dyDescent="0.3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s="7">
        <f t="shared" si="19"/>
        <v>126</v>
      </c>
      <c r="G253" s="7">
        <f t="shared" si="18"/>
        <v>57.08</v>
      </c>
      <c r="H253" t="s">
        <v>8218</v>
      </c>
      <c r="I253" t="s">
        <v>8223</v>
      </c>
      <c r="J253" t="s">
        <v>8245</v>
      </c>
      <c r="K253">
        <v>1337194800</v>
      </c>
      <c r="L253">
        <v>1334429646</v>
      </c>
      <c r="M253" s="13">
        <f t="shared" si="20"/>
        <v>41013.787569444445</v>
      </c>
      <c r="N253" s="13" t="str">
        <f t="shared" si="21"/>
        <v>2012</v>
      </c>
      <c r="O253" s="13" t="str">
        <f t="shared" si="22"/>
        <v>Apr</v>
      </c>
      <c r="P253" s="13">
        <f t="shared" si="23"/>
        <v>41045.791666666664</v>
      </c>
      <c r="Q253" t="b">
        <v>1</v>
      </c>
      <c r="R253">
        <v>77</v>
      </c>
      <c r="S253" t="b">
        <v>1</v>
      </c>
      <c r="T253" t="s">
        <v>8267</v>
      </c>
      <c r="U253" s="9" t="s">
        <v>8308</v>
      </c>
      <c r="V253" t="s">
        <v>8313</v>
      </c>
    </row>
    <row r="254" spans="1:22" ht="45" hidden="1" x14ac:dyDescent="0.3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s="7">
        <f t="shared" si="19"/>
        <v>185</v>
      </c>
      <c r="G254" s="7">
        <f t="shared" si="18"/>
        <v>85.44</v>
      </c>
      <c r="H254" t="s">
        <v>8218</v>
      </c>
      <c r="I254" t="s">
        <v>8223</v>
      </c>
      <c r="J254" t="s">
        <v>8245</v>
      </c>
      <c r="K254">
        <v>1275364740</v>
      </c>
      <c r="L254">
        <v>1269878058</v>
      </c>
      <c r="M254" s="13">
        <f t="shared" si="20"/>
        <v>40266.662708333337</v>
      </c>
      <c r="N254" s="13" t="str">
        <f t="shared" si="21"/>
        <v>2010</v>
      </c>
      <c r="O254" s="13" t="str">
        <f t="shared" si="22"/>
        <v>Mar</v>
      </c>
      <c r="P254" s="13">
        <f t="shared" si="23"/>
        <v>40330.165972222225</v>
      </c>
      <c r="Q254" t="b">
        <v>1</v>
      </c>
      <c r="R254">
        <v>108</v>
      </c>
      <c r="S254" t="b">
        <v>1</v>
      </c>
      <c r="T254" t="s">
        <v>8267</v>
      </c>
      <c r="U254" s="9" t="s">
        <v>8308</v>
      </c>
      <c r="V254" t="s">
        <v>8313</v>
      </c>
    </row>
    <row r="255" spans="1:22" ht="60" hidden="1" x14ac:dyDescent="0.3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s="7">
        <f t="shared" si="19"/>
        <v>101</v>
      </c>
      <c r="G255" s="7">
        <f t="shared" si="18"/>
        <v>215.86</v>
      </c>
      <c r="H255" t="s">
        <v>8218</v>
      </c>
      <c r="I255" t="s">
        <v>8223</v>
      </c>
      <c r="J255" t="s">
        <v>8245</v>
      </c>
      <c r="K255">
        <v>1329320235</v>
      </c>
      <c r="L255">
        <v>1326728235</v>
      </c>
      <c r="M255" s="13">
        <f t="shared" si="20"/>
        <v>40924.650868055556</v>
      </c>
      <c r="N255" s="13" t="str">
        <f t="shared" si="21"/>
        <v>2012</v>
      </c>
      <c r="O255" s="13" t="str">
        <f t="shared" si="22"/>
        <v>Jan</v>
      </c>
      <c r="P255" s="13">
        <f t="shared" si="23"/>
        <v>40954.650868055556</v>
      </c>
      <c r="Q255" t="b">
        <v>1</v>
      </c>
      <c r="R255">
        <v>7</v>
      </c>
      <c r="S255" t="b">
        <v>1</v>
      </c>
      <c r="T255" t="s">
        <v>8267</v>
      </c>
      <c r="U255" s="9" t="s">
        <v>8308</v>
      </c>
      <c r="V255" t="s">
        <v>8313</v>
      </c>
    </row>
    <row r="256" spans="1:22" ht="45" hidden="1" x14ac:dyDescent="0.3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s="7">
        <f t="shared" si="19"/>
        <v>117</v>
      </c>
      <c r="G256" s="7">
        <f t="shared" si="18"/>
        <v>89.39</v>
      </c>
      <c r="H256" t="s">
        <v>8218</v>
      </c>
      <c r="I256" t="s">
        <v>8223</v>
      </c>
      <c r="J256" t="s">
        <v>8245</v>
      </c>
      <c r="K256">
        <v>1445047200</v>
      </c>
      <c r="L256">
        <v>1442443910</v>
      </c>
      <c r="M256" s="13">
        <f t="shared" si="20"/>
        <v>42263.952662037031</v>
      </c>
      <c r="N256" s="13" t="str">
        <f t="shared" si="21"/>
        <v>2015</v>
      </c>
      <c r="O256" s="13" t="str">
        <f t="shared" si="22"/>
        <v>Sep</v>
      </c>
      <c r="P256" s="13">
        <f t="shared" si="23"/>
        <v>42294.083333333328</v>
      </c>
      <c r="Q256" t="b">
        <v>1</v>
      </c>
      <c r="R256">
        <v>314</v>
      </c>
      <c r="S256" t="b">
        <v>1</v>
      </c>
      <c r="T256" t="s">
        <v>8267</v>
      </c>
      <c r="U256" s="9" t="s">
        <v>8308</v>
      </c>
      <c r="V256" t="s">
        <v>8313</v>
      </c>
    </row>
    <row r="257" spans="1:22" ht="30" hidden="1" x14ac:dyDescent="0.3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s="7">
        <f t="shared" si="19"/>
        <v>107</v>
      </c>
      <c r="G257" s="7">
        <f t="shared" si="18"/>
        <v>45.42</v>
      </c>
      <c r="H257" t="s">
        <v>8218</v>
      </c>
      <c r="I257" t="s">
        <v>8223</v>
      </c>
      <c r="J257" t="s">
        <v>8245</v>
      </c>
      <c r="K257">
        <v>1300275482</v>
      </c>
      <c r="L257">
        <v>1297687082</v>
      </c>
      <c r="M257" s="13">
        <f t="shared" si="20"/>
        <v>40588.526412037041</v>
      </c>
      <c r="N257" s="13" t="str">
        <f t="shared" si="21"/>
        <v>2011</v>
      </c>
      <c r="O257" s="13" t="str">
        <f t="shared" si="22"/>
        <v>Feb</v>
      </c>
      <c r="P257" s="13">
        <f t="shared" si="23"/>
        <v>40618.48474537037</v>
      </c>
      <c r="Q257" t="b">
        <v>1</v>
      </c>
      <c r="R257">
        <v>188</v>
      </c>
      <c r="S257" t="b">
        <v>1</v>
      </c>
      <c r="T257" t="s">
        <v>8267</v>
      </c>
      <c r="U257" s="9" t="s">
        <v>8308</v>
      </c>
      <c r="V257" t="s">
        <v>8313</v>
      </c>
    </row>
    <row r="258" spans="1:22" ht="60" hidden="1" x14ac:dyDescent="0.3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s="7">
        <f t="shared" si="19"/>
        <v>139</v>
      </c>
      <c r="G258" s="7">
        <f t="shared" ref="G258:G321" si="24">IFERROR(ROUND(E258/R258,2),0)</f>
        <v>65.760000000000005</v>
      </c>
      <c r="H258" t="s">
        <v>8218</v>
      </c>
      <c r="I258" t="s">
        <v>8223</v>
      </c>
      <c r="J258" t="s">
        <v>8245</v>
      </c>
      <c r="K258">
        <v>1363458467</v>
      </c>
      <c r="L258">
        <v>1360866467</v>
      </c>
      <c r="M258" s="13">
        <f t="shared" si="20"/>
        <v>41319.769293981481</v>
      </c>
      <c r="N258" s="13" t="str">
        <f t="shared" si="21"/>
        <v>2013</v>
      </c>
      <c r="O258" s="13" t="str">
        <f t="shared" si="22"/>
        <v>Feb</v>
      </c>
      <c r="P258" s="13">
        <f t="shared" si="23"/>
        <v>41349.769293981481</v>
      </c>
      <c r="Q258" t="b">
        <v>1</v>
      </c>
      <c r="R258">
        <v>275</v>
      </c>
      <c r="S258" t="b">
        <v>1</v>
      </c>
      <c r="T258" t="s">
        <v>8267</v>
      </c>
      <c r="U258" s="9" t="s">
        <v>8308</v>
      </c>
      <c r="V258" t="s">
        <v>8313</v>
      </c>
    </row>
    <row r="259" spans="1:22" ht="45" hidden="1" x14ac:dyDescent="0.3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s="7">
        <f t="shared" ref="F259:F322" si="25">ROUND(E259/D259*100,0)</f>
        <v>107</v>
      </c>
      <c r="G259" s="7">
        <f t="shared" si="24"/>
        <v>66.7</v>
      </c>
      <c r="H259" t="s">
        <v>8218</v>
      </c>
      <c r="I259" t="s">
        <v>8223</v>
      </c>
      <c r="J259" t="s">
        <v>8245</v>
      </c>
      <c r="K259">
        <v>1463670162</v>
      </c>
      <c r="L259">
        <v>1461078162</v>
      </c>
      <c r="M259" s="13">
        <f t="shared" ref="M259:M322" si="26">(((L259/60)/60)/24)+DATE(1970,1,1)</f>
        <v>42479.626875000002</v>
      </c>
      <c r="N259" s="13" t="str">
        <f t="shared" ref="N259:N322" si="27">TEXT(M259, "YYY")</f>
        <v>2016</v>
      </c>
      <c r="O259" s="13" t="str">
        <f t="shared" ref="O259:O322" si="28">TEXT(M259,"MMM")</f>
        <v>Apr</v>
      </c>
      <c r="P259" s="13">
        <f t="shared" ref="P259:P322" si="29">(((K259/60)/60)/24)+DATE(1970,1,1)</f>
        <v>42509.626875000002</v>
      </c>
      <c r="Q259" t="b">
        <v>1</v>
      </c>
      <c r="R259">
        <v>560</v>
      </c>
      <c r="S259" t="b">
        <v>1</v>
      </c>
      <c r="T259" t="s">
        <v>8267</v>
      </c>
      <c r="U259" s="9" t="s">
        <v>8308</v>
      </c>
      <c r="V259" t="s">
        <v>8313</v>
      </c>
    </row>
    <row r="260" spans="1:22" ht="60" hidden="1" x14ac:dyDescent="0.3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s="7">
        <f t="shared" si="25"/>
        <v>191</v>
      </c>
      <c r="G260" s="7">
        <f t="shared" si="24"/>
        <v>83.35</v>
      </c>
      <c r="H260" t="s">
        <v>8218</v>
      </c>
      <c r="I260" t="s">
        <v>8223</v>
      </c>
      <c r="J260" t="s">
        <v>8245</v>
      </c>
      <c r="K260">
        <v>1308359666</v>
      </c>
      <c r="L260">
        <v>1305767666</v>
      </c>
      <c r="M260" s="13">
        <f t="shared" si="26"/>
        <v>40682.051689814813</v>
      </c>
      <c r="N260" s="13" t="str">
        <f t="shared" si="27"/>
        <v>2011</v>
      </c>
      <c r="O260" s="13" t="str">
        <f t="shared" si="28"/>
        <v>May</v>
      </c>
      <c r="P260" s="13">
        <f t="shared" si="29"/>
        <v>40712.051689814813</v>
      </c>
      <c r="Q260" t="b">
        <v>1</v>
      </c>
      <c r="R260">
        <v>688</v>
      </c>
      <c r="S260" t="b">
        <v>1</v>
      </c>
      <c r="T260" t="s">
        <v>8267</v>
      </c>
      <c r="U260" s="9" t="s">
        <v>8308</v>
      </c>
      <c r="V260" t="s">
        <v>8313</v>
      </c>
    </row>
    <row r="261" spans="1:22" ht="60" hidden="1" x14ac:dyDescent="0.3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s="7">
        <f t="shared" si="25"/>
        <v>132</v>
      </c>
      <c r="G261" s="7">
        <f t="shared" si="24"/>
        <v>105.05</v>
      </c>
      <c r="H261" t="s">
        <v>8218</v>
      </c>
      <c r="I261" t="s">
        <v>8223</v>
      </c>
      <c r="J261" t="s">
        <v>8245</v>
      </c>
      <c r="K261">
        <v>1428514969</v>
      </c>
      <c r="L261">
        <v>1425922969</v>
      </c>
      <c r="M261" s="13">
        <f t="shared" si="26"/>
        <v>42072.738067129627</v>
      </c>
      <c r="N261" s="13" t="str">
        <f t="shared" si="27"/>
        <v>2015</v>
      </c>
      <c r="O261" s="13" t="str">
        <f t="shared" si="28"/>
        <v>Mar</v>
      </c>
      <c r="P261" s="13">
        <f t="shared" si="29"/>
        <v>42102.738067129627</v>
      </c>
      <c r="Q261" t="b">
        <v>1</v>
      </c>
      <c r="R261">
        <v>942</v>
      </c>
      <c r="S261" t="b">
        <v>1</v>
      </c>
      <c r="T261" t="s">
        <v>8267</v>
      </c>
      <c r="U261" s="9" t="s">
        <v>8308</v>
      </c>
      <c r="V261" t="s">
        <v>8313</v>
      </c>
    </row>
    <row r="262" spans="1:22" ht="45" hidden="1" x14ac:dyDescent="0.3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s="7">
        <f t="shared" si="25"/>
        <v>106</v>
      </c>
      <c r="G262" s="7">
        <f t="shared" si="24"/>
        <v>120.91</v>
      </c>
      <c r="H262" t="s">
        <v>8218</v>
      </c>
      <c r="I262" t="s">
        <v>8223</v>
      </c>
      <c r="J262" t="s">
        <v>8245</v>
      </c>
      <c r="K262">
        <v>1279360740</v>
      </c>
      <c r="L262">
        <v>1275415679</v>
      </c>
      <c r="M262" s="13">
        <f t="shared" si="26"/>
        <v>40330.755543981482</v>
      </c>
      <c r="N262" s="13" t="str">
        <f t="shared" si="27"/>
        <v>2010</v>
      </c>
      <c r="O262" s="13" t="str">
        <f t="shared" si="28"/>
        <v>Jun</v>
      </c>
      <c r="P262" s="13">
        <f t="shared" si="29"/>
        <v>40376.415972222225</v>
      </c>
      <c r="Q262" t="b">
        <v>1</v>
      </c>
      <c r="R262">
        <v>88</v>
      </c>
      <c r="S262" t="b">
        <v>1</v>
      </c>
      <c r="T262" t="s">
        <v>8267</v>
      </c>
      <c r="U262" s="9" t="s">
        <v>8308</v>
      </c>
      <c r="V262" t="s">
        <v>8313</v>
      </c>
    </row>
    <row r="263" spans="1:22" ht="30" hidden="1" x14ac:dyDescent="0.3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s="7">
        <f t="shared" si="25"/>
        <v>107</v>
      </c>
      <c r="G263" s="7">
        <f t="shared" si="24"/>
        <v>97.64</v>
      </c>
      <c r="H263" t="s">
        <v>8218</v>
      </c>
      <c r="I263" t="s">
        <v>8223</v>
      </c>
      <c r="J263" t="s">
        <v>8245</v>
      </c>
      <c r="K263">
        <v>1339080900</v>
      </c>
      <c r="L263">
        <v>1334783704</v>
      </c>
      <c r="M263" s="13">
        <f t="shared" si="26"/>
        <v>41017.885462962964</v>
      </c>
      <c r="N263" s="13" t="str">
        <f t="shared" si="27"/>
        <v>2012</v>
      </c>
      <c r="O263" s="13" t="str">
        <f t="shared" si="28"/>
        <v>Apr</v>
      </c>
      <c r="P263" s="13">
        <f t="shared" si="29"/>
        <v>41067.621527777781</v>
      </c>
      <c r="Q263" t="b">
        <v>1</v>
      </c>
      <c r="R263">
        <v>220</v>
      </c>
      <c r="S263" t="b">
        <v>1</v>
      </c>
      <c r="T263" t="s">
        <v>8267</v>
      </c>
      <c r="U263" s="9" t="s">
        <v>8308</v>
      </c>
      <c r="V263" t="s">
        <v>8313</v>
      </c>
    </row>
    <row r="264" spans="1:22" ht="30" hidden="1" x14ac:dyDescent="0.3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s="7">
        <f t="shared" si="25"/>
        <v>240</v>
      </c>
      <c r="G264" s="7">
        <f t="shared" si="24"/>
        <v>41.38</v>
      </c>
      <c r="H264" t="s">
        <v>8218</v>
      </c>
      <c r="I264" t="s">
        <v>8223</v>
      </c>
      <c r="J264" t="s">
        <v>8245</v>
      </c>
      <c r="K264">
        <v>1298699828</v>
      </c>
      <c r="L264">
        <v>1294811828</v>
      </c>
      <c r="M264" s="13">
        <f t="shared" si="26"/>
        <v>40555.24800925926</v>
      </c>
      <c r="N264" s="13" t="str">
        <f t="shared" si="27"/>
        <v>2011</v>
      </c>
      <c r="O264" s="13" t="str">
        <f t="shared" si="28"/>
        <v>Jan</v>
      </c>
      <c r="P264" s="13">
        <f t="shared" si="29"/>
        <v>40600.24800925926</v>
      </c>
      <c r="Q264" t="b">
        <v>1</v>
      </c>
      <c r="R264">
        <v>145</v>
      </c>
      <c r="S264" t="b">
        <v>1</v>
      </c>
      <c r="T264" t="s">
        <v>8267</v>
      </c>
      <c r="U264" s="9" t="s">
        <v>8308</v>
      </c>
      <c r="V264" t="s">
        <v>8313</v>
      </c>
    </row>
    <row r="265" spans="1:22" ht="60" hidden="1" x14ac:dyDescent="0.3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s="7">
        <f t="shared" si="25"/>
        <v>118</v>
      </c>
      <c r="G265" s="7">
        <f t="shared" si="24"/>
        <v>30.65</v>
      </c>
      <c r="H265" t="s">
        <v>8218</v>
      </c>
      <c r="I265" t="s">
        <v>8223</v>
      </c>
      <c r="J265" t="s">
        <v>8245</v>
      </c>
      <c r="K265">
        <v>1348786494</v>
      </c>
      <c r="L265">
        <v>1346194494</v>
      </c>
      <c r="M265" s="13">
        <f t="shared" si="26"/>
        <v>41149.954791666663</v>
      </c>
      <c r="N265" s="13" t="str">
        <f t="shared" si="27"/>
        <v>2012</v>
      </c>
      <c r="O265" s="13" t="str">
        <f t="shared" si="28"/>
        <v>Aug</v>
      </c>
      <c r="P265" s="13">
        <f t="shared" si="29"/>
        <v>41179.954791666663</v>
      </c>
      <c r="Q265" t="b">
        <v>1</v>
      </c>
      <c r="R265">
        <v>963</v>
      </c>
      <c r="S265" t="b">
        <v>1</v>
      </c>
      <c r="T265" t="s">
        <v>8267</v>
      </c>
      <c r="U265" s="9" t="s">
        <v>8308</v>
      </c>
      <c r="V265" t="s">
        <v>8313</v>
      </c>
    </row>
    <row r="266" spans="1:22" ht="60" hidden="1" x14ac:dyDescent="0.3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s="7">
        <f t="shared" si="25"/>
        <v>118</v>
      </c>
      <c r="G266" s="7">
        <f t="shared" si="24"/>
        <v>64.95</v>
      </c>
      <c r="H266" t="s">
        <v>8218</v>
      </c>
      <c r="I266" t="s">
        <v>8223</v>
      </c>
      <c r="J266" t="s">
        <v>8245</v>
      </c>
      <c r="K266">
        <v>1336747995</v>
      </c>
      <c r="L266">
        <v>1334155995</v>
      </c>
      <c r="M266" s="13">
        <f t="shared" si="26"/>
        <v>41010.620312500003</v>
      </c>
      <c r="N266" s="13" t="str">
        <f t="shared" si="27"/>
        <v>2012</v>
      </c>
      <c r="O266" s="13" t="str">
        <f t="shared" si="28"/>
        <v>Apr</v>
      </c>
      <c r="P266" s="13">
        <f t="shared" si="29"/>
        <v>41040.620312500003</v>
      </c>
      <c r="Q266" t="b">
        <v>1</v>
      </c>
      <c r="R266">
        <v>91</v>
      </c>
      <c r="S266" t="b">
        <v>1</v>
      </c>
      <c r="T266" t="s">
        <v>8267</v>
      </c>
      <c r="U266" s="9" t="s">
        <v>8308</v>
      </c>
      <c r="V266" t="s">
        <v>8313</v>
      </c>
    </row>
    <row r="267" spans="1:22" ht="60" hidden="1" x14ac:dyDescent="0.3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s="7">
        <f t="shared" si="25"/>
        <v>111</v>
      </c>
      <c r="G267" s="7">
        <f t="shared" si="24"/>
        <v>95.78</v>
      </c>
      <c r="H267" t="s">
        <v>8218</v>
      </c>
      <c r="I267" t="s">
        <v>8223</v>
      </c>
      <c r="J267" t="s">
        <v>8245</v>
      </c>
      <c r="K267">
        <v>1273522560</v>
      </c>
      <c r="L267">
        <v>1269928430</v>
      </c>
      <c r="M267" s="13">
        <f t="shared" si="26"/>
        <v>40267.245717592588</v>
      </c>
      <c r="N267" s="13" t="str">
        <f t="shared" si="27"/>
        <v>2010</v>
      </c>
      <c r="O267" s="13" t="str">
        <f t="shared" si="28"/>
        <v>Mar</v>
      </c>
      <c r="P267" s="13">
        <f t="shared" si="29"/>
        <v>40308.844444444447</v>
      </c>
      <c r="Q267" t="b">
        <v>1</v>
      </c>
      <c r="R267">
        <v>58</v>
      </c>
      <c r="S267" t="b">
        <v>1</v>
      </c>
      <c r="T267" t="s">
        <v>8267</v>
      </c>
      <c r="U267" s="9" t="s">
        <v>8308</v>
      </c>
      <c r="V267" t="s">
        <v>8313</v>
      </c>
    </row>
    <row r="268" spans="1:22" ht="60" hidden="1" x14ac:dyDescent="0.3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s="7">
        <f t="shared" si="25"/>
        <v>146</v>
      </c>
      <c r="G268" s="7">
        <f t="shared" si="24"/>
        <v>40.42</v>
      </c>
      <c r="H268" t="s">
        <v>8218</v>
      </c>
      <c r="I268" t="s">
        <v>8223</v>
      </c>
      <c r="J268" t="s">
        <v>8245</v>
      </c>
      <c r="K268">
        <v>1271994660</v>
      </c>
      <c r="L268">
        <v>1264565507</v>
      </c>
      <c r="M268" s="13">
        <f t="shared" si="26"/>
        <v>40205.174849537041</v>
      </c>
      <c r="N268" s="13" t="str">
        <f t="shared" si="27"/>
        <v>2010</v>
      </c>
      <c r="O268" s="13" t="str">
        <f t="shared" si="28"/>
        <v>Jan</v>
      </c>
      <c r="P268" s="13">
        <f t="shared" si="29"/>
        <v>40291.160416666666</v>
      </c>
      <c r="Q268" t="b">
        <v>1</v>
      </c>
      <c r="R268">
        <v>36</v>
      </c>
      <c r="S268" t="b">
        <v>1</v>
      </c>
      <c r="T268" t="s">
        <v>8267</v>
      </c>
      <c r="U268" s="9" t="s">
        <v>8308</v>
      </c>
      <c r="V268" t="s">
        <v>8313</v>
      </c>
    </row>
    <row r="269" spans="1:22" ht="45" hidden="1" x14ac:dyDescent="0.3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s="7">
        <f t="shared" si="25"/>
        <v>132</v>
      </c>
      <c r="G269" s="7">
        <f t="shared" si="24"/>
        <v>78.58</v>
      </c>
      <c r="H269" t="s">
        <v>8218</v>
      </c>
      <c r="I269" t="s">
        <v>8224</v>
      </c>
      <c r="J269" t="s">
        <v>8246</v>
      </c>
      <c r="K269">
        <v>1403693499</v>
      </c>
      <c r="L269">
        <v>1401101499</v>
      </c>
      <c r="M269" s="13">
        <f t="shared" si="26"/>
        <v>41785.452534722222</v>
      </c>
      <c r="N269" s="13" t="str">
        <f t="shared" si="27"/>
        <v>2014</v>
      </c>
      <c r="O269" s="13" t="str">
        <f t="shared" si="28"/>
        <v>May</v>
      </c>
      <c r="P269" s="13">
        <f t="shared" si="29"/>
        <v>41815.452534722222</v>
      </c>
      <c r="Q269" t="b">
        <v>1</v>
      </c>
      <c r="R269">
        <v>165</v>
      </c>
      <c r="S269" t="b">
        <v>1</v>
      </c>
      <c r="T269" t="s">
        <v>8267</v>
      </c>
      <c r="U269" s="9" t="s">
        <v>8308</v>
      </c>
      <c r="V269" t="s">
        <v>8313</v>
      </c>
    </row>
    <row r="270" spans="1:22" ht="60" hidden="1" x14ac:dyDescent="0.3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s="7">
        <f t="shared" si="25"/>
        <v>111</v>
      </c>
      <c r="G270" s="7">
        <f t="shared" si="24"/>
        <v>50.18</v>
      </c>
      <c r="H270" t="s">
        <v>8218</v>
      </c>
      <c r="I270" t="s">
        <v>8223</v>
      </c>
      <c r="J270" t="s">
        <v>8245</v>
      </c>
      <c r="K270">
        <v>1320640778</v>
      </c>
      <c r="L270">
        <v>1316749178</v>
      </c>
      <c r="M270" s="13">
        <f t="shared" si="26"/>
        <v>40809.15252314815</v>
      </c>
      <c r="N270" s="13" t="str">
        <f t="shared" si="27"/>
        <v>2011</v>
      </c>
      <c r="O270" s="13" t="str">
        <f t="shared" si="28"/>
        <v>Sep</v>
      </c>
      <c r="P270" s="13">
        <f t="shared" si="29"/>
        <v>40854.194189814814</v>
      </c>
      <c r="Q270" t="b">
        <v>1</v>
      </c>
      <c r="R270">
        <v>111</v>
      </c>
      <c r="S270" t="b">
        <v>1</v>
      </c>
      <c r="T270" t="s">
        <v>8267</v>
      </c>
      <c r="U270" s="9" t="s">
        <v>8308</v>
      </c>
      <c r="V270" t="s">
        <v>8313</v>
      </c>
    </row>
    <row r="271" spans="1:22" ht="60" hidden="1" x14ac:dyDescent="0.3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s="7">
        <f t="shared" si="25"/>
        <v>147</v>
      </c>
      <c r="G271" s="7">
        <f t="shared" si="24"/>
        <v>92.25</v>
      </c>
      <c r="H271" t="s">
        <v>8218</v>
      </c>
      <c r="I271" t="s">
        <v>8225</v>
      </c>
      <c r="J271" t="s">
        <v>8247</v>
      </c>
      <c r="K271">
        <v>1487738622</v>
      </c>
      <c r="L271">
        <v>1485146622</v>
      </c>
      <c r="M271" s="13">
        <f t="shared" si="26"/>
        <v>42758.197013888886</v>
      </c>
      <c r="N271" s="13" t="str">
        <f t="shared" si="27"/>
        <v>2017</v>
      </c>
      <c r="O271" s="13" t="str">
        <f t="shared" si="28"/>
        <v>Jan</v>
      </c>
      <c r="P271" s="13">
        <f t="shared" si="29"/>
        <v>42788.197013888886</v>
      </c>
      <c r="Q271" t="b">
        <v>1</v>
      </c>
      <c r="R271">
        <v>1596</v>
      </c>
      <c r="S271" t="b">
        <v>1</v>
      </c>
      <c r="T271" t="s">
        <v>8267</v>
      </c>
      <c r="U271" s="9" t="s">
        <v>8308</v>
      </c>
      <c r="V271" t="s">
        <v>8313</v>
      </c>
    </row>
    <row r="272" spans="1:22" ht="45" hidden="1" x14ac:dyDescent="0.3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s="7">
        <f t="shared" si="25"/>
        <v>153</v>
      </c>
      <c r="G272" s="7">
        <f t="shared" si="24"/>
        <v>57.54</v>
      </c>
      <c r="H272" t="s">
        <v>8218</v>
      </c>
      <c r="I272" t="s">
        <v>8223</v>
      </c>
      <c r="J272" t="s">
        <v>8245</v>
      </c>
      <c r="K272">
        <v>1306296000</v>
      </c>
      <c r="L272">
        <v>1301950070</v>
      </c>
      <c r="M272" s="13">
        <f t="shared" si="26"/>
        <v>40637.866550925923</v>
      </c>
      <c r="N272" s="13" t="str">
        <f t="shared" si="27"/>
        <v>2011</v>
      </c>
      <c r="O272" s="13" t="str">
        <f t="shared" si="28"/>
        <v>Apr</v>
      </c>
      <c r="P272" s="13">
        <f t="shared" si="29"/>
        <v>40688.166666666664</v>
      </c>
      <c r="Q272" t="b">
        <v>1</v>
      </c>
      <c r="R272">
        <v>61</v>
      </c>
      <c r="S272" t="b">
        <v>1</v>
      </c>
      <c r="T272" t="s">
        <v>8267</v>
      </c>
      <c r="U272" s="9" t="s">
        <v>8308</v>
      </c>
      <c r="V272" t="s">
        <v>8313</v>
      </c>
    </row>
    <row r="273" spans="1:22" ht="45" hidden="1" x14ac:dyDescent="0.3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s="7">
        <f t="shared" si="25"/>
        <v>105</v>
      </c>
      <c r="G273" s="7">
        <f t="shared" si="24"/>
        <v>109.42</v>
      </c>
      <c r="H273" t="s">
        <v>8218</v>
      </c>
      <c r="I273" t="s">
        <v>8223</v>
      </c>
      <c r="J273" t="s">
        <v>8245</v>
      </c>
      <c r="K273">
        <v>1388649600</v>
      </c>
      <c r="L273">
        <v>1386123861</v>
      </c>
      <c r="M273" s="13">
        <f t="shared" si="26"/>
        <v>41612.10024305556</v>
      </c>
      <c r="N273" s="13" t="str">
        <f t="shared" si="27"/>
        <v>2013</v>
      </c>
      <c r="O273" s="13" t="str">
        <f t="shared" si="28"/>
        <v>Dec</v>
      </c>
      <c r="P273" s="13">
        <f t="shared" si="29"/>
        <v>41641.333333333336</v>
      </c>
      <c r="Q273" t="b">
        <v>1</v>
      </c>
      <c r="R273">
        <v>287</v>
      </c>
      <c r="S273" t="b">
        <v>1</v>
      </c>
      <c r="T273" t="s">
        <v>8267</v>
      </c>
      <c r="U273" s="9" t="s">
        <v>8308</v>
      </c>
      <c r="V273" t="s">
        <v>8313</v>
      </c>
    </row>
    <row r="274" spans="1:22" ht="60" hidden="1" x14ac:dyDescent="0.3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s="7">
        <f t="shared" si="25"/>
        <v>177</v>
      </c>
      <c r="G274" s="7">
        <f t="shared" si="24"/>
        <v>81.89</v>
      </c>
      <c r="H274" t="s">
        <v>8218</v>
      </c>
      <c r="I274" t="s">
        <v>8223</v>
      </c>
      <c r="J274" t="s">
        <v>8245</v>
      </c>
      <c r="K274">
        <v>1272480540</v>
      </c>
      <c r="L274">
        <v>1267220191</v>
      </c>
      <c r="M274" s="13">
        <f t="shared" si="26"/>
        <v>40235.900358796294</v>
      </c>
      <c r="N274" s="13" t="str">
        <f t="shared" si="27"/>
        <v>2010</v>
      </c>
      <c r="O274" s="13" t="str">
        <f t="shared" si="28"/>
        <v>Feb</v>
      </c>
      <c r="P274" s="13">
        <f t="shared" si="29"/>
        <v>40296.78402777778</v>
      </c>
      <c r="Q274" t="b">
        <v>1</v>
      </c>
      <c r="R274">
        <v>65</v>
      </c>
      <c r="S274" t="b">
        <v>1</v>
      </c>
      <c r="T274" t="s">
        <v>8267</v>
      </c>
      <c r="U274" s="9" t="s">
        <v>8308</v>
      </c>
      <c r="V274" t="s">
        <v>8313</v>
      </c>
    </row>
    <row r="275" spans="1:22" ht="60" hidden="1" x14ac:dyDescent="0.3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s="7">
        <f t="shared" si="25"/>
        <v>108</v>
      </c>
      <c r="G275" s="7">
        <f t="shared" si="24"/>
        <v>45.67</v>
      </c>
      <c r="H275" t="s">
        <v>8218</v>
      </c>
      <c r="I275" t="s">
        <v>8223</v>
      </c>
      <c r="J275" t="s">
        <v>8245</v>
      </c>
      <c r="K275">
        <v>1309694266</v>
      </c>
      <c r="L275">
        <v>1307102266</v>
      </c>
      <c r="M275" s="13">
        <f t="shared" si="26"/>
        <v>40697.498449074075</v>
      </c>
      <c r="N275" s="13" t="str">
        <f t="shared" si="27"/>
        <v>2011</v>
      </c>
      <c r="O275" s="13" t="str">
        <f t="shared" si="28"/>
        <v>Jun</v>
      </c>
      <c r="P275" s="13">
        <f t="shared" si="29"/>
        <v>40727.498449074075</v>
      </c>
      <c r="Q275" t="b">
        <v>1</v>
      </c>
      <c r="R275">
        <v>118</v>
      </c>
      <c r="S275" t="b">
        <v>1</v>
      </c>
      <c r="T275" t="s">
        <v>8267</v>
      </c>
      <c r="U275" s="9" t="s">
        <v>8308</v>
      </c>
      <c r="V275" t="s">
        <v>8313</v>
      </c>
    </row>
    <row r="276" spans="1:22" ht="45" hidden="1" x14ac:dyDescent="0.3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s="7">
        <f t="shared" si="25"/>
        <v>156</v>
      </c>
      <c r="G276" s="7">
        <f t="shared" si="24"/>
        <v>55.22</v>
      </c>
      <c r="H276" t="s">
        <v>8218</v>
      </c>
      <c r="I276" t="s">
        <v>8223</v>
      </c>
      <c r="J276" t="s">
        <v>8245</v>
      </c>
      <c r="K276">
        <v>1333609140</v>
      </c>
      <c r="L276">
        <v>1330638829</v>
      </c>
      <c r="M276" s="13">
        <f t="shared" si="26"/>
        <v>40969.912372685183</v>
      </c>
      <c r="N276" s="13" t="str">
        <f t="shared" si="27"/>
        <v>2012</v>
      </c>
      <c r="O276" s="13" t="str">
        <f t="shared" si="28"/>
        <v>Mar</v>
      </c>
      <c r="P276" s="13">
        <f t="shared" si="29"/>
        <v>41004.290972222225</v>
      </c>
      <c r="Q276" t="b">
        <v>1</v>
      </c>
      <c r="R276">
        <v>113</v>
      </c>
      <c r="S276" t="b">
        <v>1</v>
      </c>
      <c r="T276" t="s">
        <v>8267</v>
      </c>
      <c r="U276" s="9" t="s">
        <v>8308</v>
      </c>
      <c r="V276" t="s">
        <v>8313</v>
      </c>
    </row>
    <row r="277" spans="1:22" ht="45" hidden="1" x14ac:dyDescent="0.3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s="7">
        <f t="shared" si="25"/>
        <v>108</v>
      </c>
      <c r="G277" s="7">
        <f t="shared" si="24"/>
        <v>65.3</v>
      </c>
      <c r="H277" t="s">
        <v>8218</v>
      </c>
      <c r="I277" t="s">
        <v>8223</v>
      </c>
      <c r="J277" t="s">
        <v>8245</v>
      </c>
      <c r="K277">
        <v>1352511966</v>
      </c>
      <c r="L277">
        <v>1349916366</v>
      </c>
      <c r="M277" s="13">
        <f t="shared" si="26"/>
        <v>41193.032013888893</v>
      </c>
      <c r="N277" s="13" t="str">
        <f t="shared" si="27"/>
        <v>2012</v>
      </c>
      <c r="O277" s="13" t="str">
        <f t="shared" si="28"/>
        <v>Oct</v>
      </c>
      <c r="P277" s="13">
        <f t="shared" si="29"/>
        <v>41223.073680555557</v>
      </c>
      <c r="Q277" t="b">
        <v>1</v>
      </c>
      <c r="R277">
        <v>332</v>
      </c>
      <c r="S277" t="b">
        <v>1</v>
      </c>
      <c r="T277" t="s">
        <v>8267</v>
      </c>
      <c r="U277" s="9" t="s">
        <v>8308</v>
      </c>
      <c r="V277" t="s">
        <v>8313</v>
      </c>
    </row>
    <row r="278" spans="1:22" ht="45" hidden="1" x14ac:dyDescent="0.3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s="7">
        <f t="shared" si="25"/>
        <v>148</v>
      </c>
      <c r="G278" s="7">
        <f t="shared" si="24"/>
        <v>95.23</v>
      </c>
      <c r="H278" t="s">
        <v>8218</v>
      </c>
      <c r="I278" t="s">
        <v>8223</v>
      </c>
      <c r="J278" t="s">
        <v>8245</v>
      </c>
      <c r="K278">
        <v>1335574674</v>
      </c>
      <c r="L278">
        <v>1330394274</v>
      </c>
      <c r="M278" s="13">
        <f t="shared" si="26"/>
        <v>40967.081874999996</v>
      </c>
      <c r="N278" s="13" t="str">
        <f t="shared" si="27"/>
        <v>2012</v>
      </c>
      <c r="O278" s="13" t="str">
        <f t="shared" si="28"/>
        <v>Feb</v>
      </c>
      <c r="P278" s="13">
        <f t="shared" si="29"/>
        <v>41027.040208333332</v>
      </c>
      <c r="Q278" t="b">
        <v>1</v>
      </c>
      <c r="R278">
        <v>62</v>
      </c>
      <c r="S278" t="b">
        <v>1</v>
      </c>
      <c r="T278" t="s">
        <v>8267</v>
      </c>
      <c r="U278" s="9" t="s">
        <v>8308</v>
      </c>
      <c r="V278" t="s">
        <v>8313</v>
      </c>
    </row>
    <row r="279" spans="1:22" ht="60" hidden="1" x14ac:dyDescent="0.3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s="7">
        <f t="shared" si="25"/>
        <v>110</v>
      </c>
      <c r="G279" s="7">
        <f t="shared" si="24"/>
        <v>75.44</v>
      </c>
      <c r="H279" t="s">
        <v>8218</v>
      </c>
      <c r="I279" t="s">
        <v>8223</v>
      </c>
      <c r="J279" t="s">
        <v>8245</v>
      </c>
      <c r="K279">
        <v>1432416219</v>
      </c>
      <c r="L279">
        <v>1429824219</v>
      </c>
      <c r="M279" s="13">
        <f t="shared" si="26"/>
        <v>42117.891423611116</v>
      </c>
      <c r="N279" s="13" t="str">
        <f t="shared" si="27"/>
        <v>2015</v>
      </c>
      <c r="O279" s="13" t="str">
        <f t="shared" si="28"/>
        <v>Apr</v>
      </c>
      <c r="P279" s="13">
        <f t="shared" si="29"/>
        <v>42147.891423611116</v>
      </c>
      <c r="Q279" t="b">
        <v>1</v>
      </c>
      <c r="R279">
        <v>951</v>
      </c>
      <c r="S279" t="b">
        <v>1</v>
      </c>
      <c r="T279" t="s">
        <v>8267</v>
      </c>
      <c r="U279" s="9" t="s">
        <v>8308</v>
      </c>
      <c r="V279" t="s">
        <v>8313</v>
      </c>
    </row>
    <row r="280" spans="1:22" ht="45" hidden="1" x14ac:dyDescent="0.3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s="7">
        <f t="shared" si="25"/>
        <v>150</v>
      </c>
      <c r="G280" s="7">
        <f t="shared" si="24"/>
        <v>97.82</v>
      </c>
      <c r="H280" t="s">
        <v>8218</v>
      </c>
      <c r="I280" t="s">
        <v>8223</v>
      </c>
      <c r="J280" t="s">
        <v>8245</v>
      </c>
      <c r="K280">
        <v>1350003539</v>
      </c>
      <c r="L280">
        <v>1347411539</v>
      </c>
      <c r="M280" s="13">
        <f t="shared" si="26"/>
        <v>41164.040960648148</v>
      </c>
      <c r="N280" s="13" t="str">
        <f t="shared" si="27"/>
        <v>2012</v>
      </c>
      <c r="O280" s="13" t="str">
        <f t="shared" si="28"/>
        <v>Sep</v>
      </c>
      <c r="P280" s="13">
        <f t="shared" si="29"/>
        <v>41194.040960648148</v>
      </c>
      <c r="Q280" t="b">
        <v>1</v>
      </c>
      <c r="R280">
        <v>415</v>
      </c>
      <c r="S280" t="b">
        <v>1</v>
      </c>
      <c r="T280" t="s">
        <v>8267</v>
      </c>
      <c r="U280" s="9" t="s">
        <v>8308</v>
      </c>
      <c r="V280" t="s">
        <v>8313</v>
      </c>
    </row>
    <row r="281" spans="1:22" ht="45" hidden="1" x14ac:dyDescent="0.3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s="7">
        <f t="shared" si="25"/>
        <v>157</v>
      </c>
      <c r="G281" s="7">
        <f t="shared" si="24"/>
        <v>87.69</v>
      </c>
      <c r="H281" t="s">
        <v>8218</v>
      </c>
      <c r="I281" t="s">
        <v>8223</v>
      </c>
      <c r="J281" t="s">
        <v>8245</v>
      </c>
      <c r="K281">
        <v>1488160860</v>
      </c>
      <c r="L281">
        <v>1485237096</v>
      </c>
      <c r="M281" s="13">
        <f t="shared" si="26"/>
        <v>42759.244166666671</v>
      </c>
      <c r="N281" s="13" t="str">
        <f t="shared" si="27"/>
        <v>2017</v>
      </c>
      <c r="O281" s="13" t="str">
        <f t="shared" si="28"/>
        <v>Jan</v>
      </c>
      <c r="P281" s="13">
        <f t="shared" si="29"/>
        <v>42793.084027777775</v>
      </c>
      <c r="Q281" t="b">
        <v>1</v>
      </c>
      <c r="R281">
        <v>305</v>
      </c>
      <c r="S281" t="b">
        <v>1</v>
      </c>
      <c r="T281" t="s">
        <v>8267</v>
      </c>
      <c r="U281" s="9" t="s">
        <v>8308</v>
      </c>
      <c r="V281" t="s">
        <v>8313</v>
      </c>
    </row>
    <row r="282" spans="1:22" ht="60" hidden="1" x14ac:dyDescent="0.3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s="7">
        <f t="shared" si="25"/>
        <v>156</v>
      </c>
      <c r="G282" s="7">
        <f t="shared" si="24"/>
        <v>54.75</v>
      </c>
      <c r="H282" t="s">
        <v>8218</v>
      </c>
      <c r="I282" t="s">
        <v>8223</v>
      </c>
      <c r="J282" t="s">
        <v>8245</v>
      </c>
      <c r="K282">
        <v>1401459035</v>
      </c>
      <c r="L282">
        <v>1397571035</v>
      </c>
      <c r="M282" s="13">
        <f t="shared" si="26"/>
        <v>41744.590682870366</v>
      </c>
      <c r="N282" s="13" t="str">
        <f t="shared" si="27"/>
        <v>2014</v>
      </c>
      <c r="O282" s="13" t="str">
        <f t="shared" si="28"/>
        <v>Apr</v>
      </c>
      <c r="P282" s="13">
        <f t="shared" si="29"/>
        <v>41789.590682870366</v>
      </c>
      <c r="Q282" t="b">
        <v>1</v>
      </c>
      <c r="R282">
        <v>2139</v>
      </c>
      <c r="S282" t="b">
        <v>1</v>
      </c>
      <c r="T282" t="s">
        <v>8267</v>
      </c>
      <c r="U282" s="9" t="s">
        <v>8308</v>
      </c>
      <c r="V282" t="s">
        <v>8313</v>
      </c>
    </row>
    <row r="283" spans="1:22" ht="60" hidden="1" x14ac:dyDescent="0.3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s="7">
        <f t="shared" si="25"/>
        <v>121</v>
      </c>
      <c r="G283" s="7">
        <f t="shared" si="24"/>
        <v>83.95</v>
      </c>
      <c r="H283" t="s">
        <v>8218</v>
      </c>
      <c r="I283" t="s">
        <v>8223</v>
      </c>
      <c r="J283" t="s">
        <v>8245</v>
      </c>
      <c r="K283">
        <v>1249932360</v>
      </c>
      <c r="L283">
        <v>1242532513</v>
      </c>
      <c r="M283" s="13">
        <f t="shared" si="26"/>
        <v>39950.163344907407</v>
      </c>
      <c r="N283" s="13" t="str">
        <f t="shared" si="27"/>
        <v>2009</v>
      </c>
      <c r="O283" s="13" t="str">
        <f t="shared" si="28"/>
        <v>May</v>
      </c>
      <c r="P283" s="13">
        <f t="shared" si="29"/>
        <v>40035.80972222222</v>
      </c>
      <c r="Q283" t="b">
        <v>1</v>
      </c>
      <c r="R283">
        <v>79</v>
      </c>
      <c r="S283" t="b">
        <v>1</v>
      </c>
      <c r="T283" t="s">
        <v>8267</v>
      </c>
      <c r="U283" s="9" t="s">
        <v>8308</v>
      </c>
      <c r="V283" t="s">
        <v>8313</v>
      </c>
    </row>
    <row r="284" spans="1:22" ht="45" hidden="1" x14ac:dyDescent="0.3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s="7">
        <f t="shared" si="25"/>
        <v>101</v>
      </c>
      <c r="G284" s="7">
        <f t="shared" si="24"/>
        <v>254.39</v>
      </c>
      <c r="H284" t="s">
        <v>8218</v>
      </c>
      <c r="I284" t="s">
        <v>8223</v>
      </c>
      <c r="J284" t="s">
        <v>8245</v>
      </c>
      <c r="K284">
        <v>1266876000</v>
      </c>
      <c r="L284">
        <v>1263679492</v>
      </c>
      <c r="M284" s="13">
        <f t="shared" si="26"/>
        <v>40194.920046296298</v>
      </c>
      <c r="N284" s="13" t="str">
        <f t="shared" si="27"/>
        <v>2010</v>
      </c>
      <c r="O284" s="13" t="str">
        <f t="shared" si="28"/>
        <v>Jan</v>
      </c>
      <c r="P284" s="13">
        <f t="shared" si="29"/>
        <v>40231.916666666664</v>
      </c>
      <c r="Q284" t="b">
        <v>1</v>
      </c>
      <c r="R284">
        <v>179</v>
      </c>
      <c r="S284" t="b">
        <v>1</v>
      </c>
      <c r="T284" t="s">
        <v>8267</v>
      </c>
      <c r="U284" s="9" t="s">
        <v>8308</v>
      </c>
      <c r="V284" t="s">
        <v>8313</v>
      </c>
    </row>
    <row r="285" spans="1:22" ht="30" hidden="1" x14ac:dyDescent="0.3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s="7">
        <f t="shared" si="25"/>
        <v>114</v>
      </c>
      <c r="G285" s="7">
        <f t="shared" si="24"/>
        <v>101.83</v>
      </c>
      <c r="H285" t="s">
        <v>8218</v>
      </c>
      <c r="I285" t="s">
        <v>8223</v>
      </c>
      <c r="J285" t="s">
        <v>8245</v>
      </c>
      <c r="K285">
        <v>1306904340</v>
      </c>
      <c r="L285">
        <v>1305219744</v>
      </c>
      <c r="M285" s="13">
        <f t="shared" si="26"/>
        <v>40675.71</v>
      </c>
      <c r="N285" s="13" t="str">
        <f t="shared" si="27"/>
        <v>2011</v>
      </c>
      <c r="O285" s="13" t="str">
        <f t="shared" si="28"/>
        <v>May</v>
      </c>
      <c r="P285" s="13">
        <f t="shared" si="29"/>
        <v>40695.207638888889</v>
      </c>
      <c r="Q285" t="b">
        <v>1</v>
      </c>
      <c r="R285">
        <v>202</v>
      </c>
      <c r="S285" t="b">
        <v>1</v>
      </c>
      <c r="T285" t="s">
        <v>8267</v>
      </c>
      <c r="U285" s="9" t="s">
        <v>8308</v>
      </c>
      <c r="V285" t="s">
        <v>8313</v>
      </c>
    </row>
    <row r="286" spans="1:22" ht="45" hidden="1" x14ac:dyDescent="0.3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s="7">
        <f t="shared" si="25"/>
        <v>105</v>
      </c>
      <c r="G286" s="7">
        <f t="shared" si="24"/>
        <v>55.07</v>
      </c>
      <c r="H286" t="s">
        <v>8218</v>
      </c>
      <c r="I286" t="s">
        <v>8223</v>
      </c>
      <c r="J286" t="s">
        <v>8245</v>
      </c>
      <c r="K286">
        <v>1327167780</v>
      </c>
      <c r="L286">
        <v>1325007780</v>
      </c>
      <c r="M286" s="13">
        <f t="shared" si="26"/>
        <v>40904.738194444442</v>
      </c>
      <c r="N286" s="13" t="str">
        <f t="shared" si="27"/>
        <v>2011</v>
      </c>
      <c r="O286" s="13" t="str">
        <f t="shared" si="28"/>
        <v>Dec</v>
      </c>
      <c r="P286" s="13">
        <f t="shared" si="29"/>
        <v>40929.738194444442</v>
      </c>
      <c r="Q286" t="b">
        <v>1</v>
      </c>
      <c r="R286">
        <v>760</v>
      </c>
      <c r="S286" t="b">
        <v>1</v>
      </c>
      <c r="T286" t="s">
        <v>8267</v>
      </c>
      <c r="U286" s="9" t="s">
        <v>8308</v>
      </c>
      <c r="V286" t="s">
        <v>8313</v>
      </c>
    </row>
    <row r="287" spans="1:22" ht="45" hidden="1" x14ac:dyDescent="0.3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s="7">
        <f t="shared" si="25"/>
        <v>229</v>
      </c>
      <c r="G287" s="7">
        <f t="shared" si="24"/>
        <v>56.9</v>
      </c>
      <c r="H287" t="s">
        <v>8218</v>
      </c>
      <c r="I287" t="s">
        <v>8223</v>
      </c>
      <c r="J287" t="s">
        <v>8245</v>
      </c>
      <c r="K287">
        <v>1379614128</v>
      </c>
      <c r="L287">
        <v>1377022128</v>
      </c>
      <c r="M287" s="13">
        <f t="shared" si="26"/>
        <v>41506.756111111114</v>
      </c>
      <c r="N287" s="13" t="str">
        <f t="shared" si="27"/>
        <v>2013</v>
      </c>
      <c r="O287" s="13" t="str">
        <f t="shared" si="28"/>
        <v>Aug</v>
      </c>
      <c r="P287" s="13">
        <f t="shared" si="29"/>
        <v>41536.756111111114</v>
      </c>
      <c r="Q287" t="b">
        <v>1</v>
      </c>
      <c r="R287">
        <v>563</v>
      </c>
      <c r="S287" t="b">
        <v>1</v>
      </c>
      <c r="T287" t="s">
        <v>8267</v>
      </c>
      <c r="U287" s="9" t="s">
        <v>8308</v>
      </c>
      <c r="V287" t="s">
        <v>8313</v>
      </c>
    </row>
    <row r="288" spans="1:22" ht="45" hidden="1" x14ac:dyDescent="0.3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s="7">
        <f t="shared" si="25"/>
        <v>109</v>
      </c>
      <c r="G288" s="7">
        <f t="shared" si="24"/>
        <v>121.28</v>
      </c>
      <c r="H288" t="s">
        <v>8218</v>
      </c>
      <c r="I288" t="s">
        <v>8223</v>
      </c>
      <c r="J288" t="s">
        <v>8245</v>
      </c>
      <c r="K288">
        <v>1364236524</v>
      </c>
      <c r="L288">
        <v>1360352124</v>
      </c>
      <c r="M288" s="13">
        <f t="shared" si="26"/>
        <v>41313.816249999996</v>
      </c>
      <c r="N288" s="13" t="str">
        <f t="shared" si="27"/>
        <v>2013</v>
      </c>
      <c r="O288" s="13" t="str">
        <f t="shared" si="28"/>
        <v>Feb</v>
      </c>
      <c r="P288" s="13">
        <f t="shared" si="29"/>
        <v>41358.774583333332</v>
      </c>
      <c r="Q288" t="b">
        <v>1</v>
      </c>
      <c r="R288">
        <v>135</v>
      </c>
      <c r="S288" t="b">
        <v>1</v>
      </c>
      <c r="T288" t="s">
        <v>8267</v>
      </c>
      <c r="U288" s="9" t="s">
        <v>8308</v>
      </c>
      <c r="V288" t="s">
        <v>8313</v>
      </c>
    </row>
    <row r="289" spans="1:22" ht="30" hidden="1" x14ac:dyDescent="0.3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s="7">
        <f t="shared" si="25"/>
        <v>176</v>
      </c>
      <c r="G289" s="7">
        <f t="shared" si="24"/>
        <v>91.19</v>
      </c>
      <c r="H289" t="s">
        <v>8218</v>
      </c>
      <c r="I289" t="s">
        <v>8223</v>
      </c>
      <c r="J289" t="s">
        <v>8245</v>
      </c>
      <c r="K289">
        <v>1351828800</v>
      </c>
      <c r="L289">
        <v>1349160018</v>
      </c>
      <c r="M289" s="13">
        <f t="shared" si="26"/>
        <v>41184.277986111112</v>
      </c>
      <c r="N289" s="13" t="str">
        <f t="shared" si="27"/>
        <v>2012</v>
      </c>
      <c r="O289" s="13" t="str">
        <f t="shared" si="28"/>
        <v>Oct</v>
      </c>
      <c r="P289" s="13">
        <f t="shared" si="29"/>
        <v>41215.166666666664</v>
      </c>
      <c r="Q289" t="b">
        <v>1</v>
      </c>
      <c r="R289">
        <v>290</v>
      </c>
      <c r="S289" t="b">
        <v>1</v>
      </c>
      <c r="T289" t="s">
        <v>8267</v>
      </c>
      <c r="U289" s="9" t="s">
        <v>8308</v>
      </c>
      <c r="V289" t="s">
        <v>8313</v>
      </c>
    </row>
    <row r="290" spans="1:22" ht="60" hidden="1" x14ac:dyDescent="0.3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s="7">
        <f t="shared" si="25"/>
        <v>103</v>
      </c>
      <c r="G290" s="7">
        <f t="shared" si="24"/>
        <v>115.45</v>
      </c>
      <c r="H290" t="s">
        <v>8218</v>
      </c>
      <c r="I290" t="s">
        <v>8223</v>
      </c>
      <c r="J290" t="s">
        <v>8245</v>
      </c>
      <c r="K290">
        <v>1340683393</v>
      </c>
      <c r="L290">
        <v>1337659393</v>
      </c>
      <c r="M290" s="13">
        <f t="shared" si="26"/>
        <v>41051.168900462959</v>
      </c>
      <c r="N290" s="13" t="str">
        <f t="shared" si="27"/>
        <v>2012</v>
      </c>
      <c r="O290" s="13" t="str">
        <f t="shared" si="28"/>
        <v>May</v>
      </c>
      <c r="P290" s="13">
        <f t="shared" si="29"/>
        <v>41086.168900462959</v>
      </c>
      <c r="Q290" t="b">
        <v>1</v>
      </c>
      <c r="R290">
        <v>447</v>
      </c>
      <c r="S290" t="b">
        <v>1</v>
      </c>
      <c r="T290" t="s">
        <v>8267</v>
      </c>
      <c r="U290" s="9" t="s">
        <v>8308</v>
      </c>
      <c r="V290" t="s">
        <v>8313</v>
      </c>
    </row>
    <row r="291" spans="1:22" ht="45" hidden="1" x14ac:dyDescent="0.3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s="7">
        <f t="shared" si="25"/>
        <v>105</v>
      </c>
      <c r="G291" s="7">
        <f t="shared" si="24"/>
        <v>67.77</v>
      </c>
      <c r="H291" t="s">
        <v>8218</v>
      </c>
      <c r="I291" t="s">
        <v>8224</v>
      </c>
      <c r="J291" t="s">
        <v>8246</v>
      </c>
      <c r="K291">
        <v>1383389834</v>
      </c>
      <c r="L291">
        <v>1380797834</v>
      </c>
      <c r="M291" s="13">
        <f t="shared" si="26"/>
        <v>41550.456412037034</v>
      </c>
      <c r="N291" s="13" t="str">
        <f t="shared" si="27"/>
        <v>2013</v>
      </c>
      <c r="O291" s="13" t="str">
        <f t="shared" si="28"/>
        <v>Oct</v>
      </c>
      <c r="P291" s="13">
        <f t="shared" si="29"/>
        <v>41580.456412037034</v>
      </c>
      <c r="Q291" t="b">
        <v>1</v>
      </c>
      <c r="R291">
        <v>232</v>
      </c>
      <c r="S291" t="b">
        <v>1</v>
      </c>
      <c r="T291" t="s">
        <v>8267</v>
      </c>
      <c r="U291" s="9" t="s">
        <v>8308</v>
      </c>
      <c r="V291" t="s">
        <v>8313</v>
      </c>
    </row>
    <row r="292" spans="1:22" ht="45" hidden="1" x14ac:dyDescent="0.3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s="7">
        <f t="shared" si="25"/>
        <v>107</v>
      </c>
      <c r="G292" s="7">
        <f t="shared" si="24"/>
        <v>28.58</v>
      </c>
      <c r="H292" t="s">
        <v>8218</v>
      </c>
      <c r="I292" t="s">
        <v>8223</v>
      </c>
      <c r="J292" t="s">
        <v>8245</v>
      </c>
      <c r="K292">
        <v>1296633540</v>
      </c>
      <c r="L292">
        <v>1292316697</v>
      </c>
      <c r="M292" s="13">
        <f t="shared" si="26"/>
        <v>40526.36917824074</v>
      </c>
      <c r="N292" s="13" t="str">
        <f t="shared" si="27"/>
        <v>2010</v>
      </c>
      <c r="O292" s="13" t="str">
        <f t="shared" si="28"/>
        <v>Dec</v>
      </c>
      <c r="P292" s="13">
        <f t="shared" si="29"/>
        <v>40576.332638888889</v>
      </c>
      <c r="Q292" t="b">
        <v>1</v>
      </c>
      <c r="R292">
        <v>168</v>
      </c>
      <c r="S292" t="b">
        <v>1</v>
      </c>
      <c r="T292" t="s">
        <v>8267</v>
      </c>
      <c r="U292" s="9" t="s">
        <v>8308</v>
      </c>
      <c r="V292" t="s">
        <v>8313</v>
      </c>
    </row>
    <row r="293" spans="1:22" ht="45" hidden="1" x14ac:dyDescent="0.3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s="7">
        <f t="shared" si="25"/>
        <v>120</v>
      </c>
      <c r="G293" s="7">
        <f t="shared" si="24"/>
        <v>46.88</v>
      </c>
      <c r="H293" t="s">
        <v>8218</v>
      </c>
      <c r="I293" t="s">
        <v>8223</v>
      </c>
      <c r="J293" t="s">
        <v>8245</v>
      </c>
      <c r="K293">
        <v>1367366460</v>
      </c>
      <c r="L293">
        <v>1365791246</v>
      </c>
      <c r="M293" s="13">
        <f t="shared" si="26"/>
        <v>41376.769050925926</v>
      </c>
      <c r="N293" s="13" t="str">
        <f t="shared" si="27"/>
        <v>2013</v>
      </c>
      <c r="O293" s="13" t="str">
        <f t="shared" si="28"/>
        <v>Apr</v>
      </c>
      <c r="P293" s="13">
        <f t="shared" si="29"/>
        <v>41395.000694444447</v>
      </c>
      <c r="Q293" t="b">
        <v>1</v>
      </c>
      <c r="R293">
        <v>128</v>
      </c>
      <c r="S293" t="b">
        <v>1</v>
      </c>
      <c r="T293" t="s">
        <v>8267</v>
      </c>
      <c r="U293" s="9" t="s">
        <v>8308</v>
      </c>
      <c r="V293" t="s">
        <v>8313</v>
      </c>
    </row>
    <row r="294" spans="1:22" ht="60" hidden="1" x14ac:dyDescent="0.3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s="7">
        <f t="shared" si="25"/>
        <v>102</v>
      </c>
      <c r="G294" s="7">
        <f t="shared" si="24"/>
        <v>154.41999999999999</v>
      </c>
      <c r="H294" t="s">
        <v>8218</v>
      </c>
      <c r="I294" t="s">
        <v>8223</v>
      </c>
      <c r="J294" t="s">
        <v>8245</v>
      </c>
      <c r="K294">
        <v>1319860740</v>
      </c>
      <c r="L294">
        <v>1317064599</v>
      </c>
      <c r="M294" s="13">
        <f t="shared" si="26"/>
        <v>40812.803229166668</v>
      </c>
      <c r="N294" s="13" t="str">
        <f t="shared" si="27"/>
        <v>2011</v>
      </c>
      <c r="O294" s="13" t="str">
        <f t="shared" si="28"/>
        <v>Sep</v>
      </c>
      <c r="P294" s="13">
        <f t="shared" si="29"/>
        <v>40845.165972222225</v>
      </c>
      <c r="Q294" t="b">
        <v>1</v>
      </c>
      <c r="R294">
        <v>493</v>
      </c>
      <c r="S294" t="b">
        <v>1</v>
      </c>
      <c r="T294" t="s">
        <v>8267</v>
      </c>
      <c r="U294" s="9" t="s">
        <v>8308</v>
      </c>
      <c r="V294" t="s">
        <v>8313</v>
      </c>
    </row>
    <row r="295" spans="1:22" ht="45" hidden="1" x14ac:dyDescent="0.3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s="7">
        <f t="shared" si="25"/>
        <v>101</v>
      </c>
      <c r="G295" s="7">
        <f t="shared" si="24"/>
        <v>201.22</v>
      </c>
      <c r="H295" t="s">
        <v>8218</v>
      </c>
      <c r="I295" t="s">
        <v>8223</v>
      </c>
      <c r="J295" t="s">
        <v>8245</v>
      </c>
      <c r="K295">
        <v>1398009714</v>
      </c>
      <c r="L295">
        <v>1395417714</v>
      </c>
      <c r="M295" s="13">
        <f t="shared" si="26"/>
        <v>41719.667986111112</v>
      </c>
      <c r="N295" s="13" t="str">
        <f t="shared" si="27"/>
        <v>2014</v>
      </c>
      <c r="O295" s="13" t="str">
        <f t="shared" si="28"/>
        <v>Mar</v>
      </c>
      <c r="P295" s="13">
        <f t="shared" si="29"/>
        <v>41749.667986111112</v>
      </c>
      <c r="Q295" t="b">
        <v>1</v>
      </c>
      <c r="R295">
        <v>131</v>
      </c>
      <c r="S295" t="b">
        <v>1</v>
      </c>
      <c r="T295" t="s">
        <v>8267</v>
      </c>
      <c r="U295" s="9" t="s">
        <v>8308</v>
      </c>
      <c r="V295" t="s">
        <v>8313</v>
      </c>
    </row>
    <row r="296" spans="1:22" ht="90" hidden="1" x14ac:dyDescent="0.3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s="7">
        <f t="shared" si="25"/>
        <v>100</v>
      </c>
      <c r="G296" s="7">
        <f t="shared" si="24"/>
        <v>100</v>
      </c>
      <c r="H296" t="s">
        <v>8218</v>
      </c>
      <c r="I296" t="s">
        <v>8223</v>
      </c>
      <c r="J296" t="s">
        <v>8245</v>
      </c>
      <c r="K296">
        <v>1279555200</v>
      </c>
      <c r="L296">
        <v>1276480894</v>
      </c>
      <c r="M296" s="13">
        <f t="shared" si="26"/>
        <v>40343.084421296298</v>
      </c>
      <c r="N296" s="13" t="str">
        <f t="shared" si="27"/>
        <v>2010</v>
      </c>
      <c r="O296" s="13" t="str">
        <f t="shared" si="28"/>
        <v>Jun</v>
      </c>
      <c r="P296" s="13">
        <f t="shared" si="29"/>
        <v>40378.666666666664</v>
      </c>
      <c r="Q296" t="b">
        <v>1</v>
      </c>
      <c r="R296">
        <v>50</v>
      </c>
      <c r="S296" t="b">
        <v>1</v>
      </c>
      <c r="T296" t="s">
        <v>8267</v>
      </c>
      <c r="U296" s="9" t="s">
        <v>8308</v>
      </c>
      <c r="V296" t="s">
        <v>8313</v>
      </c>
    </row>
    <row r="297" spans="1:22" ht="60" hidden="1" x14ac:dyDescent="0.3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s="7">
        <f t="shared" si="25"/>
        <v>133</v>
      </c>
      <c r="G297" s="7">
        <f t="shared" si="24"/>
        <v>100.08</v>
      </c>
      <c r="H297" t="s">
        <v>8218</v>
      </c>
      <c r="I297" t="s">
        <v>8223</v>
      </c>
      <c r="J297" t="s">
        <v>8245</v>
      </c>
      <c r="K297">
        <v>1383264000</v>
      </c>
      <c r="L297">
        <v>1378080409</v>
      </c>
      <c r="M297" s="13">
        <f t="shared" si="26"/>
        <v>41519.004733796297</v>
      </c>
      <c r="N297" s="13" t="str">
        <f t="shared" si="27"/>
        <v>2013</v>
      </c>
      <c r="O297" s="13" t="str">
        <f t="shared" si="28"/>
        <v>Sep</v>
      </c>
      <c r="P297" s="13">
        <f t="shared" si="29"/>
        <v>41579</v>
      </c>
      <c r="Q297" t="b">
        <v>1</v>
      </c>
      <c r="R297">
        <v>665</v>
      </c>
      <c r="S297" t="b">
        <v>1</v>
      </c>
      <c r="T297" t="s">
        <v>8267</v>
      </c>
      <c r="U297" s="9" t="s">
        <v>8308</v>
      </c>
      <c r="V297" t="s">
        <v>8313</v>
      </c>
    </row>
    <row r="298" spans="1:22" ht="45" hidden="1" x14ac:dyDescent="0.3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s="7">
        <f t="shared" si="25"/>
        <v>119</v>
      </c>
      <c r="G298" s="7">
        <f t="shared" si="24"/>
        <v>230.09</v>
      </c>
      <c r="H298" t="s">
        <v>8218</v>
      </c>
      <c r="I298" t="s">
        <v>8223</v>
      </c>
      <c r="J298" t="s">
        <v>8245</v>
      </c>
      <c r="K298">
        <v>1347017083</v>
      </c>
      <c r="L298">
        <v>1344857083</v>
      </c>
      <c r="M298" s="13">
        <f t="shared" si="26"/>
        <v>41134.475497685184</v>
      </c>
      <c r="N298" s="13" t="str">
        <f t="shared" si="27"/>
        <v>2012</v>
      </c>
      <c r="O298" s="13" t="str">
        <f t="shared" si="28"/>
        <v>Aug</v>
      </c>
      <c r="P298" s="13">
        <f t="shared" si="29"/>
        <v>41159.475497685184</v>
      </c>
      <c r="Q298" t="b">
        <v>1</v>
      </c>
      <c r="R298">
        <v>129</v>
      </c>
      <c r="S298" t="b">
        <v>1</v>
      </c>
      <c r="T298" t="s">
        <v>8267</v>
      </c>
      <c r="U298" s="9" t="s">
        <v>8308</v>
      </c>
      <c r="V298" t="s">
        <v>8313</v>
      </c>
    </row>
    <row r="299" spans="1:22" ht="45" hidden="1" x14ac:dyDescent="0.3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s="7">
        <f t="shared" si="25"/>
        <v>101</v>
      </c>
      <c r="G299" s="7">
        <f t="shared" si="24"/>
        <v>141.75</v>
      </c>
      <c r="H299" t="s">
        <v>8218</v>
      </c>
      <c r="I299" t="s">
        <v>8223</v>
      </c>
      <c r="J299" t="s">
        <v>8245</v>
      </c>
      <c r="K299">
        <v>1430452740</v>
      </c>
      <c r="L299">
        <v>1427390901</v>
      </c>
      <c r="M299" s="13">
        <f t="shared" si="26"/>
        <v>42089.72802083334</v>
      </c>
      <c r="N299" s="13" t="str">
        <f t="shared" si="27"/>
        <v>2015</v>
      </c>
      <c r="O299" s="13" t="str">
        <f t="shared" si="28"/>
        <v>Mar</v>
      </c>
      <c r="P299" s="13">
        <f t="shared" si="29"/>
        <v>42125.165972222225</v>
      </c>
      <c r="Q299" t="b">
        <v>1</v>
      </c>
      <c r="R299">
        <v>142</v>
      </c>
      <c r="S299" t="b">
        <v>1</v>
      </c>
      <c r="T299" t="s">
        <v>8267</v>
      </c>
      <c r="U299" s="9" t="s">
        <v>8308</v>
      </c>
      <c r="V299" t="s">
        <v>8313</v>
      </c>
    </row>
    <row r="300" spans="1:22" ht="30" hidden="1" x14ac:dyDescent="0.3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s="7">
        <f t="shared" si="25"/>
        <v>109</v>
      </c>
      <c r="G300" s="7">
        <f t="shared" si="24"/>
        <v>56.34</v>
      </c>
      <c r="H300" t="s">
        <v>8218</v>
      </c>
      <c r="I300" t="s">
        <v>8223</v>
      </c>
      <c r="J300" t="s">
        <v>8245</v>
      </c>
      <c r="K300">
        <v>1399669200</v>
      </c>
      <c r="L300">
        <v>1394536048</v>
      </c>
      <c r="M300" s="13">
        <f t="shared" si="26"/>
        <v>41709.463518518518</v>
      </c>
      <c r="N300" s="13" t="str">
        <f t="shared" si="27"/>
        <v>2014</v>
      </c>
      <c r="O300" s="13" t="str">
        <f t="shared" si="28"/>
        <v>Mar</v>
      </c>
      <c r="P300" s="13">
        <f t="shared" si="29"/>
        <v>41768.875</v>
      </c>
      <c r="Q300" t="b">
        <v>1</v>
      </c>
      <c r="R300">
        <v>2436</v>
      </c>
      <c r="S300" t="b">
        <v>1</v>
      </c>
      <c r="T300" t="s">
        <v>8267</v>
      </c>
      <c r="U300" s="9" t="s">
        <v>8308</v>
      </c>
      <c r="V300" t="s">
        <v>8313</v>
      </c>
    </row>
    <row r="301" spans="1:22" ht="60" hidden="1" x14ac:dyDescent="0.3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s="7">
        <f t="shared" si="25"/>
        <v>179</v>
      </c>
      <c r="G301" s="7">
        <f t="shared" si="24"/>
        <v>73.34</v>
      </c>
      <c r="H301" t="s">
        <v>8218</v>
      </c>
      <c r="I301" t="s">
        <v>8223</v>
      </c>
      <c r="J301" t="s">
        <v>8245</v>
      </c>
      <c r="K301">
        <v>1289975060</v>
      </c>
      <c r="L301">
        <v>1287379460</v>
      </c>
      <c r="M301" s="13">
        <f t="shared" si="26"/>
        <v>40469.225231481483</v>
      </c>
      <c r="N301" s="13" t="str">
        <f t="shared" si="27"/>
        <v>2010</v>
      </c>
      <c r="O301" s="13" t="str">
        <f t="shared" si="28"/>
        <v>Oct</v>
      </c>
      <c r="P301" s="13">
        <f t="shared" si="29"/>
        <v>40499.266898148147</v>
      </c>
      <c r="Q301" t="b">
        <v>1</v>
      </c>
      <c r="R301">
        <v>244</v>
      </c>
      <c r="S301" t="b">
        <v>1</v>
      </c>
      <c r="T301" t="s">
        <v>8267</v>
      </c>
      <c r="U301" s="9" t="s">
        <v>8308</v>
      </c>
      <c r="V301" t="s">
        <v>8313</v>
      </c>
    </row>
    <row r="302" spans="1:22" ht="60" hidden="1" x14ac:dyDescent="0.3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s="7">
        <f t="shared" si="25"/>
        <v>102</v>
      </c>
      <c r="G302" s="7">
        <f t="shared" si="24"/>
        <v>85.34</v>
      </c>
      <c r="H302" t="s">
        <v>8218</v>
      </c>
      <c r="I302" t="s">
        <v>8223</v>
      </c>
      <c r="J302" t="s">
        <v>8245</v>
      </c>
      <c r="K302">
        <v>1303686138</v>
      </c>
      <c r="L302">
        <v>1301007738</v>
      </c>
      <c r="M302" s="13">
        <f t="shared" si="26"/>
        <v>40626.959930555553</v>
      </c>
      <c r="N302" s="13" t="str">
        <f t="shared" si="27"/>
        <v>2011</v>
      </c>
      <c r="O302" s="13" t="str">
        <f t="shared" si="28"/>
        <v>Mar</v>
      </c>
      <c r="P302" s="13">
        <f t="shared" si="29"/>
        <v>40657.959930555553</v>
      </c>
      <c r="Q302" t="b">
        <v>1</v>
      </c>
      <c r="R302">
        <v>298</v>
      </c>
      <c r="S302" t="b">
        <v>1</v>
      </c>
      <c r="T302" t="s">
        <v>8267</v>
      </c>
      <c r="U302" s="9" t="s">
        <v>8308</v>
      </c>
      <c r="V302" t="s">
        <v>8313</v>
      </c>
    </row>
    <row r="303" spans="1:22" ht="45" hidden="1" x14ac:dyDescent="0.3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s="7">
        <f t="shared" si="25"/>
        <v>119</v>
      </c>
      <c r="G303" s="7">
        <f t="shared" si="24"/>
        <v>61.5</v>
      </c>
      <c r="H303" t="s">
        <v>8218</v>
      </c>
      <c r="I303" t="s">
        <v>8223</v>
      </c>
      <c r="J303" t="s">
        <v>8245</v>
      </c>
      <c r="K303">
        <v>1363711335</v>
      </c>
      <c r="L303">
        <v>1360258935</v>
      </c>
      <c r="M303" s="13">
        <f t="shared" si="26"/>
        <v>41312.737673611111</v>
      </c>
      <c r="N303" s="13" t="str">
        <f t="shared" si="27"/>
        <v>2013</v>
      </c>
      <c r="O303" s="13" t="str">
        <f t="shared" si="28"/>
        <v>Feb</v>
      </c>
      <c r="P303" s="13">
        <f t="shared" si="29"/>
        <v>41352.696006944447</v>
      </c>
      <c r="Q303" t="b">
        <v>1</v>
      </c>
      <c r="R303">
        <v>251</v>
      </c>
      <c r="S303" t="b">
        <v>1</v>
      </c>
      <c r="T303" t="s">
        <v>8267</v>
      </c>
      <c r="U303" s="9" t="s">
        <v>8308</v>
      </c>
      <c r="V303" t="s">
        <v>8313</v>
      </c>
    </row>
    <row r="304" spans="1:22" ht="60" hidden="1" x14ac:dyDescent="0.3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s="7">
        <f t="shared" si="25"/>
        <v>100</v>
      </c>
      <c r="G304" s="7">
        <f t="shared" si="24"/>
        <v>93.02</v>
      </c>
      <c r="H304" t="s">
        <v>8218</v>
      </c>
      <c r="I304" t="s">
        <v>8223</v>
      </c>
      <c r="J304" t="s">
        <v>8245</v>
      </c>
      <c r="K304">
        <v>1330115638</v>
      </c>
      <c r="L304">
        <v>1327523638</v>
      </c>
      <c r="M304" s="13">
        <f t="shared" si="26"/>
        <v>40933.856921296298</v>
      </c>
      <c r="N304" s="13" t="str">
        <f t="shared" si="27"/>
        <v>2012</v>
      </c>
      <c r="O304" s="13" t="str">
        <f t="shared" si="28"/>
        <v>Jan</v>
      </c>
      <c r="P304" s="13">
        <f t="shared" si="29"/>
        <v>40963.856921296298</v>
      </c>
      <c r="Q304" t="b">
        <v>1</v>
      </c>
      <c r="R304">
        <v>108</v>
      </c>
      <c r="S304" t="b">
        <v>1</v>
      </c>
      <c r="T304" t="s">
        <v>8267</v>
      </c>
      <c r="U304" s="9" t="s">
        <v>8308</v>
      </c>
      <c r="V304" t="s">
        <v>8313</v>
      </c>
    </row>
    <row r="305" spans="1:22" ht="45" hidden="1" x14ac:dyDescent="0.3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s="7">
        <f t="shared" si="25"/>
        <v>137</v>
      </c>
      <c r="G305" s="7">
        <f t="shared" si="24"/>
        <v>50.29</v>
      </c>
      <c r="H305" t="s">
        <v>8218</v>
      </c>
      <c r="I305" t="s">
        <v>8223</v>
      </c>
      <c r="J305" t="s">
        <v>8245</v>
      </c>
      <c r="K305">
        <v>1338601346</v>
      </c>
      <c r="L305">
        <v>1336009346</v>
      </c>
      <c r="M305" s="13">
        <f t="shared" si="26"/>
        <v>41032.071134259262</v>
      </c>
      <c r="N305" s="13" t="str">
        <f t="shared" si="27"/>
        <v>2012</v>
      </c>
      <c r="O305" s="13" t="str">
        <f t="shared" si="28"/>
        <v>May</v>
      </c>
      <c r="P305" s="13">
        <f t="shared" si="29"/>
        <v>41062.071134259262</v>
      </c>
      <c r="Q305" t="b">
        <v>1</v>
      </c>
      <c r="R305">
        <v>82</v>
      </c>
      <c r="S305" t="b">
        <v>1</v>
      </c>
      <c r="T305" t="s">
        <v>8267</v>
      </c>
      <c r="U305" s="9" t="s">
        <v>8308</v>
      </c>
      <c r="V305" t="s">
        <v>8313</v>
      </c>
    </row>
    <row r="306" spans="1:22" ht="30" hidden="1" x14ac:dyDescent="0.3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s="7">
        <f t="shared" si="25"/>
        <v>232</v>
      </c>
      <c r="G306" s="7">
        <f t="shared" si="24"/>
        <v>106.43</v>
      </c>
      <c r="H306" t="s">
        <v>8218</v>
      </c>
      <c r="I306" t="s">
        <v>8223</v>
      </c>
      <c r="J306" t="s">
        <v>8245</v>
      </c>
      <c r="K306">
        <v>1346464800</v>
      </c>
      <c r="L306">
        <v>1343096197</v>
      </c>
      <c r="M306" s="13">
        <f t="shared" si="26"/>
        <v>41114.094872685186</v>
      </c>
      <c r="N306" s="13" t="str">
        <f t="shared" si="27"/>
        <v>2012</v>
      </c>
      <c r="O306" s="13" t="str">
        <f t="shared" si="28"/>
        <v>Jul</v>
      </c>
      <c r="P306" s="13">
        <f t="shared" si="29"/>
        <v>41153.083333333336</v>
      </c>
      <c r="Q306" t="b">
        <v>1</v>
      </c>
      <c r="R306">
        <v>74</v>
      </c>
      <c r="S306" t="b">
        <v>1</v>
      </c>
      <c r="T306" t="s">
        <v>8267</v>
      </c>
      <c r="U306" s="9" t="s">
        <v>8308</v>
      </c>
      <c r="V306" t="s">
        <v>8313</v>
      </c>
    </row>
    <row r="307" spans="1:22" ht="45" hidden="1" x14ac:dyDescent="0.3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s="7">
        <f t="shared" si="25"/>
        <v>130</v>
      </c>
      <c r="G307" s="7">
        <f t="shared" si="24"/>
        <v>51.72</v>
      </c>
      <c r="H307" t="s">
        <v>8218</v>
      </c>
      <c r="I307" t="s">
        <v>8223</v>
      </c>
      <c r="J307" t="s">
        <v>8245</v>
      </c>
      <c r="K307">
        <v>1331392049</v>
      </c>
      <c r="L307">
        <v>1328800049</v>
      </c>
      <c r="M307" s="13">
        <f t="shared" si="26"/>
        <v>40948.630196759259</v>
      </c>
      <c r="N307" s="13" t="str">
        <f t="shared" si="27"/>
        <v>2012</v>
      </c>
      <c r="O307" s="13" t="str">
        <f t="shared" si="28"/>
        <v>Feb</v>
      </c>
      <c r="P307" s="13">
        <f t="shared" si="29"/>
        <v>40978.630196759259</v>
      </c>
      <c r="Q307" t="b">
        <v>1</v>
      </c>
      <c r="R307">
        <v>189</v>
      </c>
      <c r="S307" t="b">
        <v>1</v>
      </c>
      <c r="T307" t="s">
        <v>8267</v>
      </c>
      <c r="U307" s="9" t="s">
        <v>8308</v>
      </c>
      <c r="V307" t="s">
        <v>8313</v>
      </c>
    </row>
    <row r="308" spans="1:22" ht="30" hidden="1" x14ac:dyDescent="0.3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s="7">
        <f t="shared" si="25"/>
        <v>293</v>
      </c>
      <c r="G308" s="7">
        <f t="shared" si="24"/>
        <v>36.61</v>
      </c>
      <c r="H308" t="s">
        <v>8218</v>
      </c>
      <c r="I308" t="s">
        <v>8223</v>
      </c>
      <c r="J308" t="s">
        <v>8245</v>
      </c>
      <c r="K308">
        <v>1363806333</v>
      </c>
      <c r="L308">
        <v>1362081933</v>
      </c>
      <c r="M308" s="13">
        <f t="shared" si="26"/>
        <v>41333.837187500001</v>
      </c>
      <c r="N308" s="13" t="str">
        <f t="shared" si="27"/>
        <v>2013</v>
      </c>
      <c r="O308" s="13" t="str">
        <f t="shared" si="28"/>
        <v>Feb</v>
      </c>
      <c r="P308" s="13">
        <f t="shared" si="29"/>
        <v>41353.795520833337</v>
      </c>
      <c r="Q308" t="b">
        <v>1</v>
      </c>
      <c r="R308">
        <v>80</v>
      </c>
      <c r="S308" t="b">
        <v>1</v>
      </c>
      <c r="T308" t="s">
        <v>8267</v>
      </c>
      <c r="U308" s="9" t="s">
        <v>8308</v>
      </c>
      <c r="V308" t="s">
        <v>8313</v>
      </c>
    </row>
    <row r="309" spans="1:22" hidden="1" x14ac:dyDescent="0.3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s="7">
        <f t="shared" si="25"/>
        <v>111</v>
      </c>
      <c r="G309" s="7">
        <f t="shared" si="24"/>
        <v>42.52</v>
      </c>
      <c r="H309" t="s">
        <v>8218</v>
      </c>
      <c r="I309" t="s">
        <v>8223</v>
      </c>
      <c r="J309" t="s">
        <v>8245</v>
      </c>
      <c r="K309">
        <v>1360276801</v>
      </c>
      <c r="L309">
        <v>1357684801</v>
      </c>
      <c r="M309" s="13">
        <f t="shared" si="26"/>
        <v>41282.944456018515</v>
      </c>
      <c r="N309" s="13" t="str">
        <f t="shared" si="27"/>
        <v>2013</v>
      </c>
      <c r="O309" s="13" t="str">
        <f t="shared" si="28"/>
        <v>Jan</v>
      </c>
      <c r="P309" s="13">
        <f t="shared" si="29"/>
        <v>41312.944456018515</v>
      </c>
      <c r="Q309" t="b">
        <v>1</v>
      </c>
      <c r="R309">
        <v>576</v>
      </c>
      <c r="S309" t="b">
        <v>1</v>
      </c>
      <c r="T309" t="s">
        <v>8267</v>
      </c>
      <c r="U309" s="9" t="s">
        <v>8308</v>
      </c>
      <c r="V309" t="s">
        <v>8313</v>
      </c>
    </row>
    <row r="310" spans="1:22" ht="45" hidden="1" x14ac:dyDescent="0.3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s="7">
        <f t="shared" si="25"/>
        <v>106</v>
      </c>
      <c r="G310" s="7">
        <f t="shared" si="24"/>
        <v>62.71</v>
      </c>
      <c r="H310" t="s">
        <v>8218</v>
      </c>
      <c r="I310" t="s">
        <v>8223</v>
      </c>
      <c r="J310" t="s">
        <v>8245</v>
      </c>
      <c r="K310">
        <v>1299775210</v>
      </c>
      <c r="L310">
        <v>1295887210</v>
      </c>
      <c r="M310" s="13">
        <f t="shared" si="26"/>
        <v>40567.694560185184</v>
      </c>
      <c r="N310" s="13" t="str">
        <f t="shared" si="27"/>
        <v>2011</v>
      </c>
      <c r="O310" s="13" t="str">
        <f t="shared" si="28"/>
        <v>Jan</v>
      </c>
      <c r="P310" s="13">
        <f t="shared" si="29"/>
        <v>40612.694560185184</v>
      </c>
      <c r="Q310" t="b">
        <v>1</v>
      </c>
      <c r="R310">
        <v>202</v>
      </c>
      <c r="S310" t="b">
        <v>1</v>
      </c>
      <c r="T310" t="s">
        <v>8267</v>
      </c>
      <c r="U310" s="9" t="s">
        <v>8308</v>
      </c>
      <c r="V310" t="s">
        <v>8313</v>
      </c>
    </row>
    <row r="311" spans="1:22" ht="60" hidden="1" x14ac:dyDescent="0.3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s="7">
        <f t="shared" si="25"/>
        <v>119</v>
      </c>
      <c r="G311" s="7">
        <f t="shared" si="24"/>
        <v>89.96</v>
      </c>
      <c r="H311" t="s">
        <v>8218</v>
      </c>
      <c r="I311" t="s">
        <v>8223</v>
      </c>
      <c r="J311" t="s">
        <v>8245</v>
      </c>
      <c r="K311">
        <v>1346695334</v>
      </c>
      <c r="L311">
        <v>1344880934</v>
      </c>
      <c r="M311" s="13">
        <f t="shared" si="26"/>
        <v>41134.751550925925</v>
      </c>
      <c r="N311" s="13" t="str">
        <f t="shared" si="27"/>
        <v>2012</v>
      </c>
      <c r="O311" s="13" t="str">
        <f t="shared" si="28"/>
        <v>Aug</v>
      </c>
      <c r="P311" s="13">
        <f t="shared" si="29"/>
        <v>41155.751550925925</v>
      </c>
      <c r="Q311" t="b">
        <v>1</v>
      </c>
      <c r="R311">
        <v>238</v>
      </c>
      <c r="S311" t="b">
        <v>1</v>
      </c>
      <c r="T311" t="s">
        <v>8267</v>
      </c>
      <c r="U311" s="9" t="s">
        <v>8308</v>
      </c>
      <c r="V311" t="s">
        <v>8313</v>
      </c>
    </row>
    <row r="312" spans="1:22" ht="45" hidden="1" x14ac:dyDescent="0.3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s="7">
        <f t="shared" si="25"/>
        <v>104</v>
      </c>
      <c r="G312" s="7">
        <f t="shared" si="24"/>
        <v>28.92</v>
      </c>
      <c r="H312" t="s">
        <v>8218</v>
      </c>
      <c r="I312" t="s">
        <v>8223</v>
      </c>
      <c r="J312" t="s">
        <v>8245</v>
      </c>
      <c r="K312">
        <v>1319076000</v>
      </c>
      <c r="L312">
        <v>1317788623</v>
      </c>
      <c r="M312" s="13">
        <f t="shared" si="26"/>
        <v>40821.183136574073</v>
      </c>
      <c r="N312" s="13" t="str">
        <f t="shared" si="27"/>
        <v>2011</v>
      </c>
      <c r="O312" s="13" t="str">
        <f t="shared" si="28"/>
        <v>Oct</v>
      </c>
      <c r="P312" s="13">
        <f t="shared" si="29"/>
        <v>40836.083333333336</v>
      </c>
      <c r="Q312" t="b">
        <v>1</v>
      </c>
      <c r="R312">
        <v>36</v>
      </c>
      <c r="S312" t="b">
        <v>1</v>
      </c>
      <c r="T312" t="s">
        <v>8267</v>
      </c>
      <c r="U312" s="9" t="s">
        <v>8308</v>
      </c>
      <c r="V312" t="s">
        <v>8313</v>
      </c>
    </row>
    <row r="313" spans="1:22" ht="45" hidden="1" x14ac:dyDescent="0.3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s="7">
        <f t="shared" si="25"/>
        <v>104</v>
      </c>
      <c r="G313" s="7">
        <f t="shared" si="24"/>
        <v>138.80000000000001</v>
      </c>
      <c r="H313" t="s">
        <v>8218</v>
      </c>
      <c r="I313" t="s">
        <v>8223</v>
      </c>
      <c r="J313" t="s">
        <v>8245</v>
      </c>
      <c r="K313">
        <v>1325404740</v>
      </c>
      <c r="L313">
        <v>1321852592</v>
      </c>
      <c r="M313" s="13">
        <f t="shared" si="26"/>
        <v>40868.219814814816</v>
      </c>
      <c r="N313" s="13" t="str">
        <f t="shared" si="27"/>
        <v>2011</v>
      </c>
      <c r="O313" s="13" t="str">
        <f t="shared" si="28"/>
        <v>Nov</v>
      </c>
      <c r="P313" s="13">
        <f t="shared" si="29"/>
        <v>40909.332638888889</v>
      </c>
      <c r="Q313" t="b">
        <v>1</v>
      </c>
      <c r="R313">
        <v>150</v>
      </c>
      <c r="S313" t="b">
        <v>1</v>
      </c>
      <c r="T313" t="s">
        <v>8267</v>
      </c>
      <c r="U313" s="9" t="s">
        <v>8308</v>
      </c>
      <c r="V313" t="s">
        <v>8313</v>
      </c>
    </row>
    <row r="314" spans="1:22" ht="60" hidden="1" x14ac:dyDescent="0.3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s="7">
        <f t="shared" si="25"/>
        <v>112</v>
      </c>
      <c r="G314" s="7">
        <f t="shared" si="24"/>
        <v>61.3</v>
      </c>
      <c r="H314" t="s">
        <v>8218</v>
      </c>
      <c r="I314" t="s">
        <v>8223</v>
      </c>
      <c r="J314" t="s">
        <v>8245</v>
      </c>
      <c r="K314">
        <v>1365973432</v>
      </c>
      <c r="L314">
        <v>1363381432</v>
      </c>
      <c r="M314" s="13">
        <f t="shared" si="26"/>
        <v>41348.877685185187</v>
      </c>
      <c r="N314" s="13" t="str">
        <f t="shared" si="27"/>
        <v>2013</v>
      </c>
      <c r="O314" s="13" t="str">
        <f t="shared" si="28"/>
        <v>Mar</v>
      </c>
      <c r="P314" s="13">
        <f t="shared" si="29"/>
        <v>41378.877685185187</v>
      </c>
      <c r="Q314" t="b">
        <v>1</v>
      </c>
      <c r="R314">
        <v>146</v>
      </c>
      <c r="S314" t="b">
        <v>1</v>
      </c>
      <c r="T314" t="s">
        <v>8267</v>
      </c>
      <c r="U314" s="9" t="s">
        <v>8308</v>
      </c>
      <c r="V314" t="s">
        <v>8313</v>
      </c>
    </row>
    <row r="315" spans="1:22" ht="60" hidden="1" x14ac:dyDescent="0.3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s="7">
        <f t="shared" si="25"/>
        <v>105</v>
      </c>
      <c r="G315" s="7">
        <f t="shared" si="24"/>
        <v>80.2</v>
      </c>
      <c r="H315" t="s">
        <v>8218</v>
      </c>
      <c r="I315" t="s">
        <v>8223</v>
      </c>
      <c r="J315" t="s">
        <v>8245</v>
      </c>
      <c r="K315">
        <v>1281542340</v>
      </c>
      <c r="L315">
        <v>1277702894</v>
      </c>
      <c r="M315" s="13">
        <f t="shared" si="26"/>
        <v>40357.227939814817</v>
      </c>
      <c r="N315" s="13" t="str">
        <f t="shared" si="27"/>
        <v>2010</v>
      </c>
      <c r="O315" s="13" t="str">
        <f t="shared" si="28"/>
        <v>Jun</v>
      </c>
      <c r="P315" s="13">
        <f t="shared" si="29"/>
        <v>40401.665972222225</v>
      </c>
      <c r="Q315" t="b">
        <v>1</v>
      </c>
      <c r="R315">
        <v>222</v>
      </c>
      <c r="S315" t="b">
        <v>1</v>
      </c>
      <c r="T315" t="s">
        <v>8267</v>
      </c>
      <c r="U315" s="9" t="s">
        <v>8308</v>
      </c>
      <c r="V315" t="s">
        <v>8313</v>
      </c>
    </row>
    <row r="316" spans="1:22" ht="45" hidden="1" x14ac:dyDescent="0.3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s="7">
        <f t="shared" si="25"/>
        <v>385</v>
      </c>
      <c r="G316" s="7">
        <f t="shared" si="24"/>
        <v>32.1</v>
      </c>
      <c r="H316" t="s">
        <v>8218</v>
      </c>
      <c r="I316" t="s">
        <v>8223</v>
      </c>
      <c r="J316" t="s">
        <v>8245</v>
      </c>
      <c r="K316">
        <v>1362167988</v>
      </c>
      <c r="L316">
        <v>1359575988</v>
      </c>
      <c r="M316" s="13">
        <f t="shared" si="26"/>
        <v>41304.833194444444</v>
      </c>
      <c r="N316" s="13" t="str">
        <f t="shared" si="27"/>
        <v>2013</v>
      </c>
      <c r="O316" s="13" t="str">
        <f t="shared" si="28"/>
        <v>Jan</v>
      </c>
      <c r="P316" s="13">
        <f t="shared" si="29"/>
        <v>41334.833194444444</v>
      </c>
      <c r="Q316" t="b">
        <v>1</v>
      </c>
      <c r="R316">
        <v>120</v>
      </c>
      <c r="S316" t="b">
        <v>1</v>
      </c>
      <c r="T316" t="s">
        <v>8267</v>
      </c>
      <c r="U316" s="9" t="s">
        <v>8308</v>
      </c>
      <c r="V316" t="s">
        <v>8313</v>
      </c>
    </row>
    <row r="317" spans="1:22" ht="45" hidden="1" x14ac:dyDescent="0.3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s="7">
        <f t="shared" si="25"/>
        <v>101</v>
      </c>
      <c r="G317" s="7">
        <f t="shared" si="24"/>
        <v>200.89</v>
      </c>
      <c r="H317" t="s">
        <v>8218</v>
      </c>
      <c r="I317" t="s">
        <v>8223</v>
      </c>
      <c r="J317" t="s">
        <v>8245</v>
      </c>
      <c r="K317">
        <v>1345660334</v>
      </c>
      <c r="L317">
        <v>1343068334</v>
      </c>
      <c r="M317" s="13">
        <f t="shared" si="26"/>
        <v>41113.77238425926</v>
      </c>
      <c r="N317" s="13" t="str">
        <f t="shared" si="27"/>
        <v>2012</v>
      </c>
      <c r="O317" s="13" t="str">
        <f t="shared" si="28"/>
        <v>Jul</v>
      </c>
      <c r="P317" s="13">
        <f t="shared" si="29"/>
        <v>41143.77238425926</v>
      </c>
      <c r="Q317" t="b">
        <v>1</v>
      </c>
      <c r="R317">
        <v>126</v>
      </c>
      <c r="S317" t="b">
        <v>1</v>
      </c>
      <c r="T317" t="s">
        <v>8267</v>
      </c>
      <c r="U317" s="9" t="s">
        <v>8308</v>
      </c>
      <c r="V317" t="s">
        <v>8313</v>
      </c>
    </row>
    <row r="318" spans="1:22" ht="30" hidden="1" x14ac:dyDescent="0.3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s="7">
        <f t="shared" si="25"/>
        <v>114</v>
      </c>
      <c r="G318" s="7">
        <f t="shared" si="24"/>
        <v>108.01</v>
      </c>
      <c r="H318" t="s">
        <v>8218</v>
      </c>
      <c r="I318" t="s">
        <v>8228</v>
      </c>
      <c r="J318" t="s">
        <v>8250</v>
      </c>
      <c r="K318">
        <v>1418273940</v>
      </c>
      <c r="L318">
        <v>1415398197</v>
      </c>
      <c r="M318" s="13">
        <f t="shared" si="26"/>
        <v>41950.923576388886</v>
      </c>
      <c r="N318" s="13" t="str">
        <f t="shared" si="27"/>
        <v>2014</v>
      </c>
      <c r="O318" s="13" t="str">
        <f t="shared" si="28"/>
        <v>Nov</v>
      </c>
      <c r="P318" s="13">
        <f t="shared" si="29"/>
        <v>41984.207638888889</v>
      </c>
      <c r="Q318" t="b">
        <v>1</v>
      </c>
      <c r="R318">
        <v>158</v>
      </c>
      <c r="S318" t="b">
        <v>1</v>
      </c>
      <c r="T318" t="s">
        <v>8267</v>
      </c>
      <c r="U318" s="9" t="s">
        <v>8308</v>
      </c>
      <c r="V318" t="s">
        <v>8313</v>
      </c>
    </row>
    <row r="319" spans="1:22" ht="45" hidden="1" x14ac:dyDescent="0.3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s="7">
        <f t="shared" si="25"/>
        <v>101</v>
      </c>
      <c r="G319" s="7">
        <f t="shared" si="24"/>
        <v>95.7</v>
      </c>
      <c r="H319" t="s">
        <v>8218</v>
      </c>
      <c r="I319" t="s">
        <v>8223</v>
      </c>
      <c r="J319" t="s">
        <v>8245</v>
      </c>
      <c r="K319">
        <v>1386778483</v>
      </c>
      <c r="L319">
        <v>1384186483</v>
      </c>
      <c r="M319" s="13">
        <f t="shared" si="26"/>
        <v>41589.676886574074</v>
      </c>
      <c r="N319" s="13" t="str">
        <f t="shared" si="27"/>
        <v>2013</v>
      </c>
      <c r="O319" s="13" t="str">
        <f t="shared" si="28"/>
        <v>Nov</v>
      </c>
      <c r="P319" s="13">
        <f t="shared" si="29"/>
        <v>41619.676886574074</v>
      </c>
      <c r="Q319" t="b">
        <v>1</v>
      </c>
      <c r="R319">
        <v>316</v>
      </c>
      <c r="S319" t="b">
        <v>1</v>
      </c>
      <c r="T319" t="s">
        <v>8267</v>
      </c>
      <c r="U319" s="9" t="s">
        <v>8308</v>
      </c>
      <c r="V319" t="s">
        <v>8313</v>
      </c>
    </row>
    <row r="320" spans="1:22" ht="45" hidden="1" x14ac:dyDescent="0.3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s="7">
        <f t="shared" si="25"/>
        <v>283</v>
      </c>
      <c r="G320" s="7">
        <f t="shared" si="24"/>
        <v>49.88</v>
      </c>
      <c r="H320" t="s">
        <v>8218</v>
      </c>
      <c r="I320" t="s">
        <v>8223</v>
      </c>
      <c r="J320" t="s">
        <v>8245</v>
      </c>
      <c r="K320">
        <v>1364342151</v>
      </c>
      <c r="L320">
        <v>1361753751</v>
      </c>
      <c r="M320" s="13">
        <f t="shared" si="26"/>
        <v>41330.038784722223</v>
      </c>
      <c r="N320" s="13" t="str">
        <f t="shared" si="27"/>
        <v>2013</v>
      </c>
      <c r="O320" s="13" t="str">
        <f t="shared" si="28"/>
        <v>Feb</v>
      </c>
      <c r="P320" s="13">
        <f t="shared" si="29"/>
        <v>41359.997118055559</v>
      </c>
      <c r="Q320" t="b">
        <v>1</v>
      </c>
      <c r="R320">
        <v>284</v>
      </c>
      <c r="S320" t="b">
        <v>1</v>
      </c>
      <c r="T320" t="s">
        <v>8267</v>
      </c>
      <c r="U320" s="9" t="s">
        <v>8308</v>
      </c>
      <c r="V320" t="s">
        <v>8313</v>
      </c>
    </row>
    <row r="321" spans="1:22" ht="60" hidden="1" x14ac:dyDescent="0.3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s="7">
        <f t="shared" si="25"/>
        <v>113</v>
      </c>
      <c r="G321" s="7">
        <f t="shared" si="24"/>
        <v>110.47</v>
      </c>
      <c r="H321" t="s">
        <v>8218</v>
      </c>
      <c r="I321" t="s">
        <v>8223</v>
      </c>
      <c r="J321" t="s">
        <v>8245</v>
      </c>
      <c r="K321">
        <v>1265097540</v>
      </c>
      <c r="L321">
        <v>1257538029</v>
      </c>
      <c r="M321" s="13">
        <f t="shared" si="26"/>
        <v>40123.83829861111</v>
      </c>
      <c r="N321" s="13" t="str">
        <f t="shared" si="27"/>
        <v>2009</v>
      </c>
      <c r="O321" s="13" t="str">
        <f t="shared" si="28"/>
        <v>Nov</v>
      </c>
      <c r="P321" s="13">
        <f t="shared" si="29"/>
        <v>40211.332638888889</v>
      </c>
      <c r="Q321" t="b">
        <v>1</v>
      </c>
      <c r="R321">
        <v>51</v>
      </c>
      <c r="S321" t="b">
        <v>1</v>
      </c>
      <c r="T321" t="s">
        <v>8267</v>
      </c>
      <c r="U321" s="9" t="s">
        <v>8308</v>
      </c>
      <c r="V321" t="s">
        <v>8313</v>
      </c>
    </row>
    <row r="322" spans="1:22" ht="60" hidden="1" x14ac:dyDescent="0.3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s="7">
        <f t="shared" si="25"/>
        <v>107</v>
      </c>
      <c r="G322" s="7">
        <f t="shared" ref="G322:G385" si="30">IFERROR(ROUND(E322/R322,2),0)</f>
        <v>134.91</v>
      </c>
      <c r="H322" t="s">
        <v>8218</v>
      </c>
      <c r="I322" t="s">
        <v>8224</v>
      </c>
      <c r="J322" t="s">
        <v>8246</v>
      </c>
      <c r="K322">
        <v>1450825200</v>
      </c>
      <c r="L322">
        <v>1448284433</v>
      </c>
      <c r="M322" s="13">
        <f t="shared" si="26"/>
        <v>42331.551307870366</v>
      </c>
      <c r="N322" s="13" t="str">
        <f t="shared" si="27"/>
        <v>2015</v>
      </c>
      <c r="O322" s="13" t="str">
        <f t="shared" si="28"/>
        <v>Nov</v>
      </c>
      <c r="P322" s="13">
        <f t="shared" si="29"/>
        <v>42360.958333333328</v>
      </c>
      <c r="Q322" t="b">
        <v>1</v>
      </c>
      <c r="R322">
        <v>158</v>
      </c>
      <c r="S322" t="b">
        <v>1</v>
      </c>
      <c r="T322" t="s">
        <v>8267</v>
      </c>
      <c r="U322" s="9" t="s">
        <v>8308</v>
      </c>
      <c r="V322" t="s">
        <v>8313</v>
      </c>
    </row>
    <row r="323" spans="1:22" ht="45" hidden="1" x14ac:dyDescent="0.3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s="7">
        <f t="shared" ref="F323:F386" si="31">ROUND(E323/D323*100,0)</f>
        <v>103</v>
      </c>
      <c r="G323" s="7">
        <f t="shared" si="30"/>
        <v>106.62</v>
      </c>
      <c r="H323" t="s">
        <v>8218</v>
      </c>
      <c r="I323" t="s">
        <v>8235</v>
      </c>
      <c r="J323" t="s">
        <v>8248</v>
      </c>
      <c r="K323">
        <v>1478605386</v>
      </c>
      <c r="L323">
        <v>1475577786</v>
      </c>
      <c r="M323" s="13">
        <f t="shared" ref="M323:M386" si="32">(((L323/60)/60)/24)+DATE(1970,1,1)</f>
        <v>42647.446597222224</v>
      </c>
      <c r="N323" s="13" t="str">
        <f t="shared" ref="N323:N386" si="33">TEXT(M323, "YYY")</f>
        <v>2016</v>
      </c>
      <c r="O323" s="13" t="str">
        <f t="shared" ref="O323:O386" si="34">TEXT(M323,"MMM")</f>
        <v>Oct</v>
      </c>
      <c r="P323" s="13">
        <f t="shared" ref="P323:P386" si="35">(((K323/60)/60)/24)+DATE(1970,1,1)</f>
        <v>42682.488263888896</v>
      </c>
      <c r="Q323" t="b">
        <v>1</v>
      </c>
      <c r="R323">
        <v>337</v>
      </c>
      <c r="S323" t="b">
        <v>1</v>
      </c>
      <c r="T323" t="s">
        <v>8267</v>
      </c>
      <c r="U323" s="9" t="s">
        <v>8308</v>
      </c>
      <c r="V323" t="s">
        <v>8313</v>
      </c>
    </row>
    <row r="324" spans="1:22" ht="45" hidden="1" x14ac:dyDescent="0.3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s="7">
        <f t="shared" si="31"/>
        <v>108</v>
      </c>
      <c r="G324" s="7">
        <f t="shared" si="30"/>
        <v>145.04</v>
      </c>
      <c r="H324" t="s">
        <v>8218</v>
      </c>
      <c r="I324" t="s">
        <v>8223</v>
      </c>
      <c r="J324" t="s">
        <v>8245</v>
      </c>
      <c r="K324">
        <v>1463146848</v>
      </c>
      <c r="L324">
        <v>1460554848</v>
      </c>
      <c r="M324" s="13">
        <f t="shared" si="32"/>
        <v>42473.57</v>
      </c>
      <c r="N324" s="13" t="str">
        <f t="shared" si="33"/>
        <v>2016</v>
      </c>
      <c r="O324" s="13" t="str">
        <f t="shared" si="34"/>
        <v>Apr</v>
      </c>
      <c r="P324" s="13">
        <f t="shared" si="35"/>
        <v>42503.57</v>
      </c>
      <c r="Q324" t="b">
        <v>1</v>
      </c>
      <c r="R324">
        <v>186</v>
      </c>
      <c r="S324" t="b">
        <v>1</v>
      </c>
      <c r="T324" t="s">
        <v>8267</v>
      </c>
      <c r="U324" s="9" t="s">
        <v>8308</v>
      </c>
      <c r="V324" t="s">
        <v>8313</v>
      </c>
    </row>
    <row r="325" spans="1:22" ht="60" hidden="1" x14ac:dyDescent="0.3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s="7">
        <f t="shared" si="31"/>
        <v>123</v>
      </c>
      <c r="G325" s="7">
        <f t="shared" si="30"/>
        <v>114.59</v>
      </c>
      <c r="H325" t="s">
        <v>8218</v>
      </c>
      <c r="I325" t="s">
        <v>8223</v>
      </c>
      <c r="J325" t="s">
        <v>8245</v>
      </c>
      <c r="K325">
        <v>1482307140</v>
      </c>
      <c r="L325">
        <v>1479886966</v>
      </c>
      <c r="M325" s="13">
        <f t="shared" si="32"/>
        <v>42697.32136574074</v>
      </c>
      <c r="N325" s="13" t="str">
        <f t="shared" si="33"/>
        <v>2016</v>
      </c>
      <c r="O325" s="13" t="str">
        <f t="shared" si="34"/>
        <v>Nov</v>
      </c>
      <c r="P325" s="13">
        <f t="shared" si="35"/>
        <v>42725.332638888889</v>
      </c>
      <c r="Q325" t="b">
        <v>1</v>
      </c>
      <c r="R325">
        <v>58</v>
      </c>
      <c r="S325" t="b">
        <v>1</v>
      </c>
      <c r="T325" t="s">
        <v>8267</v>
      </c>
      <c r="U325" s="9" t="s">
        <v>8308</v>
      </c>
      <c r="V325" t="s">
        <v>8313</v>
      </c>
    </row>
    <row r="326" spans="1:22" ht="45" hidden="1" x14ac:dyDescent="0.3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s="7">
        <f t="shared" si="31"/>
        <v>102</v>
      </c>
      <c r="G326" s="7">
        <f t="shared" si="30"/>
        <v>105.32</v>
      </c>
      <c r="H326" t="s">
        <v>8218</v>
      </c>
      <c r="I326" t="s">
        <v>8223</v>
      </c>
      <c r="J326" t="s">
        <v>8245</v>
      </c>
      <c r="K326">
        <v>1438441308</v>
      </c>
      <c r="L326">
        <v>1435590108</v>
      </c>
      <c r="M326" s="13">
        <f t="shared" si="32"/>
        <v>42184.626250000001</v>
      </c>
      <c r="N326" s="13" t="str">
        <f t="shared" si="33"/>
        <v>2015</v>
      </c>
      <c r="O326" s="13" t="str">
        <f t="shared" si="34"/>
        <v>Jun</v>
      </c>
      <c r="P326" s="13">
        <f t="shared" si="35"/>
        <v>42217.626250000001</v>
      </c>
      <c r="Q326" t="b">
        <v>1</v>
      </c>
      <c r="R326">
        <v>82</v>
      </c>
      <c r="S326" t="b">
        <v>1</v>
      </c>
      <c r="T326" t="s">
        <v>8267</v>
      </c>
      <c r="U326" s="9" t="s">
        <v>8308</v>
      </c>
      <c r="V326" t="s">
        <v>8313</v>
      </c>
    </row>
    <row r="327" spans="1:22" ht="45" hidden="1" x14ac:dyDescent="0.3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s="7">
        <f t="shared" si="31"/>
        <v>104</v>
      </c>
      <c r="G327" s="7">
        <f t="shared" si="30"/>
        <v>70.92</v>
      </c>
      <c r="H327" t="s">
        <v>8218</v>
      </c>
      <c r="I327" t="s">
        <v>8223</v>
      </c>
      <c r="J327" t="s">
        <v>8245</v>
      </c>
      <c r="K327">
        <v>1482208233</v>
      </c>
      <c r="L327">
        <v>1479184233</v>
      </c>
      <c r="M327" s="13">
        <f t="shared" si="32"/>
        <v>42689.187881944439</v>
      </c>
      <c r="N327" s="13" t="str">
        <f t="shared" si="33"/>
        <v>2016</v>
      </c>
      <c r="O327" s="13" t="str">
        <f t="shared" si="34"/>
        <v>Nov</v>
      </c>
      <c r="P327" s="13">
        <f t="shared" si="35"/>
        <v>42724.187881944439</v>
      </c>
      <c r="Q327" t="b">
        <v>1</v>
      </c>
      <c r="R327">
        <v>736</v>
      </c>
      <c r="S327" t="b">
        <v>1</v>
      </c>
      <c r="T327" t="s">
        <v>8267</v>
      </c>
      <c r="U327" s="9" t="s">
        <v>8308</v>
      </c>
      <c r="V327" t="s">
        <v>8313</v>
      </c>
    </row>
    <row r="328" spans="1:22" ht="45" hidden="1" x14ac:dyDescent="0.3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s="7">
        <f t="shared" si="31"/>
        <v>113</v>
      </c>
      <c r="G328" s="7">
        <f t="shared" si="30"/>
        <v>147.16999999999999</v>
      </c>
      <c r="H328" t="s">
        <v>8218</v>
      </c>
      <c r="I328" t="s">
        <v>8223</v>
      </c>
      <c r="J328" t="s">
        <v>8245</v>
      </c>
      <c r="K328">
        <v>1489532220</v>
      </c>
      <c r="L328">
        <v>1486625606</v>
      </c>
      <c r="M328" s="13">
        <f t="shared" si="32"/>
        <v>42775.314884259264</v>
      </c>
      <c r="N328" s="13" t="str">
        <f t="shared" si="33"/>
        <v>2017</v>
      </c>
      <c r="O328" s="13" t="str">
        <f t="shared" si="34"/>
        <v>Feb</v>
      </c>
      <c r="P328" s="13">
        <f t="shared" si="35"/>
        <v>42808.956250000003</v>
      </c>
      <c r="Q328" t="b">
        <v>1</v>
      </c>
      <c r="R328">
        <v>1151</v>
      </c>
      <c r="S328" t="b">
        <v>1</v>
      </c>
      <c r="T328" t="s">
        <v>8267</v>
      </c>
      <c r="U328" s="9" t="s">
        <v>8308</v>
      </c>
      <c r="V328" t="s">
        <v>8313</v>
      </c>
    </row>
    <row r="329" spans="1:22" ht="45" hidden="1" x14ac:dyDescent="0.3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s="7">
        <f t="shared" si="31"/>
        <v>136</v>
      </c>
      <c r="G329" s="7">
        <f t="shared" si="30"/>
        <v>160.47</v>
      </c>
      <c r="H329" t="s">
        <v>8218</v>
      </c>
      <c r="I329" t="s">
        <v>8223</v>
      </c>
      <c r="J329" t="s">
        <v>8245</v>
      </c>
      <c r="K329">
        <v>1427011200</v>
      </c>
      <c r="L329">
        <v>1424669929</v>
      </c>
      <c r="M329" s="13">
        <f t="shared" si="32"/>
        <v>42058.235289351855</v>
      </c>
      <c r="N329" s="13" t="str">
        <f t="shared" si="33"/>
        <v>2015</v>
      </c>
      <c r="O329" s="13" t="str">
        <f t="shared" si="34"/>
        <v>Feb</v>
      </c>
      <c r="P329" s="13">
        <f t="shared" si="35"/>
        <v>42085.333333333328</v>
      </c>
      <c r="Q329" t="b">
        <v>1</v>
      </c>
      <c r="R329">
        <v>34</v>
      </c>
      <c r="S329" t="b">
        <v>1</v>
      </c>
      <c r="T329" t="s">
        <v>8267</v>
      </c>
      <c r="U329" s="9" t="s">
        <v>8308</v>
      </c>
      <c r="V329" t="s">
        <v>8313</v>
      </c>
    </row>
    <row r="330" spans="1:22" ht="45" hidden="1" x14ac:dyDescent="0.3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s="7">
        <f t="shared" si="31"/>
        <v>104</v>
      </c>
      <c r="G330" s="7">
        <f t="shared" si="30"/>
        <v>156.05000000000001</v>
      </c>
      <c r="H330" t="s">
        <v>8218</v>
      </c>
      <c r="I330" t="s">
        <v>8223</v>
      </c>
      <c r="J330" t="s">
        <v>8245</v>
      </c>
      <c r="K330">
        <v>1446350400</v>
      </c>
      <c r="L330">
        <v>1443739388</v>
      </c>
      <c r="M330" s="13">
        <f t="shared" si="32"/>
        <v>42278.946620370371</v>
      </c>
      <c r="N330" s="13" t="str">
        <f t="shared" si="33"/>
        <v>2015</v>
      </c>
      <c r="O330" s="13" t="str">
        <f t="shared" si="34"/>
        <v>Oct</v>
      </c>
      <c r="P330" s="13">
        <f t="shared" si="35"/>
        <v>42309.166666666672</v>
      </c>
      <c r="Q330" t="b">
        <v>1</v>
      </c>
      <c r="R330">
        <v>498</v>
      </c>
      <c r="S330" t="b">
        <v>1</v>
      </c>
      <c r="T330" t="s">
        <v>8267</v>
      </c>
      <c r="U330" s="9" t="s">
        <v>8308</v>
      </c>
      <c r="V330" t="s">
        <v>8313</v>
      </c>
    </row>
    <row r="331" spans="1:22" ht="45" hidden="1" x14ac:dyDescent="0.3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s="7">
        <f t="shared" si="31"/>
        <v>106</v>
      </c>
      <c r="G331" s="7">
        <f t="shared" si="30"/>
        <v>63.17</v>
      </c>
      <c r="H331" t="s">
        <v>8218</v>
      </c>
      <c r="I331" t="s">
        <v>8223</v>
      </c>
      <c r="J331" t="s">
        <v>8245</v>
      </c>
      <c r="K331">
        <v>1446868800</v>
      </c>
      <c r="L331">
        <v>1444821127</v>
      </c>
      <c r="M331" s="13">
        <f t="shared" si="32"/>
        <v>42291.46674768519</v>
      </c>
      <c r="N331" s="13" t="str">
        <f t="shared" si="33"/>
        <v>2015</v>
      </c>
      <c r="O331" s="13" t="str">
        <f t="shared" si="34"/>
        <v>Oct</v>
      </c>
      <c r="P331" s="13">
        <f t="shared" si="35"/>
        <v>42315.166666666672</v>
      </c>
      <c r="Q331" t="b">
        <v>1</v>
      </c>
      <c r="R331">
        <v>167</v>
      </c>
      <c r="S331" t="b">
        <v>1</v>
      </c>
      <c r="T331" t="s">
        <v>8267</v>
      </c>
      <c r="U331" s="9" t="s">
        <v>8308</v>
      </c>
      <c r="V331" t="s">
        <v>8313</v>
      </c>
    </row>
    <row r="332" spans="1:22" ht="60" hidden="1" x14ac:dyDescent="0.3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s="7">
        <f t="shared" si="31"/>
        <v>102</v>
      </c>
      <c r="G332" s="7">
        <f t="shared" si="30"/>
        <v>104.82</v>
      </c>
      <c r="H332" t="s">
        <v>8218</v>
      </c>
      <c r="I332" t="s">
        <v>8223</v>
      </c>
      <c r="J332" t="s">
        <v>8245</v>
      </c>
      <c r="K332">
        <v>1368763140</v>
      </c>
      <c r="L332">
        <v>1366028563</v>
      </c>
      <c r="M332" s="13">
        <f t="shared" si="32"/>
        <v>41379.515775462962</v>
      </c>
      <c r="N332" s="13" t="str">
        <f t="shared" si="33"/>
        <v>2013</v>
      </c>
      <c r="O332" s="13" t="str">
        <f t="shared" si="34"/>
        <v>Apr</v>
      </c>
      <c r="P332" s="13">
        <f t="shared" si="35"/>
        <v>41411.165972222225</v>
      </c>
      <c r="Q332" t="b">
        <v>1</v>
      </c>
      <c r="R332">
        <v>340</v>
      </c>
      <c r="S332" t="b">
        <v>1</v>
      </c>
      <c r="T332" t="s">
        <v>8267</v>
      </c>
      <c r="U332" s="9" t="s">
        <v>8308</v>
      </c>
      <c r="V332" t="s">
        <v>8313</v>
      </c>
    </row>
    <row r="333" spans="1:22" ht="45" hidden="1" x14ac:dyDescent="0.3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s="7">
        <f t="shared" si="31"/>
        <v>107</v>
      </c>
      <c r="G333" s="7">
        <f t="shared" si="30"/>
        <v>97.36</v>
      </c>
      <c r="H333" t="s">
        <v>8218</v>
      </c>
      <c r="I333" t="s">
        <v>8223</v>
      </c>
      <c r="J333" t="s">
        <v>8245</v>
      </c>
      <c r="K333">
        <v>1466171834</v>
      </c>
      <c r="L333">
        <v>1463493434</v>
      </c>
      <c r="M333" s="13">
        <f t="shared" si="32"/>
        <v>42507.581412037034</v>
      </c>
      <c r="N333" s="13" t="str">
        <f t="shared" si="33"/>
        <v>2016</v>
      </c>
      <c r="O333" s="13" t="str">
        <f t="shared" si="34"/>
        <v>May</v>
      </c>
      <c r="P333" s="13">
        <f t="shared" si="35"/>
        <v>42538.581412037034</v>
      </c>
      <c r="Q333" t="b">
        <v>1</v>
      </c>
      <c r="R333">
        <v>438</v>
      </c>
      <c r="S333" t="b">
        <v>1</v>
      </c>
      <c r="T333" t="s">
        <v>8267</v>
      </c>
      <c r="U333" s="9" t="s">
        <v>8308</v>
      </c>
      <c r="V333" t="s">
        <v>8313</v>
      </c>
    </row>
    <row r="334" spans="1:22" ht="60" hidden="1" x14ac:dyDescent="0.3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s="7">
        <f t="shared" si="31"/>
        <v>113</v>
      </c>
      <c r="G334" s="7">
        <f t="shared" si="30"/>
        <v>203.63</v>
      </c>
      <c r="H334" t="s">
        <v>8218</v>
      </c>
      <c r="I334" t="s">
        <v>8223</v>
      </c>
      <c r="J334" t="s">
        <v>8245</v>
      </c>
      <c r="K334">
        <v>1446019200</v>
      </c>
      <c r="L334">
        <v>1442420377</v>
      </c>
      <c r="M334" s="13">
        <f t="shared" si="32"/>
        <v>42263.680289351847</v>
      </c>
      <c r="N334" s="13" t="str">
        <f t="shared" si="33"/>
        <v>2015</v>
      </c>
      <c r="O334" s="13" t="str">
        <f t="shared" si="34"/>
        <v>Sep</v>
      </c>
      <c r="P334" s="13">
        <f t="shared" si="35"/>
        <v>42305.333333333328</v>
      </c>
      <c r="Q334" t="b">
        <v>1</v>
      </c>
      <c r="R334">
        <v>555</v>
      </c>
      <c r="S334" t="b">
        <v>1</v>
      </c>
      <c r="T334" t="s">
        <v>8267</v>
      </c>
      <c r="U334" s="9" t="s">
        <v>8308</v>
      </c>
      <c r="V334" t="s">
        <v>8313</v>
      </c>
    </row>
    <row r="335" spans="1:22" ht="45" hidden="1" x14ac:dyDescent="0.3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s="7">
        <f t="shared" si="31"/>
        <v>125</v>
      </c>
      <c r="G335" s="7">
        <f t="shared" si="30"/>
        <v>188.31</v>
      </c>
      <c r="H335" t="s">
        <v>8218</v>
      </c>
      <c r="I335" t="s">
        <v>8223</v>
      </c>
      <c r="J335" t="s">
        <v>8245</v>
      </c>
      <c r="K335">
        <v>1460038591</v>
      </c>
      <c r="L335">
        <v>1457450191</v>
      </c>
      <c r="M335" s="13">
        <f t="shared" si="32"/>
        <v>42437.636469907404</v>
      </c>
      <c r="N335" s="13" t="str">
        <f t="shared" si="33"/>
        <v>2016</v>
      </c>
      <c r="O335" s="13" t="str">
        <f t="shared" si="34"/>
        <v>Mar</v>
      </c>
      <c r="P335" s="13">
        <f t="shared" si="35"/>
        <v>42467.59480324074</v>
      </c>
      <c r="Q335" t="b">
        <v>1</v>
      </c>
      <c r="R335">
        <v>266</v>
      </c>
      <c r="S335" t="b">
        <v>1</v>
      </c>
      <c r="T335" t="s">
        <v>8267</v>
      </c>
      <c r="U335" s="9" t="s">
        <v>8308</v>
      </c>
      <c r="V335" t="s">
        <v>8313</v>
      </c>
    </row>
    <row r="336" spans="1:22" ht="60" hidden="1" x14ac:dyDescent="0.3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s="7">
        <f t="shared" si="31"/>
        <v>101</v>
      </c>
      <c r="G336" s="7">
        <f t="shared" si="30"/>
        <v>146.65</v>
      </c>
      <c r="H336" t="s">
        <v>8218</v>
      </c>
      <c r="I336" t="s">
        <v>8223</v>
      </c>
      <c r="J336" t="s">
        <v>8245</v>
      </c>
      <c r="K336">
        <v>1431716400</v>
      </c>
      <c r="L336">
        <v>1428423757</v>
      </c>
      <c r="M336" s="13">
        <f t="shared" si="32"/>
        <v>42101.682372685187</v>
      </c>
      <c r="N336" s="13" t="str">
        <f t="shared" si="33"/>
        <v>2015</v>
      </c>
      <c r="O336" s="13" t="str">
        <f t="shared" si="34"/>
        <v>Apr</v>
      </c>
      <c r="P336" s="13">
        <f t="shared" si="35"/>
        <v>42139.791666666672</v>
      </c>
      <c r="Q336" t="b">
        <v>1</v>
      </c>
      <c r="R336">
        <v>69</v>
      </c>
      <c r="S336" t="b">
        <v>1</v>
      </c>
      <c r="T336" t="s">
        <v>8267</v>
      </c>
      <c r="U336" s="9" t="s">
        <v>8308</v>
      </c>
      <c r="V336" t="s">
        <v>8313</v>
      </c>
    </row>
    <row r="337" spans="1:22" ht="45" hidden="1" x14ac:dyDescent="0.3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s="7">
        <f t="shared" si="31"/>
        <v>103</v>
      </c>
      <c r="G337" s="7">
        <f t="shared" si="30"/>
        <v>109.19</v>
      </c>
      <c r="H337" t="s">
        <v>8218</v>
      </c>
      <c r="I337" t="s">
        <v>8223</v>
      </c>
      <c r="J337" t="s">
        <v>8245</v>
      </c>
      <c r="K337">
        <v>1431122400</v>
      </c>
      <c r="L337">
        <v>1428428515</v>
      </c>
      <c r="M337" s="13">
        <f t="shared" si="32"/>
        <v>42101.737442129626</v>
      </c>
      <c r="N337" s="13" t="str">
        <f t="shared" si="33"/>
        <v>2015</v>
      </c>
      <c r="O337" s="13" t="str">
        <f t="shared" si="34"/>
        <v>Apr</v>
      </c>
      <c r="P337" s="13">
        <f t="shared" si="35"/>
        <v>42132.916666666672</v>
      </c>
      <c r="Q337" t="b">
        <v>1</v>
      </c>
      <c r="R337">
        <v>80</v>
      </c>
      <c r="S337" t="b">
        <v>1</v>
      </c>
      <c r="T337" t="s">
        <v>8267</v>
      </c>
      <c r="U337" s="9" t="s">
        <v>8308</v>
      </c>
      <c r="V337" t="s">
        <v>8313</v>
      </c>
    </row>
    <row r="338" spans="1:22" ht="45" hidden="1" x14ac:dyDescent="0.3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s="7">
        <f t="shared" si="31"/>
        <v>117</v>
      </c>
      <c r="G338" s="7">
        <f t="shared" si="30"/>
        <v>59.25</v>
      </c>
      <c r="H338" t="s">
        <v>8218</v>
      </c>
      <c r="I338" t="s">
        <v>8223</v>
      </c>
      <c r="J338" t="s">
        <v>8245</v>
      </c>
      <c r="K338">
        <v>1447427918</v>
      </c>
      <c r="L338">
        <v>1444832318</v>
      </c>
      <c r="M338" s="13">
        <f t="shared" si="32"/>
        <v>42291.596273148149</v>
      </c>
      <c r="N338" s="13" t="str">
        <f t="shared" si="33"/>
        <v>2015</v>
      </c>
      <c r="O338" s="13" t="str">
        <f t="shared" si="34"/>
        <v>Oct</v>
      </c>
      <c r="P338" s="13">
        <f t="shared" si="35"/>
        <v>42321.637939814813</v>
      </c>
      <c r="Q338" t="b">
        <v>1</v>
      </c>
      <c r="R338">
        <v>493</v>
      </c>
      <c r="S338" t="b">
        <v>1</v>
      </c>
      <c r="T338" t="s">
        <v>8267</v>
      </c>
      <c r="U338" s="9" t="s">
        <v>8308</v>
      </c>
      <c r="V338" t="s">
        <v>8313</v>
      </c>
    </row>
    <row r="339" spans="1:22" ht="60" hidden="1" x14ac:dyDescent="0.3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s="7">
        <f t="shared" si="31"/>
        <v>101</v>
      </c>
      <c r="G339" s="7">
        <f t="shared" si="30"/>
        <v>97.9</v>
      </c>
      <c r="H339" t="s">
        <v>8218</v>
      </c>
      <c r="I339" t="s">
        <v>8223</v>
      </c>
      <c r="J339" t="s">
        <v>8245</v>
      </c>
      <c r="K339">
        <v>1426298708</v>
      </c>
      <c r="L339">
        <v>1423710308</v>
      </c>
      <c r="M339" s="13">
        <f t="shared" si="32"/>
        <v>42047.128564814819</v>
      </c>
      <c r="N339" s="13" t="str">
        <f t="shared" si="33"/>
        <v>2015</v>
      </c>
      <c r="O339" s="13" t="str">
        <f t="shared" si="34"/>
        <v>Feb</v>
      </c>
      <c r="P339" s="13">
        <f t="shared" si="35"/>
        <v>42077.086898148147</v>
      </c>
      <c r="Q339" t="b">
        <v>1</v>
      </c>
      <c r="R339">
        <v>31</v>
      </c>
      <c r="S339" t="b">
        <v>1</v>
      </c>
      <c r="T339" t="s">
        <v>8267</v>
      </c>
      <c r="U339" s="9" t="s">
        <v>8308</v>
      </c>
      <c r="V339" t="s">
        <v>8313</v>
      </c>
    </row>
    <row r="340" spans="1:22" ht="60" hidden="1" x14ac:dyDescent="0.3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s="7">
        <f t="shared" si="31"/>
        <v>110</v>
      </c>
      <c r="G340" s="7">
        <f t="shared" si="30"/>
        <v>70</v>
      </c>
      <c r="H340" t="s">
        <v>8218</v>
      </c>
      <c r="I340" t="s">
        <v>8223</v>
      </c>
      <c r="J340" t="s">
        <v>8245</v>
      </c>
      <c r="K340">
        <v>1472864400</v>
      </c>
      <c r="L340">
        <v>1468001290</v>
      </c>
      <c r="M340" s="13">
        <f t="shared" si="32"/>
        <v>42559.755671296298</v>
      </c>
      <c r="N340" s="13" t="str">
        <f t="shared" si="33"/>
        <v>2016</v>
      </c>
      <c r="O340" s="13" t="str">
        <f t="shared" si="34"/>
        <v>Jul</v>
      </c>
      <c r="P340" s="13">
        <f t="shared" si="35"/>
        <v>42616.041666666672</v>
      </c>
      <c r="Q340" t="b">
        <v>1</v>
      </c>
      <c r="R340">
        <v>236</v>
      </c>
      <c r="S340" t="b">
        <v>1</v>
      </c>
      <c r="T340" t="s">
        <v>8267</v>
      </c>
      <c r="U340" s="9" t="s">
        <v>8308</v>
      </c>
      <c r="V340" t="s">
        <v>8313</v>
      </c>
    </row>
    <row r="341" spans="1:22" ht="45" hidden="1" x14ac:dyDescent="0.3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s="7">
        <f t="shared" si="31"/>
        <v>108</v>
      </c>
      <c r="G341" s="7">
        <f t="shared" si="30"/>
        <v>72.87</v>
      </c>
      <c r="H341" t="s">
        <v>8218</v>
      </c>
      <c r="I341" t="s">
        <v>8223</v>
      </c>
      <c r="J341" t="s">
        <v>8245</v>
      </c>
      <c r="K341">
        <v>1430331268</v>
      </c>
      <c r="L341">
        <v>1427739268</v>
      </c>
      <c r="M341" s="13">
        <f t="shared" si="32"/>
        <v>42093.760046296295</v>
      </c>
      <c r="N341" s="13" t="str">
        <f t="shared" si="33"/>
        <v>2015</v>
      </c>
      <c r="O341" s="13" t="str">
        <f t="shared" si="34"/>
        <v>Mar</v>
      </c>
      <c r="P341" s="13">
        <f t="shared" si="35"/>
        <v>42123.760046296295</v>
      </c>
      <c r="Q341" t="b">
        <v>1</v>
      </c>
      <c r="R341">
        <v>89</v>
      </c>
      <c r="S341" t="b">
        <v>1</v>
      </c>
      <c r="T341" t="s">
        <v>8267</v>
      </c>
      <c r="U341" s="9" t="s">
        <v>8308</v>
      </c>
      <c r="V341" t="s">
        <v>8313</v>
      </c>
    </row>
    <row r="342" spans="1:22" ht="45" hidden="1" x14ac:dyDescent="0.3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s="7">
        <f t="shared" si="31"/>
        <v>125</v>
      </c>
      <c r="G342" s="7">
        <f t="shared" si="30"/>
        <v>146.35</v>
      </c>
      <c r="H342" t="s">
        <v>8218</v>
      </c>
      <c r="I342" t="s">
        <v>8223</v>
      </c>
      <c r="J342" t="s">
        <v>8245</v>
      </c>
      <c r="K342">
        <v>1489006800</v>
      </c>
      <c r="L342">
        <v>1486397007</v>
      </c>
      <c r="M342" s="13">
        <f t="shared" si="32"/>
        <v>42772.669062500005</v>
      </c>
      <c r="N342" s="13" t="str">
        <f t="shared" si="33"/>
        <v>2017</v>
      </c>
      <c r="O342" s="13" t="str">
        <f t="shared" si="34"/>
        <v>Feb</v>
      </c>
      <c r="P342" s="13">
        <f t="shared" si="35"/>
        <v>42802.875</v>
      </c>
      <c r="Q342" t="b">
        <v>1</v>
      </c>
      <c r="R342">
        <v>299</v>
      </c>
      <c r="S342" t="b">
        <v>1</v>
      </c>
      <c r="T342" t="s">
        <v>8267</v>
      </c>
      <c r="U342" s="9" t="s">
        <v>8308</v>
      </c>
      <c r="V342" t="s">
        <v>8313</v>
      </c>
    </row>
    <row r="343" spans="1:22" ht="45" hidden="1" x14ac:dyDescent="0.3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s="7">
        <f t="shared" si="31"/>
        <v>107</v>
      </c>
      <c r="G343" s="7">
        <f t="shared" si="30"/>
        <v>67.91</v>
      </c>
      <c r="H343" t="s">
        <v>8218</v>
      </c>
      <c r="I343" t="s">
        <v>8223</v>
      </c>
      <c r="J343" t="s">
        <v>8245</v>
      </c>
      <c r="K343">
        <v>1412135940</v>
      </c>
      <c r="L343">
        <v>1410555998</v>
      </c>
      <c r="M343" s="13">
        <f t="shared" si="32"/>
        <v>41894.879606481481</v>
      </c>
      <c r="N343" s="13" t="str">
        <f t="shared" si="33"/>
        <v>2014</v>
      </c>
      <c r="O343" s="13" t="str">
        <f t="shared" si="34"/>
        <v>Sep</v>
      </c>
      <c r="P343" s="13">
        <f t="shared" si="35"/>
        <v>41913.165972222225</v>
      </c>
      <c r="Q343" t="b">
        <v>1</v>
      </c>
      <c r="R343">
        <v>55</v>
      </c>
      <c r="S343" t="b">
        <v>1</v>
      </c>
      <c r="T343" t="s">
        <v>8267</v>
      </c>
      <c r="U343" s="9" t="s">
        <v>8308</v>
      </c>
      <c r="V343" t="s">
        <v>8313</v>
      </c>
    </row>
    <row r="344" spans="1:22" ht="30" hidden="1" x14ac:dyDescent="0.3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s="7">
        <f t="shared" si="31"/>
        <v>100</v>
      </c>
      <c r="G344" s="7">
        <f t="shared" si="30"/>
        <v>169.85</v>
      </c>
      <c r="H344" t="s">
        <v>8218</v>
      </c>
      <c r="I344" t="s">
        <v>8223</v>
      </c>
      <c r="J344" t="s">
        <v>8245</v>
      </c>
      <c r="K344">
        <v>1461955465</v>
      </c>
      <c r="L344">
        <v>1459363465</v>
      </c>
      <c r="M344" s="13">
        <f t="shared" si="32"/>
        <v>42459.780844907407</v>
      </c>
      <c r="N344" s="13" t="str">
        <f t="shared" si="33"/>
        <v>2016</v>
      </c>
      <c r="O344" s="13" t="str">
        <f t="shared" si="34"/>
        <v>Mar</v>
      </c>
      <c r="P344" s="13">
        <f t="shared" si="35"/>
        <v>42489.780844907407</v>
      </c>
      <c r="Q344" t="b">
        <v>1</v>
      </c>
      <c r="R344">
        <v>325</v>
      </c>
      <c r="S344" t="b">
        <v>1</v>
      </c>
      <c r="T344" t="s">
        <v>8267</v>
      </c>
      <c r="U344" s="9" t="s">
        <v>8308</v>
      </c>
      <c r="V344" t="s">
        <v>8313</v>
      </c>
    </row>
    <row r="345" spans="1:22" ht="60" hidden="1" x14ac:dyDescent="0.3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s="7">
        <f t="shared" si="31"/>
        <v>102</v>
      </c>
      <c r="G345" s="7">
        <f t="shared" si="30"/>
        <v>58.41</v>
      </c>
      <c r="H345" t="s">
        <v>8218</v>
      </c>
      <c r="I345" t="s">
        <v>8223</v>
      </c>
      <c r="J345" t="s">
        <v>8245</v>
      </c>
      <c r="K345">
        <v>1415934000</v>
      </c>
      <c r="L345">
        <v>1413308545</v>
      </c>
      <c r="M345" s="13">
        <f t="shared" si="32"/>
        <v>41926.73778935185</v>
      </c>
      <c r="N345" s="13" t="str">
        <f t="shared" si="33"/>
        <v>2014</v>
      </c>
      <c r="O345" s="13" t="str">
        <f t="shared" si="34"/>
        <v>Oct</v>
      </c>
      <c r="P345" s="13">
        <f t="shared" si="35"/>
        <v>41957.125</v>
      </c>
      <c r="Q345" t="b">
        <v>1</v>
      </c>
      <c r="R345">
        <v>524</v>
      </c>
      <c r="S345" t="b">
        <v>1</v>
      </c>
      <c r="T345" t="s">
        <v>8267</v>
      </c>
      <c r="U345" s="9" t="s">
        <v>8308</v>
      </c>
      <c r="V345" t="s">
        <v>8313</v>
      </c>
    </row>
    <row r="346" spans="1:22" ht="60" hidden="1" x14ac:dyDescent="0.3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s="7">
        <f t="shared" si="31"/>
        <v>102</v>
      </c>
      <c r="G346" s="7">
        <f t="shared" si="30"/>
        <v>119.99</v>
      </c>
      <c r="H346" t="s">
        <v>8218</v>
      </c>
      <c r="I346" t="s">
        <v>8223</v>
      </c>
      <c r="J346" t="s">
        <v>8245</v>
      </c>
      <c r="K346">
        <v>1433125200</v>
      </c>
      <c r="L346">
        <v>1429312694</v>
      </c>
      <c r="M346" s="13">
        <f t="shared" si="32"/>
        <v>42111.970995370371</v>
      </c>
      <c r="N346" s="13" t="str">
        <f t="shared" si="33"/>
        <v>2015</v>
      </c>
      <c r="O346" s="13" t="str">
        <f t="shared" si="34"/>
        <v>Apr</v>
      </c>
      <c r="P346" s="13">
        <f t="shared" si="35"/>
        <v>42156.097222222219</v>
      </c>
      <c r="Q346" t="b">
        <v>1</v>
      </c>
      <c r="R346">
        <v>285</v>
      </c>
      <c r="S346" t="b">
        <v>1</v>
      </c>
      <c r="T346" t="s">
        <v>8267</v>
      </c>
      <c r="U346" s="9" t="s">
        <v>8308</v>
      </c>
      <c r="V346" t="s">
        <v>8313</v>
      </c>
    </row>
    <row r="347" spans="1:22" ht="45" hidden="1" x14ac:dyDescent="0.3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s="7">
        <f t="shared" si="31"/>
        <v>123</v>
      </c>
      <c r="G347" s="7">
        <f t="shared" si="30"/>
        <v>99.86</v>
      </c>
      <c r="H347" t="s">
        <v>8218</v>
      </c>
      <c r="I347" t="s">
        <v>8223</v>
      </c>
      <c r="J347" t="s">
        <v>8245</v>
      </c>
      <c r="K347">
        <v>1432161590</v>
      </c>
      <c r="L347">
        <v>1429569590</v>
      </c>
      <c r="M347" s="13">
        <f t="shared" si="32"/>
        <v>42114.944328703699</v>
      </c>
      <c r="N347" s="13" t="str">
        <f t="shared" si="33"/>
        <v>2015</v>
      </c>
      <c r="O347" s="13" t="str">
        <f t="shared" si="34"/>
        <v>Apr</v>
      </c>
      <c r="P347" s="13">
        <f t="shared" si="35"/>
        <v>42144.944328703699</v>
      </c>
      <c r="Q347" t="b">
        <v>1</v>
      </c>
      <c r="R347">
        <v>179</v>
      </c>
      <c r="S347" t="b">
        <v>1</v>
      </c>
      <c r="T347" t="s">
        <v>8267</v>
      </c>
      <c r="U347" s="9" t="s">
        <v>8308</v>
      </c>
      <c r="V347" t="s">
        <v>8313</v>
      </c>
    </row>
    <row r="348" spans="1:22" ht="45" hidden="1" x14ac:dyDescent="0.3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s="7">
        <f t="shared" si="31"/>
        <v>170</v>
      </c>
      <c r="G348" s="7">
        <f t="shared" si="30"/>
        <v>90.58</v>
      </c>
      <c r="H348" t="s">
        <v>8218</v>
      </c>
      <c r="I348" t="s">
        <v>8223</v>
      </c>
      <c r="J348" t="s">
        <v>8245</v>
      </c>
      <c r="K348">
        <v>1444824021</v>
      </c>
      <c r="L348">
        <v>1442232021</v>
      </c>
      <c r="M348" s="13">
        <f t="shared" si="32"/>
        <v>42261.500243055561</v>
      </c>
      <c r="N348" s="13" t="str">
        <f t="shared" si="33"/>
        <v>2015</v>
      </c>
      <c r="O348" s="13" t="str">
        <f t="shared" si="34"/>
        <v>Sep</v>
      </c>
      <c r="P348" s="13">
        <f t="shared" si="35"/>
        <v>42291.500243055561</v>
      </c>
      <c r="Q348" t="b">
        <v>1</v>
      </c>
      <c r="R348">
        <v>188</v>
      </c>
      <c r="S348" t="b">
        <v>1</v>
      </c>
      <c r="T348" t="s">
        <v>8267</v>
      </c>
      <c r="U348" s="9" t="s">
        <v>8308</v>
      </c>
      <c r="V348" t="s">
        <v>8313</v>
      </c>
    </row>
    <row r="349" spans="1:22" ht="45" hidden="1" x14ac:dyDescent="0.3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s="7">
        <f t="shared" si="31"/>
        <v>112</v>
      </c>
      <c r="G349" s="7">
        <f t="shared" si="30"/>
        <v>117.77</v>
      </c>
      <c r="H349" t="s">
        <v>8218</v>
      </c>
      <c r="I349" t="s">
        <v>8223</v>
      </c>
      <c r="J349" t="s">
        <v>8245</v>
      </c>
      <c r="K349">
        <v>1447505609</v>
      </c>
      <c r="L349">
        <v>1444910009</v>
      </c>
      <c r="M349" s="13">
        <f t="shared" si="32"/>
        <v>42292.495474537034</v>
      </c>
      <c r="N349" s="13" t="str">
        <f t="shared" si="33"/>
        <v>2015</v>
      </c>
      <c r="O349" s="13" t="str">
        <f t="shared" si="34"/>
        <v>Oct</v>
      </c>
      <c r="P349" s="13">
        <f t="shared" si="35"/>
        <v>42322.537141203706</v>
      </c>
      <c r="Q349" t="b">
        <v>1</v>
      </c>
      <c r="R349">
        <v>379</v>
      </c>
      <c r="S349" t="b">
        <v>1</v>
      </c>
      <c r="T349" t="s">
        <v>8267</v>
      </c>
      <c r="U349" s="9" t="s">
        <v>8308</v>
      </c>
      <c r="V349" t="s">
        <v>8313</v>
      </c>
    </row>
    <row r="350" spans="1:22" ht="45" hidden="1" x14ac:dyDescent="0.3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s="7">
        <f t="shared" si="31"/>
        <v>103</v>
      </c>
      <c r="G350" s="7">
        <f t="shared" si="30"/>
        <v>86.55</v>
      </c>
      <c r="H350" t="s">
        <v>8218</v>
      </c>
      <c r="I350" t="s">
        <v>8223</v>
      </c>
      <c r="J350" t="s">
        <v>8245</v>
      </c>
      <c r="K350">
        <v>1440165916</v>
      </c>
      <c r="L350">
        <v>1437573916</v>
      </c>
      <c r="M350" s="13">
        <f t="shared" si="32"/>
        <v>42207.58699074074</v>
      </c>
      <c r="N350" s="13" t="str">
        <f t="shared" si="33"/>
        <v>2015</v>
      </c>
      <c r="O350" s="13" t="str">
        <f t="shared" si="34"/>
        <v>Jul</v>
      </c>
      <c r="P350" s="13">
        <f t="shared" si="35"/>
        <v>42237.58699074074</v>
      </c>
      <c r="Q350" t="b">
        <v>1</v>
      </c>
      <c r="R350">
        <v>119</v>
      </c>
      <c r="S350" t="b">
        <v>1</v>
      </c>
      <c r="T350" t="s">
        <v>8267</v>
      </c>
      <c r="U350" s="9" t="s">
        <v>8308</v>
      </c>
      <c r="V350" t="s">
        <v>8313</v>
      </c>
    </row>
    <row r="351" spans="1:22" ht="45" hidden="1" x14ac:dyDescent="0.3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s="7">
        <f t="shared" si="31"/>
        <v>107</v>
      </c>
      <c r="G351" s="7">
        <f t="shared" si="30"/>
        <v>71.900000000000006</v>
      </c>
      <c r="H351" t="s">
        <v>8218</v>
      </c>
      <c r="I351" t="s">
        <v>8223</v>
      </c>
      <c r="J351" t="s">
        <v>8245</v>
      </c>
      <c r="K351">
        <v>1487937508</v>
      </c>
      <c r="L351">
        <v>1485345508</v>
      </c>
      <c r="M351" s="13">
        <f t="shared" si="32"/>
        <v>42760.498935185184</v>
      </c>
      <c r="N351" s="13" t="str">
        <f t="shared" si="33"/>
        <v>2017</v>
      </c>
      <c r="O351" s="13" t="str">
        <f t="shared" si="34"/>
        <v>Jan</v>
      </c>
      <c r="P351" s="13">
        <f t="shared" si="35"/>
        <v>42790.498935185184</v>
      </c>
      <c r="Q351" t="b">
        <v>1</v>
      </c>
      <c r="R351">
        <v>167</v>
      </c>
      <c r="S351" t="b">
        <v>1</v>
      </c>
      <c r="T351" t="s">
        <v>8267</v>
      </c>
      <c r="U351" s="9" t="s">
        <v>8308</v>
      </c>
      <c r="V351" t="s">
        <v>8313</v>
      </c>
    </row>
    <row r="352" spans="1:22" ht="45" hidden="1" x14ac:dyDescent="0.3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s="7">
        <f t="shared" si="31"/>
        <v>115</v>
      </c>
      <c r="G352" s="7">
        <f t="shared" si="30"/>
        <v>129.82</v>
      </c>
      <c r="H352" t="s">
        <v>8218</v>
      </c>
      <c r="I352" t="s">
        <v>8223</v>
      </c>
      <c r="J352" t="s">
        <v>8245</v>
      </c>
      <c r="K352">
        <v>1473566340</v>
      </c>
      <c r="L352">
        <v>1470274509</v>
      </c>
      <c r="M352" s="13">
        <f t="shared" si="32"/>
        <v>42586.066076388888</v>
      </c>
      <c r="N352" s="13" t="str">
        <f t="shared" si="33"/>
        <v>2016</v>
      </c>
      <c r="O352" s="13" t="str">
        <f t="shared" si="34"/>
        <v>Aug</v>
      </c>
      <c r="P352" s="13">
        <f t="shared" si="35"/>
        <v>42624.165972222225</v>
      </c>
      <c r="Q352" t="b">
        <v>1</v>
      </c>
      <c r="R352">
        <v>221</v>
      </c>
      <c r="S352" t="b">
        <v>1</v>
      </c>
      <c r="T352" t="s">
        <v>8267</v>
      </c>
      <c r="U352" s="9" t="s">
        <v>8308</v>
      </c>
      <c r="V352" t="s">
        <v>8313</v>
      </c>
    </row>
    <row r="353" spans="1:22" ht="60" hidden="1" x14ac:dyDescent="0.3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s="7">
        <f t="shared" si="31"/>
        <v>127</v>
      </c>
      <c r="G353" s="7">
        <f t="shared" si="30"/>
        <v>44.91</v>
      </c>
      <c r="H353" t="s">
        <v>8218</v>
      </c>
      <c r="I353" t="s">
        <v>8226</v>
      </c>
      <c r="J353" t="s">
        <v>8248</v>
      </c>
      <c r="K353">
        <v>1460066954</v>
      </c>
      <c r="L353">
        <v>1456614554</v>
      </c>
      <c r="M353" s="13">
        <f t="shared" si="32"/>
        <v>42427.964745370366</v>
      </c>
      <c r="N353" s="13" t="str">
        <f t="shared" si="33"/>
        <v>2016</v>
      </c>
      <c r="O353" s="13" t="str">
        <f t="shared" si="34"/>
        <v>Feb</v>
      </c>
      <c r="P353" s="13">
        <f t="shared" si="35"/>
        <v>42467.923078703709</v>
      </c>
      <c r="Q353" t="b">
        <v>1</v>
      </c>
      <c r="R353">
        <v>964</v>
      </c>
      <c r="S353" t="b">
        <v>1</v>
      </c>
      <c r="T353" t="s">
        <v>8267</v>
      </c>
      <c r="U353" s="9" t="s">
        <v>8308</v>
      </c>
      <c r="V353" t="s">
        <v>8313</v>
      </c>
    </row>
    <row r="354" spans="1:22" ht="45" hidden="1" x14ac:dyDescent="0.3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s="7">
        <f t="shared" si="31"/>
        <v>117</v>
      </c>
      <c r="G354" s="7">
        <f t="shared" si="30"/>
        <v>40.76</v>
      </c>
      <c r="H354" t="s">
        <v>8218</v>
      </c>
      <c r="I354" t="s">
        <v>8223</v>
      </c>
      <c r="J354" t="s">
        <v>8245</v>
      </c>
      <c r="K354">
        <v>1412740868</v>
      </c>
      <c r="L354">
        <v>1410148868</v>
      </c>
      <c r="M354" s="13">
        <f t="shared" si="32"/>
        <v>41890.167453703703</v>
      </c>
      <c r="N354" s="13" t="str">
        <f t="shared" si="33"/>
        <v>2014</v>
      </c>
      <c r="O354" s="13" t="str">
        <f t="shared" si="34"/>
        <v>Sep</v>
      </c>
      <c r="P354" s="13">
        <f t="shared" si="35"/>
        <v>41920.167453703703</v>
      </c>
      <c r="Q354" t="b">
        <v>1</v>
      </c>
      <c r="R354">
        <v>286</v>
      </c>
      <c r="S354" t="b">
        <v>1</v>
      </c>
      <c r="T354" t="s">
        <v>8267</v>
      </c>
      <c r="U354" s="9" t="s">
        <v>8308</v>
      </c>
      <c r="V354" t="s">
        <v>8313</v>
      </c>
    </row>
    <row r="355" spans="1:22" ht="60" hidden="1" x14ac:dyDescent="0.3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s="7">
        <f t="shared" si="31"/>
        <v>109</v>
      </c>
      <c r="G355" s="7">
        <f t="shared" si="30"/>
        <v>103.52</v>
      </c>
      <c r="H355" t="s">
        <v>8218</v>
      </c>
      <c r="I355" t="s">
        <v>8223</v>
      </c>
      <c r="J355" t="s">
        <v>8245</v>
      </c>
      <c r="K355">
        <v>1447963219</v>
      </c>
      <c r="L355">
        <v>1445367619</v>
      </c>
      <c r="M355" s="13">
        <f t="shared" si="32"/>
        <v>42297.791886574079</v>
      </c>
      <c r="N355" s="13" t="str">
        <f t="shared" si="33"/>
        <v>2015</v>
      </c>
      <c r="O355" s="13" t="str">
        <f t="shared" si="34"/>
        <v>Oct</v>
      </c>
      <c r="P355" s="13">
        <f t="shared" si="35"/>
        <v>42327.833553240736</v>
      </c>
      <c r="Q355" t="b">
        <v>1</v>
      </c>
      <c r="R355">
        <v>613</v>
      </c>
      <c r="S355" t="b">
        <v>1</v>
      </c>
      <c r="T355" t="s">
        <v>8267</v>
      </c>
      <c r="U355" s="9" t="s">
        <v>8308</v>
      </c>
      <c r="V355" t="s">
        <v>8313</v>
      </c>
    </row>
    <row r="356" spans="1:22" ht="60" hidden="1" x14ac:dyDescent="0.3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s="7">
        <f t="shared" si="31"/>
        <v>104</v>
      </c>
      <c r="G356" s="7">
        <f t="shared" si="30"/>
        <v>125.45</v>
      </c>
      <c r="H356" t="s">
        <v>8218</v>
      </c>
      <c r="I356" t="s">
        <v>8223</v>
      </c>
      <c r="J356" t="s">
        <v>8245</v>
      </c>
      <c r="K356">
        <v>1460141521</v>
      </c>
      <c r="L356">
        <v>1457553121</v>
      </c>
      <c r="M356" s="13">
        <f t="shared" si="32"/>
        <v>42438.827789351853</v>
      </c>
      <c r="N356" s="13" t="str">
        <f t="shared" si="33"/>
        <v>2016</v>
      </c>
      <c r="O356" s="13" t="str">
        <f t="shared" si="34"/>
        <v>Mar</v>
      </c>
      <c r="P356" s="13">
        <f t="shared" si="35"/>
        <v>42468.786122685182</v>
      </c>
      <c r="Q356" t="b">
        <v>1</v>
      </c>
      <c r="R356">
        <v>29</v>
      </c>
      <c r="S356" t="b">
        <v>1</v>
      </c>
      <c r="T356" t="s">
        <v>8267</v>
      </c>
      <c r="U356" s="9" t="s">
        <v>8308</v>
      </c>
      <c r="V356" t="s">
        <v>8313</v>
      </c>
    </row>
    <row r="357" spans="1:22" ht="45" hidden="1" x14ac:dyDescent="0.3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s="7">
        <f t="shared" si="31"/>
        <v>116</v>
      </c>
      <c r="G357" s="7">
        <f t="shared" si="30"/>
        <v>246.61</v>
      </c>
      <c r="H357" t="s">
        <v>8218</v>
      </c>
      <c r="I357" t="s">
        <v>8223</v>
      </c>
      <c r="J357" t="s">
        <v>8245</v>
      </c>
      <c r="K357">
        <v>1417420994</v>
      </c>
      <c r="L357">
        <v>1414738994</v>
      </c>
      <c r="M357" s="13">
        <f t="shared" si="32"/>
        <v>41943.293912037036</v>
      </c>
      <c r="N357" s="13" t="str">
        <f t="shared" si="33"/>
        <v>2014</v>
      </c>
      <c r="O357" s="13" t="str">
        <f t="shared" si="34"/>
        <v>Oct</v>
      </c>
      <c r="P357" s="13">
        <f t="shared" si="35"/>
        <v>41974.3355787037</v>
      </c>
      <c r="Q357" t="b">
        <v>1</v>
      </c>
      <c r="R357">
        <v>165</v>
      </c>
      <c r="S357" t="b">
        <v>1</v>
      </c>
      <c r="T357" t="s">
        <v>8267</v>
      </c>
      <c r="U357" s="9" t="s">
        <v>8308</v>
      </c>
      <c r="V357" t="s">
        <v>8313</v>
      </c>
    </row>
    <row r="358" spans="1:22" ht="45" hidden="1" x14ac:dyDescent="0.3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s="7">
        <f t="shared" si="31"/>
        <v>103</v>
      </c>
      <c r="G358" s="7">
        <f t="shared" si="30"/>
        <v>79.400000000000006</v>
      </c>
      <c r="H358" t="s">
        <v>8218</v>
      </c>
      <c r="I358" t="s">
        <v>8223</v>
      </c>
      <c r="J358" t="s">
        <v>8245</v>
      </c>
      <c r="K358">
        <v>1458152193</v>
      </c>
      <c r="L358">
        <v>1455563793</v>
      </c>
      <c r="M358" s="13">
        <f t="shared" si="32"/>
        <v>42415.803159722222</v>
      </c>
      <c r="N358" s="13" t="str">
        <f t="shared" si="33"/>
        <v>2016</v>
      </c>
      <c r="O358" s="13" t="str">
        <f t="shared" si="34"/>
        <v>Feb</v>
      </c>
      <c r="P358" s="13">
        <f t="shared" si="35"/>
        <v>42445.761493055557</v>
      </c>
      <c r="Q358" t="b">
        <v>1</v>
      </c>
      <c r="R358">
        <v>97</v>
      </c>
      <c r="S358" t="b">
        <v>1</v>
      </c>
      <c r="T358" t="s">
        <v>8267</v>
      </c>
      <c r="U358" s="9" t="s">
        <v>8308</v>
      </c>
      <c r="V358" t="s">
        <v>8313</v>
      </c>
    </row>
    <row r="359" spans="1:22" ht="60" hidden="1" x14ac:dyDescent="0.3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s="7">
        <f t="shared" si="31"/>
        <v>174</v>
      </c>
      <c r="G359" s="7">
        <f t="shared" si="30"/>
        <v>86.14</v>
      </c>
      <c r="H359" t="s">
        <v>8218</v>
      </c>
      <c r="I359" t="s">
        <v>8223</v>
      </c>
      <c r="J359" t="s">
        <v>8245</v>
      </c>
      <c r="K359">
        <v>1429852797</v>
      </c>
      <c r="L359">
        <v>1426396797</v>
      </c>
      <c r="M359" s="13">
        <f t="shared" si="32"/>
        <v>42078.222187499996</v>
      </c>
      <c r="N359" s="13" t="str">
        <f t="shared" si="33"/>
        <v>2015</v>
      </c>
      <c r="O359" s="13" t="str">
        <f t="shared" si="34"/>
        <v>Mar</v>
      </c>
      <c r="P359" s="13">
        <f t="shared" si="35"/>
        <v>42118.222187499996</v>
      </c>
      <c r="Q359" t="b">
        <v>1</v>
      </c>
      <c r="R359">
        <v>303</v>
      </c>
      <c r="S359" t="b">
        <v>1</v>
      </c>
      <c r="T359" t="s">
        <v>8267</v>
      </c>
      <c r="U359" s="9" t="s">
        <v>8308</v>
      </c>
      <c r="V359" t="s">
        <v>8313</v>
      </c>
    </row>
    <row r="360" spans="1:22" ht="45" hidden="1" x14ac:dyDescent="0.3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s="7">
        <f t="shared" si="31"/>
        <v>103</v>
      </c>
      <c r="G360" s="7">
        <f t="shared" si="30"/>
        <v>193.05</v>
      </c>
      <c r="H360" t="s">
        <v>8218</v>
      </c>
      <c r="I360" t="s">
        <v>8223</v>
      </c>
      <c r="J360" t="s">
        <v>8245</v>
      </c>
      <c r="K360">
        <v>1466002800</v>
      </c>
      <c r="L360">
        <v>1463517521</v>
      </c>
      <c r="M360" s="13">
        <f t="shared" si="32"/>
        <v>42507.860196759255</v>
      </c>
      <c r="N360" s="13" t="str">
        <f t="shared" si="33"/>
        <v>2016</v>
      </c>
      <c r="O360" s="13" t="str">
        <f t="shared" si="34"/>
        <v>May</v>
      </c>
      <c r="P360" s="13">
        <f t="shared" si="35"/>
        <v>42536.625</v>
      </c>
      <c r="Q360" t="b">
        <v>1</v>
      </c>
      <c r="R360">
        <v>267</v>
      </c>
      <c r="S360" t="b">
        <v>1</v>
      </c>
      <c r="T360" t="s">
        <v>8267</v>
      </c>
      <c r="U360" s="9" t="s">
        <v>8308</v>
      </c>
      <c r="V360" t="s">
        <v>8313</v>
      </c>
    </row>
    <row r="361" spans="1:22" ht="45" hidden="1" x14ac:dyDescent="0.3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s="7">
        <f t="shared" si="31"/>
        <v>105</v>
      </c>
      <c r="G361" s="7">
        <f t="shared" si="30"/>
        <v>84.02</v>
      </c>
      <c r="H361" t="s">
        <v>8218</v>
      </c>
      <c r="I361" t="s">
        <v>8223</v>
      </c>
      <c r="J361" t="s">
        <v>8245</v>
      </c>
      <c r="K361">
        <v>1415941920</v>
      </c>
      <c r="L361">
        <v>1414028490</v>
      </c>
      <c r="M361" s="13">
        <f t="shared" si="32"/>
        <v>41935.070486111108</v>
      </c>
      <c r="N361" s="13" t="str">
        <f t="shared" si="33"/>
        <v>2014</v>
      </c>
      <c r="O361" s="13" t="str">
        <f t="shared" si="34"/>
        <v>Oct</v>
      </c>
      <c r="P361" s="13">
        <f t="shared" si="35"/>
        <v>41957.216666666667</v>
      </c>
      <c r="Q361" t="b">
        <v>1</v>
      </c>
      <c r="R361">
        <v>302</v>
      </c>
      <c r="S361" t="b">
        <v>1</v>
      </c>
      <c r="T361" t="s">
        <v>8267</v>
      </c>
      <c r="U361" s="9" t="s">
        <v>8308</v>
      </c>
      <c r="V361" t="s">
        <v>8313</v>
      </c>
    </row>
    <row r="362" spans="1:22" ht="60" hidden="1" x14ac:dyDescent="0.3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s="7">
        <f t="shared" si="31"/>
        <v>101</v>
      </c>
      <c r="G362" s="7">
        <f t="shared" si="30"/>
        <v>139.83000000000001</v>
      </c>
      <c r="H362" t="s">
        <v>8218</v>
      </c>
      <c r="I362" t="s">
        <v>8223</v>
      </c>
      <c r="J362" t="s">
        <v>8245</v>
      </c>
      <c r="K362">
        <v>1437621060</v>
      </c>
      <c r="L362">
        <v>1433799180</v>
      </c>
      <c r="M362" s="13">
        <f t="shared" si="32"/>
        <v>42163.897916666669</v>
      </c>
      <c r="N362" s="13" t="str">
        <f t="shared" si="33"/>
        <v>2015</v>
      </c>
      <c r="O362" s="13" t="str">
        <f t="shared" si="34"/>
        <v>Jun</v>
      </c>
      <c r="P362" s="13">
        <f t="shared" si="35"/>
        <v>42208.132638888885</v>
      </c>
      <c r="Q362" t="b">
        <v>0</v>
      </c>
      <c r="R362">
        <v>87</v>
      </c>
      <c r="S362" t="b">
        <v>1</v>
      </c>
      <c r="T362" t="s">
        <v>8267</v>
      </c>
      <c r="U362" s="9" t="s">
        <v>8308</v>
      </c>
      <c r="V362" t="s">
        <v>8313</v>
      </c>
    </row>
    <row r="363" spans="1:22" ht="45" hidden="1" x14ac:dyDescent="0.3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s="7">
        <f t="shared" si="31"/>
        <v>111</v>
      </c>
      <c r="G363" s="7">
        <f t="shared" si="30"/>
        <v>109.82</v>
      </c>
      <c r="H363" t="s">
        <v>8218</v>
      </c>
      <c r="I363" t="s">
        <v>8223</v>
      </c>
      <c r="J363" t="s">
        <v>8245</v>
      </c>
      <c r="K363">
        <v>1416704506</v>
      </c>
      <c r="L363">
        <v>1414108906</v>
      </c>
      <c r="M363" s="13">
        <f t="shared" si="32"/>
        <v>41936.001226851848</v>
      </c>
      <c r="N363" s="13" t="str">
        <f t="shared" si="33"/>
        <v>2014</v>
      </c>
      <c r="O363" s="13" t="str">
        <f t="shared" si="34"/>
        <v>Oct</v>
      </c>
      <c r="P363" s="13">
        <f t="shared" si="35"/>
        <v>41966.042893518519</v>
      </c>
      <c r="Q363" t="b">
        <v>0</v>
      </c>
      <c r="R363">
        <v>354</v>
      </c>
      <c r="S363" t="b">
        <v>1</v>
      </c>
      <c r="T363" t="s">
        <v>8267</v>
      </c>
      <c r="U363" s="9" t="s">
        <v>8308</v>
      </c>
      <c r="V363" t="s">
        <v>8313</v>
      </c>
    </row>
    <row r="364" spans="1:22" ht="60" hidden="1" x14ac:dyDescent="0.3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s="7">
        <f t="shared" si="31"/>
        <v>124</v>
      </c>
      <c r="G364" s="7">
        <f t="shared" si="30"/>
        <v>139.53</v>
      </c>
      <c r="H364" t="s">
        <v>8218</v>
      </c>
      <c r="I364" t="s">
        <v>8223</v>
      </c>
      <c r="J364" t="s">
        <v>8245</v>
      </c>
      <c r="K364">
        <v>1407456000</v>
      </c>
      <c r="L364">
        <v>1405573391</v>
      </c>
      <c r="M364" s="13">
        <f t="shared" si="32"/>
        <v>41837.210543981484</v>
      </c>
      <c r="N364" s="13" t="str">
        <f t="shared" si="33"/>
        <v>2014</v>
      </c>
      <c r="O364" s="13" t="str">
        <f t="shared" si="34"/>
        <v>Jul</v>
      </c>
      <c r="P364" s="13">
        <f t="shared" si="35"/>
        <v>41859</v>
      </c>
      <c r="Q364" t="b">
        <v>0</v>
      </c>
      <c r="R364">
        <v>86</v>
      </c>
      <c r="S364" t="b">
        <v>1</v>
      </c>
      <c r="T364" t="s">
        <v>8267</v>
      </c>
      <c r="U364" s="9" t="s">
        <v>8308</v>
      </c>
      <c r="V364" t="s">
        <v>8313</v>
      </c>
    </row>
    <row r="365" spans="1:22" ht="60" hidden="1" x14ac:dyDescent="0.3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s="7">
        <f t="shared" si="31"/>
        <v>101</v>
      </c>
      <c r="G365" s="7">
        <f t="shared" si="30"/>
        <v>347.85</v>
      </c>
      <c r="H365" t="s">
        <v>8218</v>
      </c>
      <c r="I365" t="s">
        <v>8223</v>
      </c>
      <c r="J365" t="s">
        <v>8245</v>
      </c>
      <c r="K365">
        <v>1272828120</v>
      </c>
      <c r="L365">
        <v>1268934736</v>
      </c>
      <c r="M365" s="13">
        <f t="shared" si="32"/>
        <v>40255.744629629626</v>
      </c>
      <c r="N365" s="13" t="str">
        <f t="shared" si="33"/>
        <v>2010</v>
      </c>
      <c r="O365" s="13" t="str">
        <f t="shared" si="34"/>
        <v>Mar</v>
      </c>
      <c r="P365" s="13">
        <f t="shared" si="35"/>
        <v>40300.806944444441</v>
      </c>
      <c r="Q365" t="b">
        <v>0</v>
      </c>
      <c r="R365">
        <v>26</v>
      </c>
      <c r="S365" t="b">
        <v>1</v>
      </c>
      <c r="T365" t="s">
        <v>8267</v>
      </c>
      <c r="U365" s="9" t="s">
        <v>8308</v>
      </c>
      <c r="V365" t="s">
        <v>8313</v>
      </c>
    </row>
    <row r="366" spans="1:22" ht="45" hidden="1" x14ac:dyDescent="0.3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s="7">
        <f t="shared" si="31"/>
        <v>110</v>
      </c>
      <c r="G366" s="7">
        <f t="shared" si="30"/>
        <v>68.239999999999995</v>
      </c>
      <c r="H366" t="s">
        <v>8218</v>
      </c>
      <c r="I366" t="s">
        <v>8223</v>
      </c>
      <c r="J366" t="s">
        <v>8245</v>
      </c>
      <c r="K366">
        <v>1403323140</v>
      </c>
      <c r="L366">
        <v>1400704672</v>
      </c>
      <c r="M366" s="13">
        <f t="shared" si="32"/>
        <v>41780.859629629631</v>
      </c>
      <c r="N366" s="13" t="str">
        <f t="shared" si="33"/>
        <v>2014</v>
      </c>
      <c r="O366" s="13" t="str">
        <f t="shared" si="34"/>
        <v>May</v>
      </c>
      <c r="P366" s="13">
        <f t="shared" si="35"/>
        <v>41811.165972222225</v>
      </c>
      <c r="Q366" t="b">
        <v>0</v>
      </c>
      <c r="R366">
        <v>113</v>
      </c>
      <c r="S366" t="b">
        <v>1</v>
      </c>
      <c r="T366" t="s">
        <v>8267</v>
      </c>
      <c r="U366" s="9" t="s">
        <v>8308</v>
      </c>
      <c r="V366" t="s">
        <v>8313</v>
      </c>
    </row>
    <row r="367" spans="1:22" ht="45" hidden="1" x14ac:dyDescent="0.3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s="7">
        <f t="shared" si="31"/>
        <v>104</v>
      </c>
      <c r="G367" s="7">
        <f t="shared" si="30"/>
        <v>239.94</v>
      </c>
      <c r="H367" t="s">
        <v>8218</v>
      </c>
      <c r="I367" t="s">
        <v>8224</v>
      </c>
      <c r="J367" t="s">
        <v>8246</v>
      </c>
      <c r="K367">
        <v>1393597999</v>
      </c>
      <c r="L367">
        <v>1391005999</v>
      </c>
      <c r="M367" s="13">
        <f t="shared" si="32"/>
        <v>41668.606469907405</v>
      </c>
      <c r="N367" s="13" t="str">
        <f t="shared" si="33"/>
        <v>2014</v>
      </c>
      <c r="O367" s="13" t="str">
        <f t="shared" si="34"/>
        <v>Jan</v>
      </c>
      <c r="P367" s="13">
        <f t="shared" si="35"/>
        <v>41698.606469907405</v>
      </c>
      <c r="Q367" t="b">
        <v>0</v>
      </c>
      <c r="R367">
        <v>65</v>
      </c>
      <c r="S367" t="b">
        <v>1</v>
      </c>
      <c r="T367" t="s">
        <v>8267</v>
      </c>
      <c r="U367" s="9" t="s">
        <v>8308</v>
      </c>
      <c r="V367" t="s">
        <v>8313</v>
      </c>
    </row>
    <row r="368" spans="1:22" ht="45" hidden="1" x14ac:dyDescent="0.3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s="7">
        <f t="shared" si="31"/>
        <v>101</v>
      </c>
      <c r="G368" s="7">
        <f t="shared" si="30"/>
        <v>287.31</v>
      </c>
      <c r="H368" t="s">
        <v>8218</v>
      </c>
      <c r="I368" t="s">
        <v>8223</v>
      </c>
      <c r="J368" t="s">
        <v>8245</v>
      </c>
      <c r="K368">
        <v>1337540518</v>
      </c>
      <c r="L368">
        <v>1334948518</v>
      </c>
      <c r="M368" s="13">
        <f t="shared" si="32"/>
        <v>41019.793032407404</v>
      </c>
      <c r="N368" s="13" t="str">
        <f t="shared" si="33"/>
        <v>2012</v>
      </c>
      <c r="O368" s="13" t="str">
        <f t="shared" si="34"/>
        <v>Apr</v>
      </c>
      <c r="P368" s="13">
        <f t="shared" si="35"/>
        <v>41049.793032407404</v>
      </c>
      <c r="Q368" t="b">
        <v>0</v>
      </c>
      <c r="R368">
        <v>134</v>
      </c>
      <c r="S368" t="b">
        <v>1</v>
      </c>
      <c r="T368" t="s">
        <v>8267</v>
      </c>
      <c r="U368" s="9" t="s">
        <v>8308</v>
      </c>
      <c r="V368" t="s">
        <v>8313</v>
      </c>
    </row>
    <row r="369" spans="1:22" ht="45" hidden="1" x14ac:dyDescent="0.3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s="7">
        <f t="shared" si="31"/>
        <v>103</v>
      </c>
      <c r="G369" s="7">
        <f t="shared" si="30"/>
        <v>86.85</v>
      </c>
      <c r="H369" t="s">
        <v>8218</v>
      </c>
      <c r="I369" t="s">
        <v>8223</v>
      </c>
      <c r="J369" t="s">
        <v>8245</v>
      </c>
      <c r="K369">
        <v>1367384340</v>
      </c>
      <c r="L369">
        <v>1363960278</v>
      </c>
      <c r="M369" s="13">
        <f t="shared" si="32"/>
        <v>41355.577291666668</v>
      </c>
      <c r="N369" s="13" t="str">
        <f t="shared" si="33"/>
        <v>2013</v>
      </c>
      <c r="O369" s="13" t="str">
        <f t="shared" si="34"/>
        <v>Mar</v>
      </c>
      <c r="P369" s="13">
        <f t="shared" si="35"/>
        <v>41395.207638888889</v>
      </c>
      <c r="Q369" t="b">
        <v>0</v>
      </c>
      <c r="R369">
        <v>119</v>
      </c>
      <c r="S369" t="b">
        <v>1</v>
      </c>
      <c r="T369" t="s">
        <v>8267</v>
      </c>
      <c r="U369" s="9" t="s">
        <v>8308</v>
      </c>
      <c r="V369" t="s">
        <v>8313</v>
      </c>
    </row>
    <row r="370" spans="1:22" ht="60" hidden="1" x14ac:dyDescent="0.3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s="7">
        <f t="shared" si="31"/>
        <v>104</v>
      </c>
      <c r="G370" s="7">
        <f t="shared" si="30"/>
        <v>81.849999999999994</v>
      </c>
      <c r="H370" t="s">
        <v>8218</v>
      </c>
      <c r="I370" t="s">
        <v>8223</v>
      </c>
      <c r="J370" t="s">
        <v>8245</v>
      </c>
      <c r="K370">
        <v>1426426322</v>
      </c>
      <c r="L370">
        <v>1423405922</v>
      </c>
      <c r="M370" s="13">
        <f t="shared" si="32"/>
        <v>42043.605578703704</v>
      </c>
      <c r="N370" s="13" t="str">
        <f t="shared" si="33"/>
        <v>2015</v>
      </c>
      <c r="O370" s="13" t="str">
        <f t="shared" si="34"/>
        <v>Feb</v>
      </c>
      <c r="P370" s="13">
        <f t="shared" si="35"/>
        <v>42078.563912037032</v>
      </c>
      <c r="Q370" t="b">
        <v>0</v>
      </c>
      <c r="R370">
        <v>159</v>
      </c>
      <c r="S370" t="b">
        <v>1</v>
      </c>
      <c r="T370" t="s">
        <v>8267</v>
      </c>
      <c r="U370" s="9" t="s">
        <v>8308</v>
      </c>
      <c r="V370" t="s">
        <v>8313</v>
      </c>
    </row>
    <row r="371" spans="1:22" ht="45" hidden="1" x14ac:dyDescent="0.3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s="7">
        <f t="shared" si="31"/>
        <v>110</v>
      </c>
      <c r="G371" s="7">
        <f t="shared" si="30"/>
        <v>42.87</v>
      </c>
      <c r="H371" t="s">
        <v>8218</v>
      </c>
      <c r="I371" t="s">
        <v>8223</v>
      </c>
      <c r="J371" t="s">
        <v>8245</v>
      </c>
      <c r="K371">
        <v>1326633269</v>
      </c>
      <c r="L371">
        <v>1324041269</v>
      </c>
      <c r="M371" s="13">
        <f t="shared" si="32"/>
        <v>40893.551724537036</v>
      </c>
      <c r="N371" s="13" t="str">
        <f t="shared" si="33"/>
        <v>2011</v>
      </c>
      <c r="O371" s="13" t="str">
        <f t="shared" si="34"/>
        <v>Dec</v>
      </c>
      <c r="P371" s="13">
        <f t="shared" si="35"/>
        <v>40923.551724537036</v>
      </c>
      <c r="Q371" t="b">
        <v>0</v>
      </c>
      <c r="R371">
        <v>167</v>
      </c>
      <c r="S371" t="b">
        <v>1</v>
      </c>
      <c r="T371" t="s">
        <v>8267</v>
      </c>
      <c r="U371" s="9" t="s">
        <v>8308</v>
      </c>
      <c r="V371" t="s">
        <v>8313</v>
      </c>
    </row>
    <row r="372" spans="1:22" ht="60" hidden="1" x14ac:dyDescent="0.3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s="7">
        <f t="shared" si="31"/>
        <v>122</v>
      </c>
      <c r="G372" s="7">
        <f t="shared" si="30"/>
        <v>709.42</v>
      </c>
      <c r="H372" t="s">
        <v>8218</v>
      </c>
      <c r="I372" t="s">
        <v>8223</v>
      </c>
      <c r="J372" t="s">
        <v>8245</v>
      </c>
      <c r="K372">
        <v>1483729500</v>
      </c>
      <c r="L372">
        <v>1481137500</v>
      </c>
      <c r="M372" s="13">
        <f t="shared" si="32"/>
        <v>42711.795138888891</v>
      </c>
      <c r="N372" s="13" t="str">
        <f t="shared" si="33"/>
        <v>2016</v>
      </c>
      <c r="O372" s="13" t="str">
        <f t="shared" si="34"/>
        <v>Dec</v>
      </c>
      <c r="P372" s="13">
        <f t="shared" si="35"/>
        <v>42741.795138888891</v>
      </c>
      <c r="Q372" t="b">
        <v>0</v>
      </c>
      <c r="R372">
        <v>43</v>
      </c>
      <c r="S372" t="b">
        <v>1</v>
      </c>
      <c r="T372" t="s">
        <v>8267</v>
      </c>
      <c r="U372" s="9" t="s">
        <v>8308</v>
      </c>
      <c r="V372" t="s">
        <v>8313</v>
      </c>
    </row>
    <row r="373" spans="1:22" ht="60" hidden="1" x14ac:dyDescent="0.3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s="7">
        <f t="shared" si="31"/>
        <v>114</v>
      </c>
      <c r="G373" s="7">
        <f t="shared" si="30"/>
        <v>161.26</v>
      </c>
      <c r="H373" t="s">
        <v>8218</v>
      </c>
      <c r="I373" t="s">
        <v>8223</v>
      </c>
      <c r="J373" t="s">
        <v>8245</v>
      </c>
      <c r="K373">
        <v>1359743139</v>
      </c>
      <c r="L373">
        <v>1355855139</v>
      </c>
      <c r="M373" s="13">
        <f t="shared" si="32"/>
        <v>41261.767812500002</v>
      </c>
      <c r="N373" s="13" t="str">
        <f t="shared" si="33"/>
        <v>2012</v>
      </c>
      <c r="O373" s="13" t="str">
        <f t="shared" si="34"/>
        <v>Dec</v>
      </c>
      <c r="P373" s="13">
        <f t="shared" si="35"/>
        <v>41306.767812500002</v>
      </c>
      <c r="Q373" t="b">
        <v>0</v>
      </c>
      <c r="R373">
        <v>1062</v>
      </c>
      <c r="S373" t="b">
        <v>1</v>
      </c>
      <c r="T373" t="s">
        <v>8267</v>
      </c>
      <c r="U373" s="9" t="s">
        <v>8308</v>
      </c>
      <c r="V373" t="s">
        <v>8313</v>
      </c>
    </row>
    <row r="374" spans="1:22" ht="30" hidden="1" x14ac:dyDescent="0.3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s="7">
        <f t="shared" si="31"/>
        <v>125</v>
      </c>
      <c r="G374" s="7">
        <f t="shared" si="30"/>
        <v>41.78</v>
      </c>
      <c r="H374" t="s">
        <v>8218</v>
      </c>
      <c r="I374" t="s">
        <v>8224</v>
      </c>
      <c r="J374" t="s">
        <v>8246</v>
      </c>
      <c r="K374">
        <v>1459872000</v>
      </c>
      <c r="L374">
        <v>1456408244</v>
      </c>
      <c r="M374" s="13">
        <f t="shared" si="32"/>
        <v>42425.576898148152</v>
      </c>
      <c r="N374" s="13" t="str">
        <f t="shared" si="33"/>
        <v>2016</v>
      </c>
      <c r="O374" s="13" t="str">
        <f t="shared" si="34"/>
        <v>Feb</v>
      </c>
      <c r="P374" s="13">
        <f t="shared" si="35"/>
        <v>42465.666666666672</v>
      </c>
      <c r="Q374" t="b">
        <v>0</v>
      </c>
      <c r="R374">
        <v>9</v>
      </c>
      <c r="S374" t="b">
        <v>1</v>
      </c>
      <c r="T374" t="s">
        <v>8267</v>
      </c>
      <c r="U374" s="9" t="s">
        <v>8308</v>
      </c>
      <c r="V374" t="s">
        <v>8313</v>
      </c>
    </row>
    <row r="375" spans="1:22" ht="45" hidden="1" x14ac:dyDescent="0.3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s="7">
        <f t="shared" si="31"/>
        <v>107</v>
      </c>
      <c r="G375" s="7">
        <f t="shared" si="30"/>
        <v>89.89</v>
      </c>
      <c r="H375" t="s">
        <v>8218</v>
      </c>
      <c r="I375" t="s">
        <v>8223</v>
      </c>
      <c r="J375" t="s">
        <v>8245</v>
      </c>
      <c r="K375">
        <v>1342648398</v>
      </c>
      <c r="L375">
        <v>1340056398</v>
      </c>
      <c r="M375" s="13">
        <f t="shared" si="32"/>
        <v>41078.91201388889</v>
      </c>
      <c r="N375" s="13" t="str">
        <f t="shared" si="33"/>
        <v>2012</v>
      </c>
      <c r="O375" s="13" t="str">
        <f t="shared" si="34"/>
        <v>Jun</v>
      </c>
      <c r="P375" s="13">
        <f t="shared" si="35"/>
        <v>41108.91201388889</v>
      </c>
      <c r="Q375" t="b">
        <v>0</v>
      </c>
      <c r="R375">
        <v>89</v>
      </c>
      <c r="S375" t="b">
        <v>1</v>
      </c>
      <c r="T375" t="s">
        <v>8267</v>
      </c>
      <c r="U375" s="9" t="s">
        <v>8308</v>
      </c>
      <c r="V375" t="s">
        <v>8313</v>
      </c>
    </row>
    <row r="376" spans="1:22" ht="60" hidden="1" x14ac:dyDescent="0.3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s="7">
        <f t="shared" si="31"/>
        <v>131</v>
      </c>
      <c r="G376" s="7">
        <f t="shared" si="30"/>
        <v>45.05</v>
      </c>
      <c r="H376" t="s">
        <v>8218</v>
      </c>
      <c r="I376" t="s">
        <v>8223</v>
      </c>
      <c r="J376" t="s">
        <v>8245</v>
      </c>
      <c r="K376">
        <v>1316208031</v>
      </c>
      <c r="L376">
        <v>1312320031</v>
      </c>
      <c r="M376" s="13">
        <f t="shared" si="32"/>
        <v>40757.889247685183</v>
      </c>
      <c r="N376" s="13" t="str">
        <f t="shared" si="33"/>
        <v>2011</v>
      </c>
      <c r="O376" s="13" t="str">
        <f t="shared" si="34"/>
        <v>Aug</v>
      </c>
      <c r="P376" s="13">
        <f t="shared" si="35"/>
        <v>40802.889247685183</v>
      </c>
      <c r="Q376" t="b">
        <v>0</v>
      </c>
      <c r="R376">
        <v>174</v>
      </c>
      <c r="S376" t="b">
        <v>1</v>
      </c>
      <c r="T376" t="s">
        <v>8267</v>
      </c>
      <c r="U376" s="9" t="s">
        <v>8308</v>
      </c>
      <c r="V376" t="s">
        <v>8313</v>
      </c>
    </row>
    <row r="377" spans="1:22" ht="45" hidden="1" x14ac:dyDescent="0.3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s="7">
        <f t="shared" si="31"/>
        <v>120</v>
      </c>
      <c r="G377" s="7">
        <f t="shared" si="30"/>
        <v>42.86</v>
      </c>
      <c r="H377" t="s">
        <v>8218</v>
      </c>
      <c r="I377" t="s">
        <v>8223</v>
      </c>
      <c r="J377" t="s">
        <v>8245</v>
      </c>
      <c r="K377">
        <v>1393694280</v>
      </c>
      <c r="L377">
        <v>1390088311</v>
      </c>
      <c r="M377" s="13">
        <f t="shared" si="32"/>
        <v>41657.985081018516</v>
      </c>
      <c r="N377" s="13" t="str">
        <f t="shared" si="33"/>
        <v>2014</v>
      </c>
      <c r="O377" s="13" t="str">
        <f t="shared" si="34"/>
        <v>Jan</v>
      </c>
      <c r="P377" s="13">
        <f t="shared" si="35"/>
        <v>41699.720833333333</v>
      </c>
      <c r="Q377" t="b">
        <v>0</v>
      </c>
      <c r="R377">
        <v>14</v>
      </c>
      <c r="S377" t="b">
        <v>1</v>
      </c>
      <c r="T377" t="s">
        <v>8267</v>
      </c>
      <c r="U377" s="9" t="s">
        <v>8308</v>
      </c>
      <c r="V377" t="s">
        <v>8313</v>
      </c>
    </row>
    <row r="378" spans="1:22" ht="60" hidden="1" x14ac:dyDescent="0.3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s="7">
        <f t="shared" si="31"/>
        <v>106</v>
      </c>
      <c r="G378" s="7">
        <f t="shared" si="30"/>
        <v>54.08</v>
      </c>
      <c r="H378" t="s">
        <v>8218</v>
      </c>
      <c r="I378" t="s">
        <v>8224</v>
      </c>
      <c r="J378" t="s">
        <v>8246</v>
      </c>
      <c r="K378">
        <v>1472122316</v>
      </c>
      <c r="L378">
        <v>1469443916</v>
      </c>
      <c r="M378" s="13">
        <f t="shared" si="32"/>
        <v>42576.452731481477</v>
      </c>
      <c r="N378" s="13" t="str">
        <f t="shared" si="33"/>
        <v>2016</v>
      </c>
      <c r="O378" s="13" t="str">
        <f t="shared" si="34"/>
        <v>Jul</v>
      </c>
      <c r="P378" s="13">
        <f t="shared" si="35"/>
        <v>42607.452731481477</v>
      </c>
      <c r="Q378" t="b">
        <v>0</v>
      </c>
      <c r="R378">
        <v>48</v>
      </c>
      <c r="S378" t="b">
        <v>1</v>
      </c>
      <c r="T378" t="s">
        <v>8267</v>
      </c>
      <c r="U378" s="9" t="s">
        <v>8308</v>
      </c>
      <c r="V378" t="s">
        <v>8313</v>
      </c>
    </row>
    <row r="379" spans="1:22" ht="45" hidden="1" x14ac:dyDescent="0.3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s="7">
        <f t="shared" si="31"/>
        <v>114</v>
      </c>
      <c r="G379" s="7">
        <f t="shared" si="30"/>
        <v>103.22</v>
      </c>
      <c r="H379" t="s">
        <v>8218</v>
      </c>
      <c r="I379" t="s">
        <v>8223</v>
      </c>
      <c r="J379" t="s">
        <v>8245</v>
      </c>
      <c r="K379">
        <v>1447484460</v>
      </c>
      <c r="L379">
        <v>1444888868</v>
      </c>
      <c r="M379" s="13">
        <f t="shared" si="32"/>
        <v>42292.250787037032</v>
      </c>
      <c r="N379" s="13" t="str">
        <f t="shared" si="33"/>
        <v>2015</v>
      </c>
      <c r="O379" s="13" t="str">
        <f t="shared" si="34"/>
        <v>Oct</v>
      </c>
      <c r="P379" s="13">
        <f t="shared" si="35"/>
        <v>42322.292361111111</v>
      </c>
      <c r="Q379" t="b">
        <v>0</v>
      </c>
      <c r="R379">
        <v>133</v>
      </c>
      <c r="S379" t="b">
        <v>1</v>
      </c>
      <c r="T379" t="s">
        <v>8267</v>
      </c>
      <c r="U379" s="9" t="s">
        <v>8308</v>
      </c>
      <c r="V379" t="s">
        <v>8313</v>
      </c>
    </row>
    <row r="380" spans="1:22" ht="60" hidden="1" x14ac:dyDescent="0.3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s="7">
        <f t="shared" si="31"/>
        <v>112</v>
      </c>
      <c r="G380" s="7">
        <f t="shared" si="30"/>
        <v>40.4</v>
      </c>
      <c r="H380" t="s">
        <v>8218</v>
      </c>
      <c r="I380" t="s">
        <v>8228</v>
      </c>
      <c r="J380" t="s">
        <v>8250</v>
      </c>
      <c r="K380">
        <v>1453765920</v>
      </c>
      <c r="L380">
        <v>1451655808</v>
      </c>
      <c r="M380" s="13">
        <f t="shared" si="32"/>
        <v>42370.571851851855</v>
      </c>
      <c r="N380" s="13" t="str">
        <f t="shared" si="33"/>
        <v>2016</v>
      </c>
      <c r="O380" s="13" t="str">
        <f t="shared" si="34"/>
        <v>Jan</v>
      </c>
      <c r="P380" s="13">
        <f t="shared" si="35"/>
        <v>42394.994444444441</v>
      </c>
      <c r="Q380" t="b">
        <v>0</v>
      </c>
      <c r="R380">
        <v>83</v>
      </c>
      <c r="S380" t="b">
        <v>1</v>
      </c>
      <c r="T380" t="s">
        <v>8267</v>
      </c>
      <c r="U380" s="9" t="s">
        <v>8308</v>
      </c>
      <c r="V380" t="s">
        <v>8313</v>
      </c>
    </row>
    <row r="381" spans="1:22" ht="45" hidden="1" x14ac:dyDescent="0.3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s="7">
        <f t="shared" si="31"/>
        <v>116</v>
      </c>
      <c r="G381" s="7">
        <f t="shared" si="30"/>
        <v>116.86</v>
      </c>
      <c r="H381" t="s">
        <v>8218</v>
      </c>
      <c r="I381" t="s">
        <v>8223</v>
      </c>
      <c r="J381" t="s">
        <v>8245</v>
      </c>
      <c r="K381">
        <v>1336062672</v>
      </c>
      <c r="L381">
        <v>1332174672</v>
      </c>
      <c r="M381" s="13">
        <f t="shared" si="32"/>
        <v>40987.688333333332</v>
      </c>
      <c r="N381" s="13" t="str">
        <f t="shared" si="33"/>
        <v>2012</v>
      </c>
      <c r="O381" s="13" t="str">
        <f t="shared" si="34"/>
        <v>Mar</v>
      </c>
      <c r="P381" s="13">
        <f t="shared" si="35"/>
        <v>41032.688333333332</v>
      </c>
      <c r="Q381" t="b">
        <v>0</v>
      </c>
      <c r="R381">
        <v>149</v>
      </c>
      <c r="S381" t="b">
        <v>1</v>
      </c>
      <c r="T381" t="s">
        <v>8267</v>
      </c>
      <c r="U381" s="9" t="s">
        <v>8308</v>
      </c>
      <c r="V381" t="s">
        <v>8313</v>
      </c>
    </row>
    <row r="382" spans="1:22" ht="60" hidden="1" x14ac:dyDescent="0.3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s="7">
        <f t="shared" si="31"/>
        <v>142</v>
      </c>
      <c r="G382" s="7">
        <f t="shared" si="30"/>
        <v>115.51</v>
      </c>
      <c r="H382" t="s">
        <v>8218</v>
      </c>
      <c r="I382" t="s">
        <v>8223</v>
      </c>
      <c r="J382" t="s">
        <v>8245</v>
      </c>
      <c r="K382">
        <v>1453569392</v>
      </c>
      <c r="L382">
        <v>1451409392</v>
      </c>
      <c r="M382" s="13">
        <f t="shared" si="32"/>
        <v>42367.719814814816</v>
      </c>
      <c r="N382" s="13" t="str">
        <f t="shared" si="33"/>
        <v>2015</v>
      </c>
      <c r="O382" s="13" t="str">
        <f t="shared" si="34"/>
        <v>Dec</v>
      </c>
      <c r="P382" s="13">
        <f t="shared" si="35"/>
        <v>42392.719814814816</v>
      </c>
      <c r="Q382" t="b">
        <v>0</v>
      </c>
      <c r="R382">
        <v>49</v>
      </c>
      <c r="S382" t="b">
        <v>1</v>
      </c>
      <c r="T382" t="s">
        <v>8267</v>
      </c>
      <c r="U382" s="9" t="s">
        <v>8308</v>
      </c>
      <c r="V382" t="s">
        <v>8313</v>
      </c>
    </row>
    <row r="383" spans="1:22" ht="45" hidden="1" x14ac:dyDescent="0.3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s="7">
        <f t="shared" si="31"/>
        <v>105</v>
      </c>
      <c r="G383" s="7">
        <f t="shared" si="30"/>
        <v>104.31</v>
      </c>
      <c r="H383" t="s">
        <v>8218</v>
      </c>
      <c r="I383" t="s">
        <v>8223</v>
      </c>
      <c r="J383" t="s">
        <v>8245</v>
      </c>
      <c r="K383">
        <v>1343624400</v>
      </c>
      <c r="L383">
        <v>1340642717</v>
      </c>
      <c r="M383" s="13">
        <f t="shared" si="32"/>
        <v>41085.698113425926</v>
      </c>
      <c r="N383" s="13" t="str">
        <f t="shared" si="33"/>
        <v>2012</v>
      </c>
      <c r="O383" s="13" t="str">
        <f t="shared" si="34"/>
        <v>Jun</v>
      </c>
      <c r="P383" s="13">
        <f t="shared" si="35"/>
        <v>41120.208333333336</v>
      </c>
      <c r="Q383" t="b">
        <v>0</v>
      </c>
      <c r="R383">
        <v>251</v>
      </c>
      <c r="S383" t="b">
        <v>1</v>
      </c>
      <c r="T383" t="s">
        <v>8267</v>
      </c>
      <c r="U383" s="9" t="s">
        <v>8308</v>
      </c>
      <c r="V383" t="s">
        <v>8313</v>
      </c>
    </row>
    <row r="384" spans="1:22" ht="60" hidden="1" x14ac:dyDescent="0.3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s="7">
        <f t="shared" si="31"/>
        <v>256</v>
      </c>
      <c r="G384" s="7">
        <f t="shared" si="30"/>
        <v>69.77</v>
      </c>
      <c r="H384" t="s">
        <v>8218</v>
      </c>
      <c r="I384" t="s">
        <v>8223</v>
      </c>
      <c r="J384" t="s">
        <v>8245</v>
      </c>
      <c r="K384">
        <v>1346950900</v>
      </c>
      <c r="L384">
        <v>1345741300</v>
      </c>
      <c r="M384" s="13">
        <f t="shared" si="32"/>
        <v>41144.709490740745</v>
      </c>
      <c r="N384" s="13" t="str">
        <f t="shared" si="33"/>
        <v>2012</v>
      </c>
      <c r="O384" s="13" t="str">
        <f t="shared" si="34"/>
        <v>Aug</v>
      </c>
      <c r="P384" s="13">
        <f t="shared" si="35"/>
        <v>41158.709490740745</v>
      </c>
      <c r="Q384" t="b">
        <v>0</v>
      </c>
      <c r="R384">
        <v>22</v>
      </c>
      <c r="S384" t="b">
        <v>1</v>
      </c>
      <c r="T384" t="s">
        <v>8267</v>
      </c>
      <c r="U384" s="9" t="s">
        <v>8308</v>
      </c>
      <c r="V384" t="s">
        <v>8313</v>
      </c>
    </row>
    <row r="385" spans="1:22" ht="45" hidden="1" x14ac:dyDescent="0.3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s="7">
        <f t="shared" si="31"/>
        <v>207</v>
      </c>
      <c r="G385" s="7">
        <f t="shared" si="30"/>
        <v>43.02</v>
      </c>
      <c r="H385" t="s">
        <v>8218</v>
      </c>
      <c r="I385" t="s">
        <v>8223</v>
      </c>
      <c r="J385" t="s">
        <v>8245</v>
      </c>
      <c r="K385">
        <v>1400467759</v>
      </c>
      <c r="L385">
        <v>1398480559</v>
      </c>
      <c r="M385" s="13">
        <f t="shared" si="32"/>
        <v>41755.117581018516</v>
      </c>
      <c r="N385" s="13" t="str">
        <f t="shared" si="33"/>
        <v>2014</v>
      </c>
      <c r="O385" s="13" t="str">
        <f t="shared" si="34"/>
        <v>Apr</v>
      </c>
      <c r="P385" s="13">
        <f t="shared" si="35"/>
        <v>41778.117581018516</v>
      </c>
      <c r="Q385" t="b">
        <v>0</v>
      </c>
      <c r="R385">
        <v>48</v>
      </c>
      <c r="S385" t="b">
        <v>1</v>
      </c>
      <c r="T385" t="s">
        <v>8267</v>
      </c>
      <c r="U385" s="9" t="s">
        <v>8308</v>
      </c>
      <c r="V385" t="s">
        <v>8313</v>
      </c>
    </row>
    <row r="386" spans="1:22" ht="60" hidden="1" x14ac:dyDescent="0.3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s="7">
        <f t="shared" si="31"/>
        <v>112</v>
      </c>
      <c r="G386" s="7">
        <f t="shared" ref="G386:G449" si="36">IFERROR(ROUND(E386/R386,2),0)</f>
        <v>58.54</v>
      </c>
      <c r="H386" t="s">
        <v>8218</v>
      </c>
      <c r="I386" t="s">
        <v>8223</v>
      </c>
      <c r="J386" t="s">
        <v>8245</v>
      </c>
      <c r="K386">
        <v>1420569947</v>
      </c>
      <c r="L386">
        <v>1417977947</v>
      </c>
      <c r="M386" s="13">
        <f t="shared" si="32"/>
        <v>41980.781793981485</v>
      </c>
      <c r="N386" s="13" t="str">
        <f t="shared" si="33"/>
        <v>2014</v>
      </c>
      <c r="O386" s="13" t="str">
        <f t="shared" si="34"/>
        <v>Dec</v>
      </c>
      <c r="P386" s="13">
        <f t="shared" si="35"/>
        <v>42010.781793981485</v>
      </c>
      <c r="Q386" t="b">
        <v>0</v>
      </c>
      <c r="R386">
        <v>383</v>
      </c>
      <c r="S386" t="b">
        <v>1</v>
      </c>
      <c r="T386" t="s">
        <v>8267</v>
      </c>
      <c r="U386" s="9" t="s">
        <v>8308</v>
      </c>
      <c r="V386" t="s">
        <v>8313</v>
      </c>
    </row>
    <row r="387" spans="1:22" ht="45" hidden="1" x14ac:dyDescent="0.3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s="7">
        <f t="shared" ref="F387:F450" si="37">ROUND(E387/D387*100,0)</f>
        <v>106</v>
      </c>
      <c r="G387" s="7">
        <f t="shared" si="36"/>
        <v>111.8</v>
      </c>
      <c r="H387" t="s">
        <v>8218</v>
      </c>
      <c r="I387" t="s">
        <v>8223</v>
      </c>
      <c r="J387" t="s">
        <v>8245</v>
      </c>
      <c r="K387">
        <v>1416582101</v>
      </c>
      <c r="L387">
        <v>1413986501</v>
      </c>
      <c r="M387" s="13">
        <f t="shared" ref="M387:M450" si="38">(((L387/60)/60)/24)+DATE(1970,1,1)</f>
        <v>41934.584502314814</v>
      </c>
      <c r="N387" s="13" t="str">
        <f t="shared" ref="N387:N450" si="39">TEXT(M387, "YYY")</f>
        <v>2014</v>
      </c>
      <c r="O387" s="13" t="str">
        <f t="shared" ref="O387:O450" si="40">TEXT(M387,"MMM")</f>
        <v>Oct</v>
      </c>
      <c r="P387" s="13">
        <f t="shared" ref="P387:P450" si="41">(((K387/60)/60)/24)+DATE(1970,1,1)</f>
        <v>41964.626168981486</v>
      </c>
      <c r="Q387" t="b">
        <v>0</v>
      </c>
      <c r="R387">
        <v>237</v>
      </c>
      <c r="S387" t="b">
        <v>1</v>
      </c>
      <c r="T387" t="s">
        <v>8267</v>
      </c>
      <c r="U387" s="9" t="s">
        <v>8308</v>
      </c>
      <c r="V387" t="s">
        <v>8313</v>
      </c>
    </row>
    <row r="388" spans="1:22" ht="45" hidden="1" x14ac:dyDescent="0.3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s="7">
        <f t="shared" si="37"/>
        <v>100</v>
      </c>
      <c r="G388" s="7">
        <f t="shared" si="36"/>
        <v>46.23</v>
      </c>
      <c r="H388" t="s">
        <v>8218</v>
      </c>
      <c r="I388" t="s">
        <v>8223</v>
      </c>
      <c r="J388" t="s">
        <v>8245</v>
      </c>
      <c r="K388">
        <v>1439246991</v>
      </c>
      <c r="L388">
        <v>1437950991</v>
      </c>
      <c r="M388" s="13">
        <f t="shared" si="38"/>
        <v>42211.951284722221</v>
      </c>
      <c r="N388" s="13" t="str">
        <f t="shared" si="39"/>
        <v>2015</v>
      </c>
      <c r="O388" s="13" t="str">
        <f t="shared" si="40"/>
        <v>Jul</v>
      </c>
      <c r="P388" s="13">
        <f t="shared" si="41"/>
        <v>42226.951284722221</v>
      </c>
      <c r="Q388" t="b">
        <v>0</v>
      </c>
      <c r="R388">
        <v>13</v>
      </c>
      <c r="S388" t="b">
        <v>1</v>
      </c>
      <c r="T388" t="s">
        <v>8267</v>
      </c>
      <c r="U388" s="9" t="s">
        <v>8308</v>
      </c>
      <c r="V388" t="s">
        <v>8313</v>
      </c>
    </row>
    <row r="389" spans="1:22" ht="60" hidden="1" x14ac:dyDescent="0.3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s="7">
        <f t="shared" si="37"/>
        <v>214</v>
      </c>
      <c r="G389" s="7">
        <f t="shared" si="36"/>
        <v>144.69</v>
      </c>
      <c r="H389" t="s">
        <v>8218</v>
      </c>
      <c r="I389" t="s">
        <v>8223</v>
      </c>
      <c r="J389" t="s">
        <v>8245</v>
      </c>
      <c r="K389">
        <v>1439618400</v>
      </c>
      <c r="L389">
        <v>1436976858</v>
      </c>
      <c r="M389" s="13">
        <f t="shared" si="38"/>
        <v>42200.67659722222</v>
      </c>
      <c r="N389" s="13" t="str">
        <f t="shared" si="39"/>
        <v>2015</v>
      </c>
      <c r="O389" s="13" t="str">
        <f t="shared" si="40"/>
        <v>Jul</v>
      </c>
      <c r="P389" s="13">
        <f t="shared" si="41"/>
        <v>42231.25</v>
      </c>
      <c r="Q389" t="b">
        <v>0</v>
      </c>
      <c r="R389">
        <v>562</v>
      </c>
      <c r="S389" t="b">
        <v>1</v>
      </c>
      <c r="T389" t="s">
        <v>8267</v>
      </c>
      <c r="U389" s="9" t="s">
        <v>8308</v>
      </c>
      <c r="V389" t="s">
        <v>8313</v>
      </c>
    </row>
    <row r="390" spans="1:22" ht="45" hidden="1" x14ac:dyDescent="0.3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s="7">
        <f t="shared" si="37"/>
        <v>126</v>
      </c>
      <c r="G390" s="7">
        <f t="shared" si="36"/>
        <v>88.85</v>
      </c>
      <c r="H390" t="s">
        <v>8218</v>
      </c>
      <c r="I390" t="s">
        <v>8223</v>
      </c>
      <c r="J390" t="s">
        <v>8245</v>
      </c>
      <c r="K390">
        <v>1469670580</v>
      </c>
      <c r="L390">
        <v>1467078580</v>
      </c>
      <c r="M390" s="13">
        <f t="shared" si="38"/>
        <v>42549.076157407413</v>
      </c>
      <c r="N390" s="13" t="str">
        <f t="shared" si="39"/>
        <v>2016</v>
      </c>
      <c r="O390" s="13" t="str">
        <f t="shared" si="40"/>
        <v>Jun</v>
      </c>
      <c r="P390" s="13">
        <f t="shared" si="41"/>
        <v>42579.076157407413</v>
      </c>
      <c r="Q390" t="b">
        <v>0</v>
      </c>
      <c r="R390">
        <v>71</v>
      </c>
      <c r="S390" t="b">
        <v>1</v>
      </c>
      <c r="T390" t="s">
        <v>8267</v>
      </c>
      <c r="U390" s="9" t="s">
        <v>8308</v>
      </c>
      <c r="V390" t="s">
        <v>8313</v>
      </c>
    </row>
    <row r="391" spans="1:22" ht="60" hidden="1" x14ac:dyDescent="0.3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s="7">
        <f t="shared" si="37"/>
        <v>182</v>
      </c>
      <c r="G391" s="7">
        <f t="shared" si="36"/>
        <v>81.75</v>
      </c>
      <c r="H391" t="s">
        <v>8218</v>
      </c>
      <c r="I391" t="s">
        <v>8223</v>
      </c>
      <c r="J391" t="s">
        <v>8245</v>
      </c>
      <c r="K391">
        <v>1394233140</v>
      </c>
      <c r="L391">
        <v>1391477450</v>
      </c>
      <c r="M391" s="13">
        <f t="shared" si="38"/>
        <v>41674.063078703701</v>
      </c>
      <c r="N391" s="13" t="str">
        <f t="shared" si="39"/>
        <v>2014</v>
      </c>
      <c r="O391" s="13" t="str">
        <f t="shared" si="40"/>
        <v>Feb</v>
      </c>
      <c r="P391" s="13">
        <f t="shared" si="41"/>
        <v>41705.957638888889</v>
      </c>
      <c r="Q391" t="b">
        <v>0</v>
      </c>
      <c r="R391">
        <v>1510</v>
      </c>
      <c r="S391" t="b">
        <v>1</v>
      </c>
      <c r="T391" t="s">
        <v>8267</v>
      </c>
      <c r="U391" s="9" t="s">
        <v>8308</v>
      </c>
      <c r="V391" t="s">
        <v>8313</v>
      </c>
    </row>
    <row r="392" spans="1:22" ht="45" hidden="1" x14ac:dyDescent="0.3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s="7">
        <f t="shared" si="37"/>
        <v>100</v>
      </c>
      <c r="G392" s="7">
        <f t="shared" si="36"/>
        <v>71.430000000000007</v>
      </c>
      <c r="H392" t="s">
        <v>8218</v>
      </c>
      <c r="I392" t="s">
        <v>8223</v>
      </c>
      <c r="J392" t="s">
        <v>8245</v>
      </c>
      <c r="K392">
        <v>1431046372</v>
      </c>
      <c r="L392">
        <v>1429318372</v>
      </c>
      <c r="M392" s="13">
        <f t="shared" si="38"/>
        <v>42112.036712962959</v>
      </c>
      <c r="N392" s="13" t="str">
        <f t="shared" si="39"/>
        <v>2015</v>
      </c>
      <c r="O392" s="13" t="str">
        <f t="shared" si="40"/>
        <v>Apr</v>
      </c>
      <c r="P392" s="13">
        <f t="shared" si="41"/>
        <v>42132.036712962959</v>
      </c>
      <c r="Q392" t="b">
        <v>0</v>
      </c>
      <c r="R392">
        <v>14</v>
      </c>
      <c r="S392" t="b">
        <v>1</v>
      </c>
      <c r="T392" t="s">
        <v>8267</v>
      </c>
      <c r="U392" s="9" t="s">
        <v>8308</v>
      </c>
      <c r="V392" t="s">
        <v>8313</v>
      </c>
    </row>
    <row r="393" spans="1:22" ht="45" hidden="1" x14ac:dyDescent="0.3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s="7">
        <f t="shared" si="37"/>
        <v>101</v>
      </c>
      <c r="G393" s="7">
        <f t="shared" si="36"/>
        <v>104.26</v>
      </c>
      <c r="H393" t="s">
        <v>8218</v>
      </c>
      <c r="I393" t="s">
        <v>8223</v>
      </c>
      <c r="J393" t="s">
        <v>8245</v>
      </c>
      <c r="K393">
        <v>1324169940</v>
      </c>
      <c r="L393">
        <v>1321578051</v>
      </c>
      <c r="M393" s="13">
        <f t="shared" si="38"/>
        <v>40865.042256944449</v>
      </c>
      <c r="N393" s="13" t="str">
        <f t="shared" si="39"/>
        <v>2011</v>
      </c>
      <c r="O393" s="13" t="str">
        <f t="shared" si="40"/>
        <v>Nov</v>
      </c>
      <c r="P393" s="13">
        <f t="shared" si="41"/>
        <v>40895.040972222225</v>
      </c>
      <c r="Q393" t="b">
        <v>0</v>
      </c>
      <c r="R393">
        <v>193</v>
      </c>
      <c r="S393" t="b">
        <v>1</v>
      </c>
      <c r="T393" t="s">
        <v>8267</v>
      </c>
      <c r="U393" s="9" t="s">
        <v>8308</v>
      </c>
      <c r="V393" t="s">
        <v>8313</v>
      </c>
    </row>
    <row r="394" spans="1:22" ht="45" hidden="1" x14ac:dyDescent="0.3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s="7">
        <f t="shared" si="37"/>
        <v>101</v>
      </c>
      <c r="G394" s="7">
        <f t="shared" si="36"/>
        <v>90.62</v>
      </c>
      <c r="H394" t="s">
        <v>8218</v>
      </c>
      <c r="I394" t="s">
        <v>8223</v>
      </c>
      <c r="J394" t="s">
        <v>8245</v>
      </c>
      <c r="K394">
        <v>1315450800</v>
      </c>
      <c r="L394">
        <v>1312823571</v>
      </c>
      <c r="M394" s="13">
        <f t="shared" si="38"/>
        <v>40763.717256944445</v>
      </c>
      <c r="N394" s="13" t="str">
        <f t="shared" si="39"/>
        <v>2011</v>
      </c>
      <c r="O394" s="13" t="str">
        <f t="shared" si="40"/>
        <v>Aug</v>
      </c>
      <c r="P394" s="13">
        <f t="shared" si="41"/>
        <v>40794.125</v>
      </c>
      <c r="Q394" t="b">
        <v>0</v>
      </c>
      <c r="R394">
        <v>206</v>
      </c>
      <c r="S394" t="b">
        <v>1</v>
      </c>
      <c r="T394" t="s">
        <v>8267</v>
      </c>
      <c r="U394" s="9" t="s">
        <v>8308</v>
      </c>
      <c r="V394" t="s">
        <v>8313</v>
      </c>
    </row>
    <row r="395" spans="1:22" ht="45" hidden="1" x14ac:dyDescent="0.3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s="7">
        <f t="shared" si="37"/>
        <v>110</v>
      </c>
      <c r="G395" s="7">
        <f t="shared" si="36"/>
        <v>157.33000000000001</v>
      </c>
      <c r="H395" t="s">
        <v>8218</v>
      </c>
      <c r="I395" t="s">
        <v>8223</v>
      </c>
      <c r="J395" t="s">
        <v>8245</v>
      </c>
      <c r="K395">
        <v>1381424452</v>
      </c>
      <c r="L395">
        <v>1378746052</v>
      </c>
      <c r="M395" s="13">
        <f t="shared" si="38"/>
        <v>41526.708935185183</v>
      </c>
      <c r="N395" s="13" t="str">
        <f t="shared" si="39"/>
        <v>2013</v>
      </c>
      <c r="O395" s="13" t="str">
        <f t="shared" si="40"/>
        <v>Sep</v>
      </c>
      <c r="P395" s="13">
        <f t="shared" si="41"/>
        <v>41557.708935185183</v>
      </c>
      <c r="Q395" t="b">
        <v>0</v>
      </c>
      <c r="R395">
        <v>351</v>
      </c>
      <c r="S395" t="b">
        <v>1</v>
      </c>
      <c r="T395" t="s">
        <v>8267</v>
      </c>
      <c r="U395" s="9" t="s">
        <v>8308</v>
      </c>
      <c r="V395" t="s">
        <v>8313</v>
      </c>
    </row>
    <row r="396" spans="1:22" ht="45" hidden="1" x14ac:dyDescent="0.3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s="7">
        <f t="shared" si="37"/>
        <v>112</v>
      </c>
      <c r="G396" s="7">
        <f t="shared" si="36"/>
        <v>105.18</v>
      </c>
      <c r="H396" t="s">
        <v>8218</v>
      </c>
      <c r="I396" t="s">
        <v>8226</v>
      </c>
      <c r="J396" t="s">
        <v>8248</v>
      </c>
      <c r="K396">
        <v>1460918282</v>
      </c>
      <c r="L396">
        <v>1455737882</v>
      </c>
      <c r="M396" s="13">
        <f t="shared" si="38"/>
        <v>42417.818078703705</v>
      </c>
      <c r="N396" s="13" t="str">
        <f t="shared" si="39"/>
        <v>2016</v>
      </c>
      <c r="O396" s="13" t="str">
        <f t="shared" si="40"/>
        <v>Feb</v>
      </c>
      <c r="P396" s="13">
        <f t="shared" si="41"/>
        <v>42477.776412037041</v>
      </c>
      <c r="Q396" t="b">
        <v>0</v>
      </c>
      <c r="R396">
        <v>50</v>
      </c>
      <c r="S396" t="b">
        <v>1</v>
      </c>
      <c r="T396" t="s">
        <v>8267</v>
      </c>
      <c r="U396" s="9" t="s">
        <v>8308</v>
      </c>
      <c r="V396" t="s">
        <v>8313</v>
      </c>
    </row>
    <row r="397" spans="1:22" ht="45" hidden="1" x14ac:dyDescent="0.3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s="7">
        <f t="shared" si="37"/>
        <v>108</v>
      </c>
      <c r="G397" s="7">
        <f t="shared" si="36"/>
        <v>58.72</v>
      </c>
      <c r="H397" t="s">
        <v>8218</v>
      </c>
      <c r="I397" t="s">
        <v>8223</v>
      </c>
      <c r="J397" t="s">
        <v>8245</v>
      </c>
      <c r="K397">
        <v>1335562320</v>
      </c>
      <c r="L397">
        <v>1332452960</v>
      </c>
      <c r="M397" s="13">
        <f t="shared" si="38"/>
        <v>40990.909259259257</v>
      </c>
      <c r="N397" s="13" t="str">
        <f t="shared" si="39"/>
        <v>2012</v>
      </c>
      <c r="O397" s="13" t="str">
        <f t="shared" si="40"/>
        <v>Mar</v>
      </c>
      <c r="P397" s="13">
        <f t="shared" si="41"/>
        <v>41026.897222222222</v>
      </c>
      <c r="Q397" t="b">
        <v>0</v>
      </c>
      <c r="R397">
        <v>184</v>
      </c>
      <c r="S397" t="b">
        <v>1</v>
      </c>
      <c r="T397" t="s">
        <v>8267</v>
      </c>
      <c r="U397" s="9" t="s">
        <v>8308</v>
      </c>
      <c r="V397" t="s">
        <v>8313</v>
      </c>
    </row>
    <row r="398" spans="1:22" ht="45" hidden="1" x14ac:dyDescent="0.3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s="7">
        <f t="shared" si="37"/>
        <v>107</v>
      </c>
      <c r="G398" s="7">
        <f t="shared" si="36"/>
        <v>81.63</v>
      </c>
      <c r="H398" t="s">
        <v>8218</v>
      </c>
      <c r="I398" t="s">
        <v>8223</v>
      </c>
      <c r="J398" t="s">
        <v>8245</v>
      </c>
      <c r="K398">
        <v>1341668006</v>
      </c>
      <c r="L398">
        <v>1340372006</v>
      </c>
      <c r="M398" s="13">
        <f t="shared" si="38"/>
        <v>41082.564884259256</v>
      </c>
      <c r="N398" s="13" t="str">
        <f t="shared" si="39"/>
        <v>2012</v>
      </c>
      <c r="O398" s="13" t="str">
        <f t="shared" si="40"/>
        <v>Jun</v>
      </c>
      <c r="P398" s="13">
        <f t="shared" si="41"/>
        <v>41097.564884259256</v>
      </c>
      <c r="Q398" t="b">
        <v>0</v>
      </c>
      <c r="R398">
        <v>196</v>
      </c>
      <c r="S398" t="b">
        <v>1</v>
      </c>
      <c r="T398" t="s">
        <v>8267</v>
      </c>
      <c r="U398" s="9" t="s">
        <v>8308</v>
      </c>
      <c r="V398" t="s">
        <v>8313</v>
      </c>
    </row>
    <row r="399" spans="1:22" ht="60" hidden="1" x14ac:dyDescent="0.3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s="7">
        <f t="shared" si="37"/>
        <v>104</v>
      </c>
      <c r="G399" s="7">
        <f t="shared" si="36"/>
        <v>56.46</v>
      </c>
      <c r="H399" t="s">
        <v>8218</v>
      </c>
      <c r="I399" t="s">
        <v>8223</v>
      </c>
      <c r="J399" t="s">
        <v>8245</v>
      </c>
      <c r="K399">
        <v>1283312640</v>
      </c>
      <c r="L399">
        <v>1279651084</v>
      </c>
      <c r="M399" s="13">
        <f t="shared" si="38"/>
        <v>40379.776435185187</v>
      </c>
      <c r="N399" s="13" t="str">
        <f t="shared" si="39"/>
        <v>2010</v>
      </c>
      <c r="O399" s="13" t="str">
        <f t="shared" si="40"/>
        <v>Jul</v>
      </c>
      <c r="P399" s="13">
        <f t="shared" si="41"/>
        <v>40422.155555555553</v>
      </c>
      <c r="Q399" t="b">
        <v>0</v>
      </c>
      <c r="R399">
        <v>229</v>
      </c>
      <c r="S399" t="b">
        <v>1</v>
      </c>
      <c r="T399" t="s">
        <v>8267</v>
      </c>
      <c r="U399" s="9" t="s">
        <v>8308</v>
      </c>
      <c r="V399" t="s">
        <v>8313</v>
      </c>
    </row>
    <row r="400" spans="1:22" ht="45" hidden="1" x14ac:dyDescent="0.3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s="7">
        <f t="shared" si="37"/>
        <v>125</v>
      </c>
      <c r="G400" s="7">
        <f t="shared" si="36"/>
        <v>140.1</v>
      </c>
      <c r="H400" t="s">
        <v>8218</v>
      </c>
      <c r="I400" t="s">
        <v>8223</v>
      </c>
      <c r="J400" t="s">
        <v>8245</v>
      </c>
      <c r="K400">
        <v>1430334126</v>
      </c>
      <c r="L400">
        <v>1426446126</v>
      </c>
      <c r="M400" s="13">
        <f t="shared" si="38"/>
        <v>42078.793124999997</v>
      </c>
      <c r="N400" s="13" t="str">
        <f t="shared" si="39"/>
        <v>2015</v>
      </c>
      <c r="O400" s="13" t="str">
        <f t="shared" si="40"/>
        <v>Mar</v>
      </c>
      <c r="P400" s="13">
        <f t="shared" si="41"/>
        <v>42123.793124999997</v>
      </c>
      <c r="Q400" t="b">
        <v>0</v>
      </c>
      <c r="R400">
        <v>67</v>
      </c>
      <c r="S400" t="b">
        <v>1</v>
      </c>
      <c r="T400" t="s">
        <v>8267</v>
      </c>
      <c r="U400" s="9" t="s">
        <v>8308</v>
      </c>
      <c r="V400" t="s">
        <v>8313</v>
      </c>
    </row>
    <row r="401" spans="1:22" ht="60" hidden="1" x14ac:dyDescent="0.3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s="7">
        <f t="shared" si="37"/>
        <v>107</v>
      </c>
      <c r="G401" s="7">
        <f t="shared" si="36"/>
        <v>224.85</v>
      </c>
      <c r="H401" t="s">
        <v>8218</v>
      </c>
      <c r="I401" t="s">
        <v>8224</v>
      </c>
      <c r="J401" t="s">
        <v>8246</v>
      </c>
      <c r="K401">
        <v>1481716800</v>
      </c>
      <c r="L401">
        <v>1479070867</v>
      </c>
      <c r="M401" s="13">
        <f t="shared" si="38"/>
        <v>42687.875775462962</v>
      </c>
      <c r="N401" s="13" t="str">
        <f t="shared" si="39"/>
        <v>2016</v>
      </c>
      <c r="O401" s="13" t="str">
        <f t="shared" si="40"/>
        <v>Nov</v>
      </c>
      <c r="P401" s="13">
        <f t="shared" si="41"/>
        <v>42718.5</v>
      </c>
      <c r="Q401" t="b">
        <v>0</v>
      </c>
      <c r="R401">
        <v>95</v>
      </c>
      <c r="S401" t="b">
        <v>1</v>
      </c>
      <c r="T401" t="s">
        <v>8267</v>
      </c>
      <c r="U401" s="9" t="s">
        <v>8308</v>
      </c>
      <c r="V401" t="s">
        <v>8313</v>
      </c>
    </row>
    <row r="402" spans="1:22" ht="45" hidden="1" x14ac:dyDescent="0.3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s="7">
        <f t="shared" si="37"/>
        <v>112</v>
      </c>
      <c r="G402" s="7">
        <f t="shared" si="36"/>
        <v>181.13</v>
      </c>
      <c r="H402" t="s">
        <v>8218</v>
      </c>
      <c r="I402" t="s">
        <v>8223</v>
      </c>
      <c r="J402" t="s">
        <v>8245</v>
      </c>
      <c r="K402">
        <v>1400297400</v>
      </c>
      <c r="L402">
        <v>1397661347</v>
      </c>
      <c r="M402" s="13">
        <f t="shared" si="38"/>
        <v>41745.635960648149</v>
      </c>
      <c r="N402" s="13" t="str">
        <f t="shared" si="39"/>
        <v>2014</v>
      </c>
      <c r="O402" s="13" t="str">
        <f t="shared" si="40"/>
        <v>Apr</v>
      </c>
      <c r="P402" s="13">
        <f t="shared" si="41"/>
        <v>41776.145833333336</v>
      </c>
      <c r="Q402" t="b">
        <v>0</v>
      </c>
      <c r="R402">
        <v>62</v>
      </c>
      <c r="S402" t="b">
        <v>1</v>
      </c>
      <c r="T402" t="s">
        <v>8267</v>
      </c>
      <c r="U402" s="9" t="s">
        <v>8308</v>
      </c>
      <c r="V402" t="s">
        <v>8313</v>
      </c>
    </row>
    <row r="403" spans="1:22" ht="60" hidden="1" x14ac:dyDescent="0.3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s="7">
        <f t="shared" si="37"/>
        <v>104</v>
      </c>
      <c r="G403" s="7">
        <f t="shared" si="36"/>
        <v>711.04</v>
      </c>
      <c r="H403" t="s">
        <v>8218</v>
      </c>
      <c r="I403" t="s">
        <v>8223</v>
      </c>
      <c r="J403" t="s">
        <v>8245</v>
      </c>
      <c r="K403">
        <v>1312747970</v>
      </c>
      <c r="L403">
        <v>1310155970</v>
      </c>
      <c r="M403" s="13">
        <f t="shared" si="38"/>
        <v>40732.842245370368</v>
      </c>
      <c r="N403" s="13" t="str">
        <f t="shared" si="39"/>
        <v>2011</v>
      </c>
      <c r="O403" s="13" t="str">
        <f t="shared" si="40"/>
        <v>Jul</v>
      </c>
      <c r="P403" s="13">
        <f t="shared" si="41"/>
        <v>40762.842245370368</v>
      </c>
      <c r="Q403" t="b">
        <v>0</v>
      </c>
      <c r="R403">
        <v>73</v>
      </c>
      <c r="S403" t="b">
        <v>1</v>
      </c>
      <c r="T403" t="s">
        <v>8267</v>
      </c>
      <c r="U403" s="9" t="s">
        <v>8308</v>
      </c>
      <c r="V403" t="s">
        <v>8313</v>
      </c>
    </row>
    <row r="404" spans="1:22" ht="60" hidden="1" x14ac:dyDescent="0.3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s="7">
        <f t="shared" si="37"/>
        <v>142</v>
      </c>
      <c r="G404" s="7">
        <f t="shared" si="36"/>
        <v>65.88</v>
      </c>
      <c r="H404" t="s">
        <v>8218</v>
      </c>
      <c r="I404" t="s">
        <v>8223</v>
      </c>
      <c r="J404" t="s">
        <v>8245</v>
      </c>
      <c r="K404">
        <v>1446731817</v>
      </c>
      <c r="L404">
        <v>1444913817</v>
      </c>
      <c r="M404" s="13">
        <f t="shared" si="38"/>
        <v>42292.539548611108</v>
      </c>
      <c r="N404" s="13" t="str">
        <f t="shared" si="39"/>
        <v>2015</v>
      </c>
      <c r="O404" s="13" t="str">
        <f t="shared" si="40"/>
        <v>Oct</v>
      </c>
      <c r="P404" s="13">
        <f t="shared" si="41"/>
        <v>42313.58121527778</v>
      </c>
      <c r="Q404" t="b">
        <v>0</v>
      </c>
      <c r="R404">
        <v>43</v>
      </c>
      <c r="S404" t="b">
        <v>1</v>
      </c>
      <c r="T404" t="s">
        <v>8267</v>
      </c>
      <c r="U404" s="9" t="s">
        <v>8308</v>
      </c>
      <c r="V404" t="s">
        <v>8313</v>
      </c>
    </row>
    <row r="405" spans="1:22" ht="45" hidden="1" x14ac:dyDescent="0.3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s="7">
        <f t="shared" si="37"/>
        <v>105</v>
      </c>
      <c r="G405" s="7">
        <f t="shared" si="36"/>
        <v>75.19</v>
      </c>
      <c r="H405" t="s">
        <v>8218</v>
      </c>
      <c r="I405" t="s">
        <v>8223</v>
      </c>
      <c r="J405" t="s">
        <v>8245</v>
      </c>
      <c r="K405">
        <v>1312960080</v>
      </c>
      <c r="L405">
        <v>1308900441</v>
      </c>
      <c r="M405" s="13">
        <f t="shared" si="38"/>
        <v>40718.310659722221</v>
      </c>
      <c r="N405" s="13" t="str">
        <f t="shared" si="39"/>
        <v>2011</v>
      </c>
      <c r="O405" s="13" t="str">
        <f t="shared" si="40"/>
        <v>Jun</v>
      </c>
      <c r="P405" s="13">
        <f t="shared" si="41"/>
        <v>40765.297222222223</v>
      </c>
      <c r="Q405" t="b">
        <v>0</v>
      </c>
      <c r="R405">
        <v>70</v>
      </c>
      <c r="S405" t="b">
        <v>1</v>
      </c>
      <c r="T405" t="s">
        <v>8267</v>
      </c>
      <c r="U405" s="9" t="s">
        <v>8308</v>
      </c>
      <c r="V405" t="s">
        <v>8313</v>
      </c>
    </row>
    <row r="406" spans="1:22" ht="45" hidden="1" x14ac:dyDescent="0.3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s="7">
        <f t="shared" si="37"/>
        <v>103</v>
      </c>
      <c r="G406" s="7">
        <f t="shared" si="36"/>
        <v>133.13999999999999</v>
      </c>
      <c r="H406" t="s">
        <v>8218</v>
      </c>
      <c r="I406" t="s">
        <v>8223</v>
      </c>
      <c r="J406" t="s">
        <v>8245</v>
      </c>
      <c r="K406">
        <v>1391641440</v>
      </c>
      <c r="L406">
        <v>1389107062</v>
      </c>
      <c r="M406" s="13">
        <f t="shared" si="38"/>
        <v>41646.628032407411</v>
      </c>
      <c r="N406" s="13" t="str">
        <f t="shared" si="39"/>
        <v>2014</v>
      </c>
      <c r="O406" s="13" t="str">
        <f t="shared" si="40"/>
        <v>Jan</v>
      </c>
      <c r="P406" s="13">
        <f t="shared" si="41"/>
        <v>41675.961111111108</v>
      </c>
      <c r="Q406" t="b">
        <v>0</v>
      </c>
      <c r="R406">
        <v>271</v>
      </c>
      <c r="S406" t="b">
        <v>1</v>
      </c>
      <c r="T406" t="s">
        <v>8267</v>
      </c>
      <c r="U406" s="9" t="s">
        <v>8308</v>
      </c>
      <c r="V406" t="s">
        <v>8313</v>
      </c>
    </row>
    <row r="407" spans="1:22" ht="30" hidden="1" x14ac:dyDescent="0.3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s="7">
        <f t="shared" si="37"/>
        <v>108</v>
      </c>
      <c r="G407" s="7">
        <f t="shared" si="36"/>
        <v>55.2</v>
      </c>
      <c r="H407" t="s">
        <v>8218</v>
      </c>
      <c r="I407" t="s">
        <v>8223</v>
      </c>
      <c r="J407" t="s">
        <v>8245</v>
      </c>
      <c r="K407">
        <v>1394071339</v>
      </c>
      <c r="L407">
        <v>1391479339</v>
      </c>
      <c r="M407" s="13">
        <f t="shared" si="38"/>
        <v>41674.08494212963</v>
      </c>
      <c r="N407" s="13" t="str">
        <f t="shared" si="39"/>
        <v>2014</v>
      </c>
      <c r="O407" s="13" t="str">
        <f t="shared" si="40"/>
        <v>Feb</v>
      </c>
      <c r="P407" s="13">
        <f t="shared" si="41"/>
        <v>41704.08494212963</v>
      </c>
      <c r="Q407" t="b">
        <v>0</v>
      </c>
      <c r="R407">
        <v>55</v>
      </c>
      <c r="S407" t="b">
        <v>1</v>
      </c>
      <c r="T407" t="s">
        <v>8267</v>
      </c>
      <c r="U407" s="9" t="s">
        <v>8308</v>
      </c>
      <c r="V407" t="s">
        <v>8313</v>
      </c>
    </row>
    <row r="408" spans="1:22" ht="60" hidden="1" x14ac:dyDescent="0.3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s="7">
        <f t="shared" si="37"/>
        <v>108</v>
      </c>
      <c r="G408" s="7">
        <f t="shared" si="36"/>
        <v>86.16</v>
      </c>
      <c r="H408" t="s">
        <v>8218</v>
      </c>
      <c r="I408" t="s">
        <v>8223</v>
      </c>
      <c r="J408" t="s">
        <v>8245</v>
      </c>
      <c r="K408">
        <v>1304920740</v>
      </c>
      <c r="L408">
        <v>1301975637</v>
      </c>
      <c r="M408" s="13">
        <f t="shared" si="38"/>
        <v>40638.162465277775</v>
      </c>
      <c r="N408" s="13" t="str">
        <f t="shared" si="39"/>
        <v>2011</v>
      </c>
      <c r="O408" s="13" t="str">
        <f t="shared" si="40"/>
        <v>Apr</v>
      </c>
      <c r="P408" s="13">
        <f t="shared" si="41"/>
        <v>40672.249305555553</v>
      </c>
      <c r="Q408" t="b">
        <v>0</v>
      </c>
      <c r="R408">
        <v>35</v>
      </c>
      <c r="S408" t="b">
        <v>1</v>
      </c>
      <c r="T408" t="s">
        <v>8267</v>
      </c>
      <c r="U408" s="9" t="s">
        <v>8308</v>
      </c>
      <c r="V408" t="s">
        <v>8313</v>
      </c>
    </row>
    <row r="409" spans="1:22" ht="45" hidden="1" x14ac:dyDescent="0.3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s="7">
        <f t="shared" si="37"/>
        <v>102</v>
      </c>
      <c r="G409" s="7">
        <f t="shared" si="36"/>
        <v>92.32</v>
      </c>
      <c r="H409" t="s">
        <v>8218</v>
      </c>
      <c r="I409" t="s">
        <v>8223</v>
      </c>
      <c r="J409" t="s">
        <v>8245</v>
      </c>
      <c r="K409">
        <v>1321739650</v>
      </c>
      <c r="L409">
        <v>1316552050</v>
      </c>
      <c r="M409" s="13">
        <f t="shared" si="38"/>
        <v>40806.870949074073</v>
      </c>
      <c r="N409" s="13" t="str">
        <f t="shared" si="39"/>
        <v>2011</v>
      </c>
      <c r="O409" s="13" t="str">
        <f t="shared" si="40"/>
        <v>Sep</v>
      </c>
      <c r="P409" s="13">
        <f t="shared" si="41"/>
        <v>40866.912615740745</v>
      </c>
      <c r="Q409" t="b">
        <v>0</v>
      </c>
      <c r="R409">
        <v>22</v>
      </c>
      <c r="S409" t="b">
        <v>1</v>
      </c>
      <c r="T409" t="s">
        <v>8267</v>
      </c>
      <c r="U409" s="9" t="s">
        <v>8308</v>
      </c>
      <c r="V409" t="s">
        <v>8313</v>
      </c>
    </row>
    <row r="410" spans="1:22" ht="45" hidden="1" x14ac:dyDescent="0.3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s="7">
        <f t="shared" si="37"/>
        <v>101</v>
      </c>
      <c r="G410" s="7">
        <f t="shared" si="36"/>
        <v>160.16</v>
      </c>
      <c r="H410" t="s">
        <v>8218</v>
      </c>
      <c r="I410" t="s">
        <v>8223</v>
      </c>
      <c r="J410" t="s">
        <v>8245</v>
      </c>
      <c r="K410">
        <v>1383676790</v>
      </c>
      <c r="L410">
        <v>1380217190</v>
      </c>
      <c r="M410" s="13">
        <f t="shared" si="38"/>
        <v>41543.735995370371</v>
      </c>
      <c r="N410" s="13" t="str">
        <f t="shared" si="39"/>
        <v>2013</v>
      </c>
      <c r="O410" s="13" t="str">
        <f t="shared" si="40"/>
        <v>Sep</v>
      </c>
      <c r="P410" s="13">
        <f t="shared" si="41"/>
        <v>41583.777662037035</v>
      </c>
      <c r="Q410" t="b">
        <v>0</v>
      </c>
      <c r="R410">
        <v>38</v>
      </c>
      <c r="S410" t="b">
        <v>1</v>
      </c>
      <c r="T410" t="s">
        <v>8267</v>
      </c>
      <c r="U410" s="9" t="s">
        <v>8308</v>
      </c>
      <c r="V410" t="s">
        <v>8313</v>
      </c>
    </row>
    <row r="411" spans="1:22" ht="45" hidden="1" x14ac:dyDescent="0.3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s="7">
        <f t="shared" si="37"/>
        <v>137</v>
      </c>
      <c r="G411" s="7">
        <f t="shared" si="36"/>
        <v>45.6</v>
      </c>
      <c r="H411" t="s">
        <v>8218</v>
      </c>
      <c r="I411" t="s">
        <v>8224</v>
      </c>
      <c r="J411" t="s">
        <v>8246</v>
      </c>
      <c r="K411">
        <v>1469220144</v>
      </c>
      <c r="L411">
        <v>1466628144</v>
      </c>
      <c r="M411" s="13">
        <f t="shared" si="38"/>
        <v>42543.862777777773</v>
      </c>
      <c r="N411" s="13" t="str">
        <f t="shared" si="39"/>
        <v>2016</v>
      </c>
      <c r="O411" s="13" t="str">
        <f t="shared" si="40"/>
        <v>Jun</v>
      </c>
      <c r="P411" s="13">
        <f t="shared" si="41"/>
        <v>42573.862777777773</v>
      </c>
      <c r="Q411" t="b">
        <v>0</v>
      </c>
      <c r="R411">
        <v>15</v>
      </c>
      <c r="S411" t="b">
        <v>1</v>
      </c>
      <c r="T411" t="s">
        <v>8267</v>
      </c>
      <c r="U411" s="9" t="s">
        <v>8308</v>
      </c>
      <c r="V411" t="s">
        <v>8313</v>
      </c>
    </row>
    <row r="412" spans="1:22" ht="45" hidden="1" x14ac:dyDescent="0.3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s="7">
        <f t="shared" si="37"/>
        <v>128</v>
      </c>
      <c r="G412" s="7">
        <f t="shared" si="36"/>
        <v>183.29</v>
      </c>
      <c r="H412" t="s">
        <v>8218</v>
      </c>
      <c r="I412" t="s">
        <v>8228</v>
      </c>
      <c r="J412" t="s">
        <v>8250</v>
      </c>
      <c r="K412">
        <v>1434670397</v>
      </c>
      <c r="L412">
        <v>1429486397</v>
      </c>
      <c r="M412" s="13">
        <f t="shared" si="38"/>
        <v>42113.981446759266</v>
      </c>
      <c r="N412" s="13" t="str">
        <f t="shared" si="39"/>
        <v>2015</v>
      </c>
      <c r="O412" s="13" t="str">
        <f t="shared" si="40"/>
        <v>Apr</v>
      </c>
      <c r="P412" s="13">
        <f t="shared" si="41"/>
        <v>42173.981446759266</v>
      </c>
      <c r="Q412" t="b">
        <v>0</v>
      </c>
      <c r="R412">
        <v>7</v>
      </c>
      <c r="S412" t="b">
        <v>1</v>
      </c>
      <c r="T412" t="s">
        <v>8267</v>
      </c>
      <c r="U412" s="9" t="s">
        <v>8308</v>
      </c>
      <c r="V412" t="s">
        <v>8313</v>
      </c>
    </row>
    <row r="413" spans="1:22" ht="45" hidden="1" x14ac:dyDescent="0.3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s="7">
        <f t="shared" si="37"/>
        <v>101</v>
      </c>
      <c r="G413" s="7">
        <f t="shared" si="36"/>
        <v>125.79</v>
      </c>
      <c r="H413" t="s">
        <v>8218</v>
      </c>
      <c r="I413" t="s">
        <v>8223</v>
      </c>
      <c r="J413" t="s">
        <v>8245</v>
      </c>
      <c r="K413">
        <v>1387688400</v>
      </c>
      <c r="L413">
        <v>1384920804</v>
      </c>
      <c r="M413" s="13">
        <f t="shared" si="38"/>
        <v>41598.17597222222</v>
      </c>
      <c r="N413" s="13" t="str">
        <f t="shared" si="39"/>
        <v>2013</v>
      </c>
      <c r="O413" s="13" t="str">
        <f t="shared" si="40"/>
        <v>Nov</v>
      </c>
      <c r="P413" s="13">
        <f t="shared" si="41"/>
        <v>41630.208333333336</v>
      </c>
      <c r="Q413" t="b">
        <v>0</v>
      </c>
      <c r="R413">
        <v>241</v>
      </c>
      <c r="S413" t="b">
        <v>1</v>
      </c>
      <c r="T413" t="s">
        <v>8267</v>
      </c>
      <c r="U413" s="9" t="s">
        <v>8308</v>
      </c>
      <c r="V413" t="s">
        <v>8313</v>
      </c>
    </row>
    <row r="414" spans="1:22" ht="60" hidden="1" x14ac:dyDescent="0.3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s="7">
        <f t="shared" si="37"/>
        <v>127</v>
      </c>
      <c r="G414" s="7">
        <f t="shared" si="36"/>
        <v>57.65</v>
      </c>
      <c r="H414" t="s">
        <v>8218</v>
      </c>
      <c r="I414" t="s">
        <v>8223</v>
      </c>
      <c r="J414" t="s">
        <v>8245</v>
      </c>
      <c r="K414">
        <v>1343238578</v>
      </c>
      <c r="L414">
        <v>1341856178</v>
      </c>
      <c r="M414" s="13">
        <f t="shared" si="38"/>
        <v>41099.742800925924</v>
      </c>
      <c r="N414" s="13" t="str">
        <f t="shared" si="39"/>
        <v>2012</v>
      </c>
      <c r="O414" s="13" t="str">
        <f t="shared" si="40"/>
        <v>Jul</v>
      </c>
      <c r="P414" s="13">
        <f t="shared" si="41"/>
        <v>41115.742800925924</v>
      </c>
      <c r="Q414" t="b">
        <v>0</v>
      </c>
      <c r="R414">
        <v>55</v>
      </c>
      <c r="S414" t="b">
        <v>1</v>
      </c>
      <c r="T414" t="s">
        <v>8267</v>
      </c>
      <c r="U414" s="9" t="s">
        <v>8308</v>
      </c>
      <c r="V414" t="s">
        <v>8313</v>
      </c>
    </row>
    <row r="415" spans="1:22" ht="45" hidden="1" x14ac:dyDescent="0.3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s="7">
        <f t="shared" si="37"/>
        <v>105</v>
      </c>
      <c r="G415" s="7">
        <f t="shared" si="36"/>
        <v>78.66</v>
      </c>
      <c r="H415" t="s">
        <v>8218</v>
      </c>
      <c r="I415" t="s">
        <v>8223</v>
      </c>
      <c r="J415" t="s">
        <v>8245</v>
      </c>
      <c r="K415">
        <v>1342731811</v>
      </c>
      <c r="L415">
        <v>1340139811</v>
      </c>
      <c r="M415" s="13">
        <f t="shared" si="38"/>
        <v>41079.877442129626</v>
      </c>
      <c r="N415" s="13" t="str">
        <f t="shared" si="39"/>
        <v>2012</v>
      </c>
      <c r="O415" s="13" t="str">
        <f t="shared" si="40"/>
        <v>Jun</v>
      </c>
      <c r="P415" s="13">
        <f t="shared" si="41"/>
        <v>41109.877442129626</v>
      </c>
      <c r="Q415" t="b">
        <v>0</v>
      </c>
      <c r="R415">
        <v>171</v>
      </c>
      <c r="S415" t="b">
        <v>1</v>
      </c>
      <c r="T415" t="s">
        <v>8267</v>
      </c>
      <c r="U415" s="9" t="s">
        <v>8308</v>
      </c>
      <c r="V415" t="s">
        <v>8313</v>
      </c>
    </row>
    <row r="416" spans="1:22" ht="45" hidden="1" x14ac:dyDescent="0.3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s="7">
        <f t="shared" si="37"/>
        <v>103</v>
      </c>
      <c r="G416" s="7">
        <f t="shared" si="36"/>
        <v>91.48</v>
      </c>
      <c r="H416" t="s">
        <v>8218</v>
      </c>
      <c r="I416" t="s">
        <v>8223</v>
      </c>
      <c r="J416" t="s">
        <v>8245</v>
      </c>
      <c r="K416">
        <v>1381541465</v>
      </c>
      <c r="L416">
        <v>1378949465</v>
      </c>
      <c r="M416" s="13">
        <f t="shared" si="38"/>
        <v>41529.063252314816</v>
      </c>
      <c r="N416" s="13" t="str">
        <f t="shared" si="39"/>
        <v>2013</v>
      </c>
      <c r="O416" s="13" t="str">
        <f t="shared" si="40"/>
        <v>Sep</v>
      </c>
      <c r="P416" s="13">
        <f t="shared" si="41"/>
        <v>41559.063252314816</v>
      </c>
      <c r="Q416" t="b">
        <v>0</v>
      </c>
      <c r="R416">
        <v>208</v>
      </c>
      <c r="S416" t="b">
        <v>1</v>
      </c>
      <c r="T416" t="s">
        <v>8267</v>
      </c>
      <c r="U416" s="9" t="s">
        <v>8308</v>
      </c>
      <c r="V416" t="s">
        <v>8313</v>
      </c>
    </row>
    <row r="417" spans="1:22" ht="60" hidden="1" x14ac:dyDescent="0.3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s="7">
        <f t="shared" si="37"/>
        <v>102</v>
      </c>
      <c r="G417" s="7">
        <f t="shared" si="36"/>
        <v>68.099999999999994</v>
      </c>
      <c r="H417" t="s">
        <v>8218</v>
      </c>
      <c r="I417" t="s">
        <v>8228</v>
      </c>
      <c r="J417" t="s">
        <v>8250</v>
      </c>
      <c r="K417">
        <v>1413547200</v>
      </c>
      <c r="L417">
        <v>1411417602</v>
      </c>
      <c r="M417" s="13">
        <f t="shared" si="38"/>
        <v>41904.851875</v>
      </c>
      <c r="N417" s="13" t="str">
        <f t="shared" si="39"/>
        <v>2014</v>
      </c>
      <c r="O417" s="13" t="str">
        <f t="shared" si="40"/>
        <v>Sep</v>
      </c>
      <c r="P417" s="13">
        <f t="shared" si="41"/>
        <v>41929.5</v>
      </c>
      <c r="Q417" t="b">
        <v>0</v>
      </c>
      <c r="R417">
        <v>21</v>
      </c>
      <c r="S417" t="b">
        <v>1</v>
      </c>
      <c r="T417" t="s">
        <v>8267</v>
      </c>
      <c r="U417" s="9" t="s">
        <v>8308</v>
      </c>
      <c r="V417" t="s">
        <v>8313</v>
      </c>
    </row>
    <row r="418" spans="1:22" ht="45" hidden="1" x14ac:dyDescent="0.3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s="7">
        <f t="shared" si="37"/>
        <v>120</v>
      </c>
      <c r="G418" s="7">
        <f t="shared" si="36"/>
        <v>48.09</v>
      </c>
      <c r="H418" t="s">
        <v>8218</v>
      </c>
      <c r="I418" t="s">
        <v>8223</v>
      </c>
      <c r="J418" t="s">
        <v>8245</v>
      </c>
      <c r="K418">
        <v>1391851831</v>
      </c>
      <c r="L418">
        <v>1389259831</v>
      </c>
      <c r="M418" s="13">
        <f t="shared" si="38"/>
        <v>41648.396192129629</v>
      </c>
      <c r="N418" s="13" t="str">
        <f t="shared" si="39"/>
        <v>2014</v>
      </c>
      <c r="O418" s="13" t="str">
        <f t="shared" si="40"/>
        <v>Jan</v>
      </c>
      <c r="P418" s="13">
        <f t="shared" si="41"/>
        <v>41678.396192129629</v>
      </c>
      <c r="Q418" t="b">
        <v>0</v>
      </c>
      <c r="R418">
        <v>25</v>
      </c>
      <c r="S418" t="b">
        <v>1</v>
      </c>
      <c r="T418" t="s">
        <v>8267</v>
      </c>
      <c r="U418" s="9" t="s">
        <v>8308</v>
      </c>
      <c r="V418" t="s">
        <v>8313</v>
      </c>
    </row>
    <row r="419" spans="1:22" ht="45" hidden="1" x14ac:dyDescent="0.3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s="7">
        <f t="shared" si="37"/>
        <v>100</v>
      </c>
      <c r="G419" s="7">
        <f t="shared" si="36"/>
        <v>202.42</v>
      </c>
      <c r="H419" t="s">
        <v>8218</v>
      </c>
      <c r="I419" t="s">
        <v>8223</v>
      </c>
      <c r="J419" t="s">
        <v>8245</v>
      </c>
      <c r="K419">
        <v>1365395580</v>
      </c>
      <c r="L419">
        <v>1364426260</v>
      </c>
      <c r="M419" s="13">
        <f t="shared" si="38"/>
        <v>41360.970601851855</v>
      </c>
      <c r="N419" s="13" t="str">
        <f t="shared" si="39"/>
        <v>2013</v>
      </c>
      <c r="O419" s="13" t="str">
        <f t="shared" si="40"/>
        <v>Mar</v>
      </c>
      <c r="P419" s="13">
        <f t="shared" si="41"/>
        <v>41372.189583333333</v>
      </c>
      <c r="Q419" t="b">
        <v>0</v>
      </c>
      <c r="R419">
        <v>52</v>
      </c>
      <c r="S419" t="b">
        <v>1</v>
      </c>
      <c r="T419" t="s">
        <v>8267</v>
      </c>
      <c r="U419" s="9" t="s">
        <v>8308</v>
      </c>
      <c r="V419" t="s">
        <v>8313</v>
      </c>
    </row>
    <row r="420" spans="1:22" ht="45" hidden="1" x14ac:dyDescent="0.3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s="7">
        <f t="shared" si="37"/>
        <v>101</v>
      </c>
      <c r="G420" s="7">
        <f t="shared" si="36"/>
        <v>216.75</v>
      </c>
      <c r="H420" t="s">
        <v>8218</v>
      </c>
      <c r="I420" t="s">
        <v>8223</v>
      </c>
      <c r="J420" t="s">
        <v>8245</v>
      </c>
      <c r="K420">
        <v>1437633997</v>
      </c>
      <c r="L420">
        <v>1435041997</v>
      </c>
      <c r="M420" s="13">
        <f t="shared" si="38"/>
        <v>42178.282372685186</v>
      </c>
      <c r="N420" s="13" t="str">
        <f t="shared" si="39"/>
        <v>2015</v>
      </c>
      <c r="O420" s="13" t="str">
        <f t="shared" si="40"/>
        <v>Jun</v>
      </c>
      <c r="P420" s="13">
        <f t="shared" si="41"/>
        <v>42208.282372685186</v>
      </c>
      <c r="Q420" t="b">
        <v>0</v>
      </c>
      <c r="R420">
        <v>104</v>
      </c>
      <c r="S420" t="b">
        <v>1</v>
      </c>
      <c r="T420" t="s">
        <v>8267</v>
      </c>
      <c r="U420" s="9" t="s">
        <v>8308</v>
      </c>
      <c r="V420" t="s">
        <v>8313</v>
      </c>
    </row>
    <row r="421" spans="1:22" ht="45" hidden="1" x14ac:dyDescent="0.3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s="7">
        <f t="shared" si="37"/>
        <v>100</v>
      </c>
      <c r="G421" s="7">
        <f t="shared" si="36"/>
        <v>110.07</v>
      </c>
      <c r="H421" t="s">
        <v>8218</v>
      </c>
      <c r="I421" t="s">
        <v>8223</v>
      </c>
      <c r="J421" t="s">
        <v>8245</v>
      </c>
      <c r="K421">
        <v>1372536787</v>
      </c>
      <c r="L421">
        <v>1367352787</v>
      </c>
      <c r="M421" s="13">
        <f t="shared" si="38"/>
        <v>41394.842442129629</v>
      </c>
      <c r="N421" s="13" t="str">
        <f t="shared" si="39"/>
        <v>2013</v>
      </c>
      <c r="O421" s="13" t="str">
        <f t="shared" si="40"/>
        <v>Apr</v>
      </c>
      <c r="P421" s="13">
        <f t="shared" si="41"/>
        <v>41454.842442129629</v>
      </c>
      <c r="Q421" t="b">
        <v>0</v>
      </c>
      <c r="R421">
        <v>73</v>
      </c>
      <c r="S421" t="b">
        <v>1</v>
      </c>
      <c r="T421" t="s">
        <v>8267</v>
      </c>
      <c r="U421" s="9" t="s">
        <v>8308</v>
      </c>
      <c r="V421" t="s">
        <v>8313</v>
      </c>
    </row>
    <row r="422" spans="1:22" ht="60" hidden="1" x14ac:dyDescent="0.3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s="7">
        <f t="shared" si="37"/>
        <v>0</v>
      </c>
      <c r="G422" s="7">
        <f t="shared" si="36"/>
        <v>4.83</v>
      </c>
      <c r="H422" t="s">
        <v>8220</v>
      </c>
      <c r="I422" t="s">
        <v>8223</v>
      </c>
      <c r="J422" t="s">
        <v>8245</v>
      </c>
      <c r="K422">
        <v>1394772031</v>
      </c>
      <c r="L422">
        <v>1392183631</v>
      </c>
      <c r="M422" s="13">
        <f t="shared" si="38"/>
        <v>41682.23646990741</v>
      </c>
      <c r="N422" s="13" t="str">
        <f t="shared" si="39"/>
        <v>2014</v>
      </c>
      <c r="O422" s="13" t="str">
        <f t="shared" si="40"/>
        <v>Feb</v>
      </c>
      <c r="P422" s="13">
        <f t="shared" si="41"/>
        <v>41712.194803240738</v>
      </c>
      <c r="Q422" t="b">
        <v>0</v>
      </c>
      <c r="R422">
        <v>3</v>
      </c>
      <c r="S422" t="b">
        <v>0</v>
      </c>
      <c r="T422" t="s">
        <v>8268</v>
      </c>
      <c r="U422" s="9" t="s">
        <v>8308</v>
      </c>
      <c r="V422" t="s">
        <v>8314</v>
      </c>
    </row>
    <row r="423" spans="1:22" ht="60" hidden="1" x14ac:dyDescent="0.3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s="7">
        <f t="shared" si="37"/>
        <v>2</v>
      </c>
      <c r="G423" s="7">
        <f t="shared" si="36"/>
        <v>50.17</v>
      </c>
      <c r="H423" t="s">
        <v>8220</v>
      </c>
      <c r="I423" t="s">
        <v>8223</v>
      </c>
      <c r="J423" t="s">
        <v>8245</v>
      </c>
      <c r="K423">
        <v>1440157656</v>
      </c>
      <c r="L423">
        <v>1434973656</v>
      </c>
      <c r="M423" s="13">
        <f t="shared" si="38"/>
        <v>42177.491388888884</v>
      </c>
      <c r="N423" s="13" t="str">
        <f t="shared" si="39"/>
        <v>2015</v>
      </c>
      <c r="O423" s="13" t="str">
        <f t="shared" si="40"/>
        <v>Jun</v>
      </c>
      <c r="P423" s="13">
        <f t="shared" si="41"/>
        <v>42237.491388888884</v>
      </c>
      <c r="Q423" t="b">
        <v>0</v>
      </c>
      <c r="R423">
        <v>6</v>
      </c>
      <c r="S423" t="b">
        <v>0</v>
      </c>
      <c r="T423" t="s">
        <v>8268</v>
      </c>
      <c r="U423" s="9" t="s">
        <v>8308</v>
      </c>
      <c r="V423" t="s">
        <v>8314</v>
      </c>
    </row>
    <row r="424" spans="1:22" ht="45" hidden="1" x14ac:dyDescent="0.3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s="7">
        <f t="shared" si="37"/>
        <v>1</v>
      </c>
      <c r="G424" s="7">
        <f t="shared" si="36"/>
        <v>35.83</v>
      </c>
      <c r="H424" t="s">
        <v>8220</v>
      </c>
      <c r="I424" t="s">
        <v>8223</v>
      </c>
      <c r="J424" t="s">
        <v>8245</v>
      </c>
      <c r="K424">
        <v>1410416097</v>
      </c>
      <c r="L424">
        <v>1407824097</v>
      </c>
      <c r="M424" s="13">
        <f t="shared" si="38"/>
        <v>41863.260381944441</v>
      </c>
      <c r="N424" s="13" t="str">
        <f t="shared" si="39"/>
        <v>2014</v>
      </c>
      <c r="O424" s="13" t="str">
        <f t="shared" si="40"/>
        <v>Aug</v>
      </c>
      <c r="P424" s="13">
        <f t="shared" si="41"/>
        <v>41893.260381944441</v>
      </c>
      <c r="Q424" t="b">
        <v>0</v>
      </c>
      <c r="R424">
        <v>12</v>
      </c>
      <c r="S424" t="b">
        <v>0</v>
      </c>
      <c r="T424" t="s">
        <v>8268</v>
      </c>
      <c r="U424" s="9" t="s">
        <v>8308</v>
      </c>
      <c r="V424" t="s">
        <v>8314</v>
      </c>
    </row>
    <row r="425" spans="1:22" ht="45" hidden="1" x14ac:dyDescent="0.3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s="7">
        <f t="shared" si="37"/>
        <v>1</v>
      </c>
      <c r="G425" s="7">
        <f t="shared" si="36"/>
        <v>11.77</v>
      </c>
      <c r="H425" t="s">
        <v>8220</v>
      </c>
      <c r="I425" t="s">
        <v>8223</v>
      </c>
      <c r="J425" t="s">
        <v>8245</v>
      </c>
      <c r="K425">
        <v>1370470430</v>
      </c>
      <c r="L425">
        <v>1367878430</v>
      </c>
      <c r="M425" s="13">
        <f t="shared" si="38"/>
        <v>41400.92627314815</v>
      </c>
      <c r="N425" s="13" t="str">
        <f t="shared" si="39"/>
        <v>2013</v>
      </c>
      <c r="O425" s="13" t="str">
        <f t="shared" si="40"/>
        <v>May</v>
      </c>
      <c r="P425" s="13">
        <f t="shared" si="41"/>
        <v>41430.92627314815</v>
      </c>
      <c r="Q425" t="b">
        <v>0</v>
      </c>
      <c r="R425">
        <v>13</v>
      </c>
      <c r="S425" t="b">
        <v>0</v>
      </c>
      <c r="T425" t="s">
        <v>8268</v>
      </c>
      <c r="U425" s="9" t="s">
        <v>8308</v>
      </c>
      <c r="V425" t="s">
        <v>8314</v>
      </c>
    </row>
    <row r="426" spans="1:22" ht="45" hidden="1" x14ac:dyDescent="0.3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s="7">
        <f t="shared" si="37"/>
        <v>7</v>
      </c>
      <c r="G426" s="7">
        <f t="shared" si="36"/>
        <v>40.78</v>
      </c>
      <c r="H426" t="s">
        <v>8220</v>
      </c>
      <c r="I426" t="s">
        <v>8223</v>
      </c>
      <c r="J426" t="s">
        <v>8245</v>
      </c>
      <c r="K426">
        <v>1332748899</v>
      </c>
      <c r="L426">
        <v>1327568499</v>
      </c>
      <c r="M426" s="13">
        <f t="shared" si="38"/>
        <v>40934.376145833332</v>
      </c>
      <c r="N426" s="13" t="str">
        <f t="shared" si="39"/>
        <v>2012</v>
      </c>
      <c r="O426" s="13" t="str">
        <f t="shared" si="40"/>
        <v>Jan</v>
      </c>
      <c r="P426" s="13">
        <f t="shared" si="41"/>
        <v>40994.334479166668</v>
      </c>
      <c r="Q426" t="b">
        <v>0</v>
      </c>
      <c r="R426">
        <v>5</v>
      </c>
      <c r="S426" t="b">
        <v>0</v>
      </c>
      <c r="T426" t="s">
        <v>8268</v>
      </c>
      <c r="U426" s="9" t="s">
        <v>8308</v>
      </c>
      <c r="V426" t="s">
        <v>8314</v>
      </c>
    </row>
    <row r="427" spans="1:22" ht="45" hidden="1" x14ac:dyDescent="0.3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s="7">
        <f t="shared" si="37"/>
        <v>0</v>
      </c>
      <c r="G427" s="7">
        <f t="shared" si="36"/>
        <v>3</v>
      </c>
      <c r="H427" t="s">
        <v>8220</v>
      </c>
      <c r="I427" t="s">
        <v>8223</v>
      </c>
      <c r="J427" t="s">
        <v>8245</v>
      </c>
      <c r="K427">
        <v>1448660404</v>
      </c>
      <c r="L427">
        <v>1443472804</v>
      </c>
      <c r="M427" s="13">
        <f t="shared" si="38"/>
        <v>42275.861157407402</v>
      </c>
      <c r="N427" s="13" t="str">
        <f t="shared" si="39"/>
        <v>2015</v>
      </c>
      <c r="O427" s="13" t="str">
        <f t="shared" si="40"/>
        <v>Sep</v>
      </c>
      <c r="P427" s="13">
        <f t="shared" si="41"/>
        <v>42335.902824074074</v>
      </c>
      <c r="Q427" t="b">
        <v>0</v>
      </c>
      <c r="R427">
        <v>2</v>
      </c>
      <c r="S427" t="b">
        <v>0</v>
      </c>
      <c r="T427" t="s">
        <v>8268</v>
      </c>
      <c r="U427" s="9" t="s">
        <v>8308</v>
      </c>
      <c r="V427" t="s">
        <v>8314</v>
      </c>
    </row>
    <row r="428" spans="1:22" ht="45" hidden="1" x14ac:dyDescent="0.3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s="7">
        <f t="shared" si="37"/>
        <v>1</v>
      </c>
      <c r="G428" s="7">
        <f t="shared" si="36"/>
        <v>16.63</v>
      </c>
      <c r="H428" t="s">
        <v>8220</v>
      </c>
      <c r="I428" t="s">
        <v>8223</v>
      </c>
      <c r="J428" t="s">
        <v>8245</v>
      </c>
      <c r="K428">
        <v>1456851914</v>
      </c>
      <c r="L428">
        <v>1454259914</v>
      </c>
      <c r="M428" s="13">
        <f t="shared" si="38"/>
        <v>42400.711967592593</v>
      </c>
      <c r="N428" s="13" t="str">
        <f t="shared" si="39"/>
        <v>2016</v>
      </c>
      <c r="O428" s="13" t="str">
        <f t="shared" si="40"/>
        <v>Jan</v>
      </c>
      <c r="P428" s="13">
        <f t="shared" si="41"/>
        <v>42430.711967592593</v>
      </c>
      <c r="Q428" t="b">
        <v>0</v>
      </c>
      <c r="R428">
        <v>8</v>
      </c>
      <c r="S428" t="b">
        <v>0</v>
      </c>
      <c r="T428" t="s">
        <v>8268</v>
      </c>
      <c r="U428" s="9" t="s">
        <v>8308</v>
      </c>
      <c r="V428" t="s">
        <v>8314</v>
      </c>
    </row>
    <row r="429" spans="1:22" ht="60" hidden="1" x14ac:dyDescent="0.3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s="7">
        <f t="shared" si="37"/>
        <v>0</v>
      </c>
      <c r="G429" s="7">
        <f t="shared" si="36"/>
        <v>0</v>
      </c>
      <c r="H429" t="s">
        <v>8220</v>
      </c>
      <c r="I429" t="s">
        <v>8223</v>
      </c>
      <c r="J429" t="s">
        <v>8245</v>
      </c>
      <c r="K429">
        <v>1445540340</v>
      </c>
      <c r="L429">
        <v>1444340940</v>
      </c>
      <c r="M429" s="13">
        <f t="shared" si="38"/>
        <v>42285.909027777772</v>
      </c>
      <c r="N429" s="13" t="str">
        <f t="shared" si="39"/>
        <v>2015</v>
      </c>
      <c r="O429" s="13" t="str">
        <f t="shared" si="40"/>
        <v>Oct</v>
      </c>
      <c r="P429" s="13">
        <f t="shared" si="41"/>
        <v>42299.790972222225</v>
      </c>
      <c r="Q429" t="b">
        <v>0</v>
      </c>
      <c r="R429">
        <v>0</v>
      </c>
      <c r="S429" t="b">
        <v>0</v>
      </c>
      <c r="T429" t="s">
        <v>8268</v>
      </c>
      <c r="U429" s="9" t="s">
        <v>8308</v>
      </c>
      <c r="V429" t="s">
        <v>8314</v>
      </c>
    </row>
    <row r="430" spans="1:22" ht="30" hidden="1" x14ac:dyDescent="0.3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s="7">
        <f t="shared" si="37"/>
        <v>6</v>
      </c>
      <c r="G430" s="7">
        <f t="shared" si="36"/>
        <v>52</v>
      </c>
      <c r="H430" t="s">
        <v>8220</v>
      </c>
      <c r="I430" t="s">
        <v>8223</v>
      </c>
      <c r="J430" t="s">
        <v>8245</v>
      </c>
      <c r="K430">
        <v>1402956000</v>
      </c>
      <c r="L430">
        <v>1400523845</v>
      </c>
      <c r="M430" s="13">
        <f t="shared" si="38"/>
        <v>41778.766724537039</v>
      </c>
      <c r="N430" s="13" t="str">
        <f t="shared" si="39"/>
        <v>2014</v>
      </c>
      <c r="O430" s="13" t="str">
        <f t="shared" si="40"/>
        <v>May</v>
      </c>
      <c r="P430" s="13">
        <f t="shared" si="41"/>
        <v>41806.916666666664</v>
      </c>
      <c r="Q430" t="b">
        <v>0</v>
      </c>
      <c r="R430">
        <v>13</v>
      </c>
      <c r="S430" t="b">
        <v>0</v>
      </c>
      <c r="T430" t="s">
        <v>8268</v>
      </c>
      <c r="U430" s="9" t="s">
        <v>8308</v>
      </c>
      <c r="V430" t="s">
        <v>8314</v>
      </c>
    </row>
    <row r="431" spans="1:22" ht="60" hidden="1" x14ac:dyDescent="0.3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s="7">
        <f t="shared" si="37"/>
        <v>0</v>
      </c>
      <c r="G431" s="7">
        <f t="shared" si="36"/>
        <v>0</v>
      </c>
      <c r="H431" t="s">
        <v>8220</v>
      </c>
      <c r="I431" t="s">
        <v>8223</v>
      </c>
      <c r="J431" t="s">
        <v>8245</v>
      </c>
      <c r="K431">
        <v>1259297940</v>
      </c>
      <c r="L431">
        <v>1252964282</v>
      </c>
      <c r="M431" s="13">
        <f t="shared" si="38"/>
        <v>40070.901412037041</v>
      </c>
      <c r="N431" s="13" t="str">
        <f t="shared" si="39"/>
        <v>2009</v>
      </c>
      <c r="O431" s="13" t="str">
        <f t="shared" si="40"/>
        <v>Sep</v>
      </c>
      <c r="P431" s="13">
        <f t="shared" si="41"/>
        <v>40144.207638888889</v>
      </c>
      <c r="Q431" t="b">
        <v>0</v>
      </c>
      <c r="R431">
        <v>0</v>
      </c>
      <c r="S431" t="b">
        <v>0</v>
      </c>
      <c r="T431" t="s">
        <v>8268</v>
      </c>
      <c r="U431" s="9" t="s">
        <v>8308</v>
      </c>
      <c r="V431" t="s">
        <v>8314</v>
      </c>
    </row>
    <row r="432" spans="1:22" ht="45" hidden="1" x14ac:dyDescent="0.3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s="7">
        <f t="shared" si="37"/>
        <v>2</v>
      </c>
      <c r="G432" s="7">
        <f t="shared" si="36"/>
        <v>4.8</v>
      </c>
      <c r="H432" t="s">
        <v>8220</v>
      </c>
      <c r="I432" t="s">
        <v>8223</v>
      </c>
      <c r="J432" t="s">
        <v>8245</v>
      </c>
      <c r="K432">
        <v>1378866867</v>
      </c>
      <c r="L432">
        <v>1377570867</v>
      </c>
      <c r="M432" s="13">
        <f t="shared" si="38"/>
        <v>41513.107256944444</v>
      </c>
      <c r="N432" s="13" t="str">
        <f t="shared" si="39"/>
        <v>2013</v>
      </c>
      <c r="O432" s="13" t="str">
        <f t="shared" si="40"/>
        <v>Aug</v>
      </c>
      <c r="P432" s="13">
        <f t="shared" si="41"/>
        <v>41528.107256944444</v>
      </c>
      <c r="Q432" t="b">
        <v>0</v>
      </c>
      <c r="R432">
        <v>5</v>
      </c>
      <c r="S432" t="b">
        <v>0</v>
      </c>
      <c r="T432" t="s">
        <v>8268</v>
      </c>
      <c r="U432" s="9" t="s">
        <v>8308</v>
      </c>
      <c r="V432" t="s">
        <v>8314</v>
      </c>
    </row>
    <row r="433" spans="1:22" ht="45" hidden="1" x14ac:dyDescent="0.3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s="7">
        <f t="shared" si="37"/>
        <v>14</v>
      </c>
      <c r="G433" s="7">
        <f t="shared" si="36"/>
        <v>51.88</v>
      </c>
      <c r="H433" t="s">
        <v>8220</v>
      </c>
      <c r="I433" t="s">
        <v>8224</v>
      </c>
      <c r="J433" t="s">
        <v>8246</v>
      </c>
      <c r="K433">
        <v>1467752083</v>
      </c>
      <c r="L433">
        <v>1465160083</v>
      </c>
      <c r="M433" s="13">
        <f t="shared" si="38"/>
        <v>42526.871331018512</v>
      </c>
      <c r="N433" s="13" t="str">
        <f t="shared" si="39"/>
        <v>2016</v>
      </c>
      <c r="O433" s="13" t="str">
        <f t="shared" si="40"/>
        <v>Jun</v>
      </c>
      <c r="P433" s="13">
        <f t="shared" si="41"/>
        <v>42556.871331018512</v>
      </c>
      <c r="Q433" t="b">
        <v>0</v>
      </c>
      <c r="R433">
        <v>8</v>
      </c>
      <c r="S433" t="b">
        <v>0</v>
      </c>
      <c r="T433" t="s">
        <v>8268</v>
      </c>
      <c r="U433" s="9" t="s">
        <v>8308</v>
      </c>
      <c r="V433" t="s">
        <v>8314</v>
      </c>
    </row>
    <row r="434" spans="1:22" ht="60" hidden="1" x14ac:dyDescent="0.3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s="7">
        <f t="shared" si="37"/>
        <v>10</v>
      </c>
      <c r="G434" s="7">
        <f t="shared" si="36"/>
        <v>71.25</v>
      </c>
      <c r="H434" t="s">
        <v>8220</v>
      </c>
      <c r="I434" t="s">
        <v>8223</v>
      </c>
      <c r="J434" t="s">
        <v>8245</v>
      </c>
      <c r="K434">
        <v>1445448381</v>
      </c>
      <c r="L434">
        <v>1440264381</v>
      </c>
      <c r="M434" s="13">
        <f t="shared" si="38"/>
        <v>42238.726631944446</v>
      </c>
      <c r="N434" s="13" t="str">
        <f t="shared" si="39"/>
        <v>2015</v>
      </c>
      <c r="O434" s="13" t="str">
        <f t="shared" si="40"/>
        <v>Aug</v>
      </c>
      <c r="P434" s="13">
        <f t="shared" si="41"/>
        <v>42298.726631944446</v>
      </c>
      <c r="Q434" t="b">
        <v>0</v>
      </c>
      <c r="R434">
        <v>8</v>
      </c>
      <c r="S434" t="b">
        <v>0</v>
      </c>
      <c r="T434" t="s">
        <v>8268</v>
      </c>
      <c r="U434" s="9" t="s">
        <v>8308</v>
      </c>
      <c r="V434" t="s">
        <v>8314</v>
      </c>
    </row>
    <row r="435" spans="1:22" ht="60" hidden="1" x14ac:dyDescent="0.3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s="7">
        <f t="shared" si="37"/>
        <v>0</v>
      </c>
      <c r="G435" s="7">
        <f t="shared" si="36"/>
        <v>0</v>
      </c>
      <c r="H435" t="s">
        <v>8220</v>
      </c>
      <c r="I435" t="s">
        <v>8223</v>
      </c>
      <c r="J435" t="s">
        <v>8245</v>
      </c>
      <c r="K435">
        <v>1444576022</v>
      </c>
      <c r="L435">
        <v>1439392022</v>
      </c>
      <c r="M435" s="13">
        <f t="shared" si="38"/>
        <v>42228.629884259266</v>
      </c>
      <c r="N435" s="13" t="str">
        <f t="shared" si="39"/>
        <v>2015</v>
      </c>
      <c r="O435" s="13" t="str">
        <f t="shared" si="40"/>
        <v>Aug</v>
      </c>
      <c r="P435" s="13">
        <f t="shared" si="41"/>
        <v>42288.629884259266</v>
      </c>
      <c r="Q435" t="b">
        <v>0</v>
      </c>
      <c r="R435">
        <v>0</v>
      </c>
      <c r="S435" t="b">
        <v>0</v>
      </c>
      <c r="T435" t="s">
        <v>8268</v>
      </c>
      <c r="U435" s="9" t="s">
        <v>8308</v>
      </c>
      <c r="V435" t="s">
        <v>8314</v>
      </c>
    </row>
    <row r="436" spans="1:22" ht="45" hidden="1" x14ac:dyDescent="0.3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s="7">
        <f t="shared" si="37"/>
        <v>5</v>
      </c>
      <c r="G436" s="7">
        <f t="shared" si="36"/>
        <v>62.5</v>
      </c>
      <c r="H436" t="s">
        <v>8220</v>
      </c>
      <c r="I436" t="s">
        <v>8223</v>
      </c>
      <c r="J436" t="s">
        <v>8245</v>
      </c>
      <c r="K436">
        <v>1385931702</v>
      </c>
      <c r="L436">
        <v>1383076902</v>
      </c>
      <c r="M436" s="13">
        <f t="shared" si="38"/>
        <v>41576.834513888891</v>
      </c>
      <c r="N436" s="13" t="str">
        <f t="shared" si="39"/>
        <v>2013</v>
      </c>
      <c r="O436" s="13" t="str">
        <f t="shared" si="40"/>
        <v>Oct</v>
      </c>
      <c r="P436" s="13">
        <f t="shared" si="41"/>
        <v>41609.876180555555</v>
      </c>
      <c r="Q436" t="b">
        <v>0</v>
      </c>
      <c r="R436">
        <v>2</v>
      </c>
      <c r="S436" t="b">
        <v>0</v>
      </c>
      <c r="T436" t="s">
        <v>8268</v>
      </c>
      <c r="U436" s="9" t="s">
        <v>8308</v>
      </c>
      <c r="V436" t="s">
        <v>8314</v>
      </c>
    </row>
    <row r="437" spans="1:22" ht="60" hidden="1" x14ac:dyDescent="0.3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s="7">
        <f t="shared" si="37"/>
        <v>0</v>
      </c>
      <c r="G437" s="7">
        <f t="shared" si="36"/>
        <v>1</v>
      </c>
      <c r="H437" t="s">
        <v>8220</v>
      </c>
      <c r="I437" t="s">
        <v>8223</v>
      </c>
      <c r="J437" t="s">
        <v>8245</v>
      </c>
      <c r="K437">
        <v>1379094980</v>
      </c>
      <c r="L437">
        <v>1376502980</v>
      </c>
      <c r="M437" s="13">
        <f t="shared" si="38"/>
        <v>41500.747453703705</v>
      </c>
      <c r="N437" s="13" t="str">
        <f t="shared" si="39"/>
        <v>2013</v>
      </c>
      <c r="O437" s="13" t="str">
        <f t="shared" si="40"/>
        <v>Aug</v>
      </c>
      <c r="P437" s="13">
        <f t="shared" si="41"/>
        <v>41530.747453703705</v>
      </c>
      <c r="Q437" t="b">
        <v>0</v>
      </c>
      <c r="R437">
        <v>3</v>
      </c>
      <c r="S437" t="b">
        <v>0</v>
      </c>
      <c r="T437" t="s">
        <v>8268</v>
      </c>
      <c r="U437" s="9" t="s">
        <v>8308</v>
      </c>
      <c r="V437" t="s">
        <v>8314</v>
      </c>
    </row>
    <row r="438" spans="1:22" ht="45" hidden="1" x14ac:dyDescent="0.3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s="7">
        <f t="shared" si="37"/>
        <v>0</v>
      </c>
      <c r="G438" s="7">
        <f t="shared" si="36"/>
        <v>0</v>
      </c>
      <c r="H438" t="s">
        <v>8220</v>
      </c>
      <c r="I438" t="s">
        <v>8223</v>
      </c>
      <c r="J438" t="s">
        <v>8245</v>
      </c>
      <c r="K438">
        <v>1375260113</v>
      </c>
      <c r="L438">
        <v>1372668113</v>
      </c>
      <c r="M438" s="13">
        <f t="shared" si="38"/>
        <v>41456.36241898148</v>
      </c>
      <c r="N438" s="13" t="str">
        <f t="shared" si="39"/>
        <v>2013</v>
      </c>
      <c r="O438" s="13" t="str">
        <f t="shared" si="40"/>
        <v>Jul</v>
      </c>
      <c r="P438" s="13">
        <f t="shared" si="41"/>
        <v>41486.36241898148</v>
      </c>
      <c r="Q438" t="b">
        <v>0</v>
      </c>
      <c r="R438">
        <v>0</v>
      </c>
      <c r="S438" t="b">
        <v>0</v>
      </c>
      <c r="T438" t="s">
        <v>8268</v>
      </c>
      <c r="U438" s="9" t="s">
        <v>8308</v>
      </c>
      <c r="V438" t="s">
        <v>8314</v>
      </c>
    </row>
    <row r="439" spans="1:22" ht="45" hidden="1" x14ac:dyDescent="0.3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s="7">
        <f t="shared" si="37"/>
        <v>0</v>
      </c>
      <c r="G439" s="7">
        <f t="shared" si="36"/>
        <v>0</v>
      </c>
      <c r="H439" t="s">
        <v>8220</v>
      </c>
      <c r="I439" t="s">
        <v>8228</v>
      </c>
      <c r="J439" t="s">
        <v>8250</v>
      </c>
      <c r="K439">
        <v>1475912326</v>
      </c>
      <c r="L439">
        <v>1470728326</v>
      </c>
      <c r="M439" s="13">
        <f t="shared" si="38"/>
        <v>42591.31858796296</v>
      </c>
      <c r="N439" s="13" t="str">
        <f t="shared" si="39"/>
        <v>2016</v>
      </c>
      <c r="O439" s="13" t="str">
        <f t="shared" si="40"/>
        <v>Aug</v>
      </c>
      <c r="P439" s="13">
        <f t="shared" si="41"/>
        <v>42651.31858796296</v>
      </c>
      <c r="Q439" t="b">
        <v>0</v>
      </c>
      <c r="R439">
        <v>0</v>
      </c>
      <c r="S439" t="b">
        <v>0</v>
      </c>
      <c r="T439" t="s">
        <v>8268</v>
      </c>
      <c r="U439" s="9" t="s">
        <v>8308</v>
      </c>
      <c r="V439" t="s">
        <v>8314</v>
      </c>
    </row>
    <row r="440" spans="1:22" ht="45" hidden="1" x14ac:dyDescent="0.3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s="7">
        <f t="shared" si="37"/>
        <v>9</v>
      </c>
      <c r="G440" s="7">
        <f t="shared" si="36"/>
        <v>170.55</v>
      </c>
      <c r="H440" t="s">
        <v>8220</v>
      </c>
      <c r="I440" t="s">
        <v>8223</v>
      </c>
      <c r="J440" t="s">
        <v>8245</v>
      </c>
      <c r="K440">
        <v>1447830958</v>
      </c>
      <c r="L440">
        <v>1445235358</v>
      </c>
      <c r="M440" s="13">
        <f t="shared" si="38"/>
        <v>42296.261087962965</v>
      </c>
      <c r="N440" s="13" t="str">
        <f t="shared" si="39"/>
        <v>2015</v>
      </c>
      <c r="O440" s="13" t="str">
        <f t="shared" si="40"/>
        <v>Oct</v>
      </c>
      <c r="P440" s="13">
        <f t="shared" si="41"/>
        <v>42326.302754629629</v>
      </c>
      <c r="Q440" t="b">
        <v>0</v>
      </c>
      <c r="R440">
        <v>11</v>
      </c>
      <c r="S440" t="b">
        <v>0</v>
      </c>
      <c r="T440" t="s">
        <v>8268</v>
      </c>
      <c r="U440" s="9" t="s">
        <v>8308</v>
      </c>
      <c r="V440" t="s">
        <v>8314</v>
      </c>
    </row>
    <row r="441" spans="1:22" ht="45" hidden="1" x14ac:dyDescent="0.3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s="7">
        <f t="shared" si="37"/>
        <v>0</v>
      </c>
      <c r="G441" s="7">
        <f t="shared" si="36"/>
        <v>0</v>
      </c>
      <c r="H441" t="s">
        <v>8220</v>
      </c>
      <c r="I441" t="s">
        <v>8223</v>
      </c>
      <c r="J441" t="s">
        <v>8245</v>
      </c>
      <c r="K441">
        <v>1413569818</v>
      </c>
      <c r="L441">
        <v>1412705818</v>
      </c>
      <c r="M441" s="13">
        <f t="shared" si="38"/>
        <v>41919.761782407404</v>
      </c>
      <c r="N441" s="13" t="str">
        <f t="shared" si="39"/>
        <v>2014</v>
      </c>
      <c r="O441" s="13" t="str">
        <f t="shared" si="40"/>
        <v>Oct</v>
      </c>
      <c r="P441" s="13">
        <f t="shared" si="41"/>
        <v>41929.761782407404</v>
      </c>
      <c r="Q441" t="b">
        <v>0</v>
      </c>
      <c r="R441">
        <v>0</v>
      </c>
      <c r="S441" t="b">
        <v>0</v>
      </c>
      <c r="T441" t="s">
        <v>8268</v>
      </c>
      <c r="U441" s="9" t="s">
        <v>8308</v>
      </c>
      <c r="V441" t="s">
        <v>8314</v>
      </c>
    </row>
    <row r="442" spans="1:22" ht="45" hidden="1" x14ac:dyDescent="0.3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s="7">
        <f t="shared" si="37"/>
        <v>0</v>
      </c>
      <c r="G442" s="7">
        <f t="shared" si="36"/>
        <v>5</v>
      </c>
      <c r="H442" t="s">
        <v>8220</v>
      </c>
      <c r="I442" t="s">
        <v>8223</v>
      </c>
      <c r="J442" t="s">
        <v>8245</v>
      </c>
      <c r="K442">
        <v>1458859153</v>
      </c>
      <c r="L442">
        <v>1456270753</v>
      </c>
      <c r="M442" s="13">
        <f t="shared" si="38"/>
        <v>42423.985567129625</v>
      </c>
      <c r="N442" s="13" t="str">
        <f t="shared" si="39"/>
        <v>2016</v>
      </c>
      <c r="O442" s="13" t="str">
        <f t="shared" si="40"/>
        <v>Feb</v>
      </c>
      <c r="P442" s="13">
        <f t="shared" si="41"/>
        <v>42453.943900462968</v>
      </c>
      <c r="Q442" t="b">
        <v>0</v>
      </c>
      <c r="R442">
        <v>1</v>
      </c>
      <c r="S442" t="b">
        <v>0</v>
      </c>
      <c r="T442" t="s">
        <v>8268</v>
      </c>
      <c r="U442" s="9" t="s">
        <v>8308</v>
      </c>
      <c r="V442" t="s">
        <v>8314</v>
      </c>
    </row>
    <row r="443" spans="1:22" ht="45" hidden="1" x14ac:dyDescent="0.3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s="7">
        <f t="shared" si="37"/>
        <v>0</v>
      </c>
      <c r="G443" s="7">
        <f t="shared" si="36"/>
        <v>0</v>
      </c>
      <c r="H443" t="s">
        <v>8220</v>
      </c>
      <c r="I443" t="s">
        <v>8224</v>
      </c>
      <c r="J443" t="s">
        <v>8246</v>
      </c>
      <c r="K443">
        <v>1383418996</v>
      </c>
      <c r="L443">
        <v>1380826996</v>
      </c>
      <c r="M443" s="13">
        <f t="shared" si="38"/>
        <v>41550.793935185182</v>
      </c>
      <c r="N443" s="13" t="str">
        <f t="shared" si="39"/>
        <v>2013</v>
      </c>
      <c r="O443" s="13" t="str">
        <f t="shared" si="40"/>
        <v>Oct</v>
      </c>
      <c r="P443" s="13">
        <f t="shared" si="41"/>
        <v>41580.793935185182</v>
      </c>
      <c r="Q443" t="b">
        <v>0</v>
      </c>
      <c r="R443">
        <v>0</v>
      </c>
      <c r="S443" t="b">
        <v>0</v>
      </c>
      <c r="T443" t="s">
        <v>8268</v>
      </c>
      <c r="U443" s="9" t="s">
        <v>8308</v>
      </c>
      <c r="V443" t="s">
        <v>8314</v>
      </c>
    </row>
    <row r="444" spans="1:22" hidden="1" x14ac:dyDescent="0.3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s="7">
        <f t="shared" si="37"/>
        <v>39</v>
      </c>
      <c r="G444" s="7">
        <f t="shared" si="36"/>
        <v>393.59</v>
      </c>
      <c r="H444" t="s">
        <v>8220</v>
      </c>
      <c r="I444" t="s">
        <v>8223</v>
      </c>
      <c r="J444" t="s">
        <v>8245</v>
      </c>
      <c r="K444">
        <v>1424380783</v>
      </c>
      <c r="L444">
        <v>1421788783</v>
      </c>
      <c r="M444" s="13">
        <f t="shared" si="38"/>
        <v>42024.888692129629</v>
      </c>
      <c r="N444" s="13" t="str">
        <f t="shared" si="39"/>
        <v>2015</v>
      </c>
      <c r="O444" s="13" t="str">
        <f t="shared" si="40"/>
        <v>Jan</v>
      </c>
      <c r="P444" s="13">
        <f t="shared" si="41"/>
        <v>42054.888692129629</v>
      </c>
      <c r="Q444" t="b">
        <v>0</v>
      </c>
      <c r="R444">
        <v>17</v>
      </c>
      <c r="S444" t="b">
        <v>0</v>
      </c>
      <c r="T444" t="s">
        <v>8268</v>
      </c>
      <c r="U444" s="9" t="s">
        <v>8308</v>
      </c>
      <c r="V444" t="s">
        <v>8314</v>
      </c>
    </row>
    <row r="445" spans="1:22" ht="45" hidden="1" x14ac:dyDescent="0.3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s="7">
        <f t="shared" si="37"/>
        <v>0</v>
      </c>
      <c r="G445" s="7">
        <f t="shared" si="36"/>
        <v>5</v>
      </c>
      <c r="H445" t="s">
        <v>8220</v>
      </c>
      <c r="I445" t="s">
        <v>8228</v>
      </c>
      <c r="J445" t="s">
        <v>8250</v>
      </c>
      <c r="K445">
        <v>1391991701</v>
      </c>
      <c r="L445">
        <v>1389399701</v>
      </c>
      <c r="M445" s="13">
        <f t="shared" si="38"/>
        <v>41650.015057870369</v>
      </c>
      <c r="N445" s="13" t="str">
        <f t="shared" si="39"/>
        <v>2014</v>
      </c>
      <c r="O445" s="13" t="str">
        <f t="shared" si="40"/>
        <v>Jan</v>
      </c>
      <c r="P445" s="13">
        <f t="shared" si="41"/>
        <v>41680.015057870369</v>
      </c>
      <c r="Q445" t="b">
        <v>0</v>
      </c>
      <c r="R445">
        <v>2</v>
      </c>
      <c r="S445" t="b">
        <v>0</v>
      </c>
      <c r="T445" t="s">
        <v>8268</v>
      </c>
      <c r="U445" s="9" t="s">
        <v>8308</v>
      </c>
      <c r="V445" t="s">
        <v>8314</v>
      </c>
    </row>
    <row r="446" spans="1:22" ht="45" hidden="1" x14ac:dyDescent="0.3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s="7">
        <f t="shared" si="37"/>
        <v>5</v>
      </c>
      <c r="G446" s="7">
        <f t="shared" si="36"/>
        <v>50</v>
      </c>
      <c r="H446" t="s">
        <v>8220</v>
      </c>
      <c r="I446" t="s">
        <v>8223</v>
      </c>
      <c r="J446" t="s">
        <v>8245</v>
      </c>
      <c r="K446">
        <v>1329342361</v>
      </c>
      <c r="L446">
        <v>1324158361</v>
      </c>
      <c r="M446" s="13">
        <f t="shared" si="38"/>
        <v>40894.906956018516</v>
      </c>
      <c r="N446" s="13" t="str">
        <f t="shared" si="39"/>
        <v>2011</v>
      </c>
      <c r="O446" s="13" t="str">
        <f t="shared" si="40"/>
        <v>Dec</v>
      </c>
      <c r="P446" s="13">
        <f t="shared" si="41"/>
        <v>40954.906956018516</v>
      </c>
      <c r="Q446" t="b">
        <v>0</v>
      </c>
      <c r="R446">
        <v>1</v>
      </c>
      <c r="S446" t="b">
        <v>0</v>
      </c>
      <c r="T446" t="s">
        <v>8268</v>
      </c>
      <c r="U446" s="9" t="s">
        <v>8308</v>
      </c>
      <c r="V446" t="s">
        <v>8314</v>
      </c>
    </row>
    <row r="447" spans="1:22" ht="45" hidden="1" x14ac:dyDescent="0.3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s="7">
        <f t="shared" si="37"/>
        <v>0</v>
      </c>
      <c r="G447" s="7">
        <f t="shared" si="36"/>
        <v>1</v>
      </c>
      <c r="H447" t="s">
        <v>8220</v>
      </c>
      <c r="I447" t="s">
        <v>8223</v>
      </c>
      <c r="J447" t="s">
        <v>8245</v>
      </c>
      <c r="K447">
        <v>1432195375</v>
      </c>
      <c r="L447">
        <v>1430899375</v>
      </c>
      <c r="M447" s="13">
        <f t="shared" si="38"/>
        <v>42130.335358796292</v>
      </c>
      <c r="N447" s="13" t="str">
        <f t="shared" si="39"/>
        <v>2015</v>
      </c>
      <c r="O447" s="13" t="str">
        <f t="shared" si="40"/>
        <v>May</v>
      </c>
      <c r="P447" s="13">
        <f t="shared" si="41"/>
        <v>42145.335358796292</v>
      </c>
      <c r="Q447" t="b">
        <v>0</v>
      </c>
      <c r="R447">
        <v>2</v>
      </c>
      <c r="S447" t="b">
        <v>0</v>
      </c>
      <c r="T447" t="s">
        <v>8268</v>
      </c>
      <c r="U447" s="9" t="s">
        <v>8308</v>
      </c>
      <c r="V447" t="s">
        <v>8314</v>
      </c>
    </row>
    <row r="448" spans="1:22" ht="45" hidden="1" x14ac:dyDescent="0.3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s="7">
        <f t="shared" si="37"/>
        <v>7</v>
      </c>
      <c r="G448" s="7">
        <f t="shared" si="36"/>
        <v>47.88</v>
      </c>
      <c r="H448" t="s">
        <v>8220</v>
      </c>
      <c r="I448" t="s">
        <v>8223</v>
      </c>
      <c r="J448" t="s">
        <v>8245</v>
      </c>
      <c r="K448">
        <v>1425434420</v>
      </c>
      <c r="L448">
        <v>1422842420</v>
      </c>
      <c r="M448" s="13">
        <f t="shared" si="38"/>
        <v>42037.083564814813</v>
      </c>
      <c r="N448" s="13" t="str">
        <f t="shared" si="39"/>
        <v>2015</v>
      </c>
      <c r="O448" s="13" t="str">
        <f t="shared" si="40"/>
        <v>Feb</v>
      </c>
      <c r="P448" s="13">
        <f t="shared" si="41"/>
        <v>42067.083564814813</v>
      </c>
      <c r="Q448" t="b">
        <v>0</v>
      </c>
      <c r="R448">
        <v>16</v>
      </c>
      <c r="S448" t="b">
        <v>0</v>
      </c>
      <c r="T448" t="s">
        <v>8268</v>
      </c>
      <c r="U448" s="9" t="s">
        <v>8308</v>
      </c>
      <c r="V448" t="s">
        <v>8314</v>
      </c>
    </row>
    <row r="449" spans="1:22" ht="60" hidden="1" x14ac:dyDescent="0.3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s="7">
        <f t="shared" si="37"/>
        <v>0</v>
      </c>
      <c r="G449" s="7">
        <f t="shared" si="36"/>
        <v>5</v>
      </c>
      <c r="H449" t="s">
        <v>8220</v>
      </c>
      <c r="I449" t="s">
        <v>8224</v>
      </c>
      <c r="J449" t="s">
        <v>8246</v>
      </c>
      <c r="K449">
        <v>1364041163</v>
      </c>
      <c r="L449">
        <v>1361884763</v>
      </c>
      <c r="M449" s="13">
        <f t="shared" si="38"/>
        <v>41331.555127314816</v>
      </c>
      <c r="N449" s="13" t="str">
        <f t="shared" si="39"/>
        <v>2013</v>
      </c>
      <c r="O449" s="13" t="str">
        <f t="shared" si="40"/>
        <v>Feb</v>
      </c>
      <c r="P449" s="13">
        <f t="shared" si="41"/>
        <v>41356.513460648144</v>
      </c>
      <c r="Q449" t="b">
        <v>0</v>
      </c>
      <c r="R449">
        <v>1</v>
      </c>
      <c r="S449" t="b">
        <v>0</v>
      </c>
      <c r="T449" t="s">
        <v>8268</v>
      </c>
      <c r="U449" s="9" t="s">
        <v>8308</v>
      </c>
      <c r="V449" t="s">
        <v>8314</v>
      </c>
    </row>
    <row r="450" spans="1:22" ht="60" hidden="1" x14ac:dyDescent="0.3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s="7">
        <f t="shared" si="37"/>
        <v>3</v>
      </c>
      <c r="G450" s="7">
        <f t="shared" ref="G450:G513" si="42">IFERROR(ROUND(E450/R450,2),0)</f>
        <v>20.5</v>
      </c>
      <c r="H450" t="s">
        <v>8220</v>
      </c>
      <c r="I450" t="s">
        <v>8223</v>
      </c>
      <c r="J450" t="s">
        <v>8245</v>
      </c>
      <c r="K450">
        <v>1400091095</v>
      </c>
      <c r="L450">
        <v>1398363095</v>
      </c>
      <c r="M450" s="13">
        <f t="shared" si="38"/>
        <v>41753.758043981477</v>
      </c>
      <c r="N450" s="13" t="str">
        <f t="shared" si="39"/>
        <v>2014</v>
      </c>
      <c r="O450" s="13" t="str">
        <f t="shared" si="40"/>
        <v>Apr</v>
      </c>
      <c r="P450" s="13">
        <f t="shared" si="41"/>
        <v>41773.758043981477</v>
      </c>
      <c r="Q450" t="b">
        <v>0</v>
      </c>
      <c r="R450">
        <v>4</v>
      </c>
      <c r="S450" t="b">
        <v>0</v>
      </c>
      <c r="T450" t="s">
        <v>8268</v>
      </c>
      <c r="U450" s="9" t="s">
        <v>8308</v>
      </c>
      <c r="V450" t="s">
        <v>8314</v>
      </c>
    </row>
    <row r="451" spans="1:22" ht="45" hidden="1" x14ac:dyDescent="0.3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s="7">
        <f t="shared" ref="F451:F514" si="43">ROUND(E451/D451*100,0)</f>
        <v>2</v>
      </c>
      <c r="G451" s="7">
        <f t="shared" si="42"/>
        <v>9</v>
      </c>
      <c r="H451" t="s">
        <v>8220</v>
      </c>
      <c r="I451" t="s">
        <v>8224</v>
      </c>
      <c r="J451" t="s">
        <v>8246</v>
      </c>
      <c r="K451">
        <v>1382017085</v>
      </c>
      <c r="L451">
        <v>1379425085</v>
      </c>
      <c r="M451" s="13">
        <f t="shared" ref="M451:M514" si="44">(((L451/60)/60)/24)+DATE(1970,1,1)</f>
        <v>41534.568113425928</v>
      </c>
      <c r="N451" s="13" t="str">
        <f t="shared" ref="N451:N514" si="45">TEXT(M451, "YYY")</f>
        <v>2013</v>
      </c>
      <c r="O451" s="13" t="str">
        <f t="shared" ref="O451:O514" si="46">TEXT(M451,"MMM")</f>
        <v>Sep</v>
      </c>
      <c r="P451" s="13">
        <f t="shared" ref="P451:P514" si="47">(((K451/60)/60)/24)+DATE(1970,1,1)</f>
        <v>41564.568113425928</v>
      </c>
      <c r="Q451" t="b">
        <v>0</v>
      </c>
      <c r="R451">
        <v>5</v>
      </c>
      <c r="S451" t="b">
        <v>0</v>
      </c>
      <c r="T451" t="s">
        <v>8268</v>
      </c>
      <c r="U451" s="9" t="s">
        <v>8308</v>
      </c>
      <c r="V451" t="s">
        <v>8314</v>
      </c>
    </row>
    <row r="452" spans="1:22" ht="60" hidden="1" x14ac:dyDescent="0.3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s="7">
        <f t="shared" si="43"/>
        <v>1</v>
      </c>
      <c r="G452" s="7">
        <f t="shared" si="42"/>
        <v>56.57</v>
      </c>
      <c r="H452" t="s">
        <v>8220</v>
      </c>
      <c r="I452" t="s">
        <v>8223</v>
      </c>
      <c r="J452" t="s">
        <v>8245</v>
      </c>
      <c r="K452">
        <v>1392417800</v>
      </c>
      <c r="L452">
        <v>1389825800</v>
      </c>
      <c r="M452" s="13">
        <f t="shared" si="44"/>
        <v>41654.946759259255</v>
      </c>
      <c r="N452" s="13" t="str">
        <f t="shared" si="45"/>
        <v>2014</v>
      </c>
      <c r="O452" s="13" t="str">
        <f t="shared" si="46"/>
        <v>Jan</v>
      </c>
      <c r="P452" s="13">
        <f t="shared" si="47"/>
        <v>41684.946759259255</v>
      </c>
      <c r="Q452" t="b">
        <v>0</v>
      </c>
      <c r="R452">
        <v>7</v>
      </c>
      <c r="S452" t="b">
        <v>0</v>
      </c>
      <c r="T452" t="s">
        <v>8268</v>
      </c>
      <c r="U452" s="9" t="s">
        <v>8308</v>
      </c>
      <c r="V452" t="s">
        <v>8314</v>
      </c>
    </row>
    <row r="453" spans="1:22" ht="60" hidden="1" x14ac:dyDescent="0.3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s="7">
        <f t="shared" si="43"/>
        <v>0</v>
      </c>
      <c r="G453" s="7">
        <f t="shared" si="42"/>
        <v>0</v>
      </c>
      <c r="H453" t="s">
        <v>8220</v>
      </c>
      <c r="I453" t="s">
        <v>8223</v>
      </c>
      <c r="J453" t="s">
        <v>8245</v>
      </c>
      <c r="K453">
        <v>1390669791</v>
      </c>
      <c r="L453">
        <v>1388077791</v>
      </c>
      <c r="M453" s="13">
        <f t="shared" si="44"/>
        <v>41634.715173611112</v>
      </c>
      <c r="N453" s="13" t="str">
        <f t="shared" si="45"/>
        <v>2013</v>
      </c>
      <c r="O453" s="13" t="str">
        <f t="shared" si="46"/>
        <v>Dec</v>
      </c>
      <c r="P453" s="13">
        <f t="shared" si="47"/>
        <v>41664.715173611112</v>
      </c>
      <c r="Q453" t="b">
        <v>0</v>
      </c>
      <c r="R453">
        <v>0</v>
      </c>
      <c r="S453" t="b">
        <v>0</v>
      </c>
      <c r="T453" t="s">
        <v>8268</v>
      </c>
      <c r="U453" s="9" t="s">
        <v>8308</v>
      </c>
      <c r="V453" t="s">
        <v>8314</v>
      </c>
    </row>
    <row r="454" spans="1:22" ht="30" hidden="1" x14ac:dyDescent="0.3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s="7">
        <f t="shared" si="43"/>
        <v>64</v>
      </c>
      <c r="G454" s="7">
        <f t="shared" si="42"/>
        <v>40</v>
      </c>
      <c r="H454" t="s">
        <v>8220</v>
      </c>
      <c r="I454" t="s">
        <v>8223</v>
      </c>
      <c r="J454" t="s">
        <v>8245</v>
      </c>
      <c r="K454">
        <v>1431536015</v>
      </c>
      <c r="L454">
        <v>1428944015</v>
      </c>
      <c r="M454" s="13">
        <f t="shared" si="44"/>
        <v>42107.703877314809</v>
      </c>
      <c r="N454" s="13" t="str">
        <f t="shared" si="45"/>
        <v>2015</v>
      </c>
      <c r="O454" s="13" t="str">
        <f t="shared" si="46"/>
        <v>Apr</v>
      </c>
      <c r="P454" s="13">
        <f t="shared" si="47"/>
        <v>42137.703877314809</v>
      </c>
      <c r="Q454" t="b">
        <v>0</v>
      </c>
      <c r="R454">
        <v>12</v>
      </c>
      <c r="S454" t="b">
        <v>0</v>
      </c>
      <c r="T454" t="s">
        <v>8268</v>
      </c>
      <c r="U454" s="9" t="s">
        <v>8308</v>
      </c>
      <c r="V454" t="s">
        <v>8314</v>
      </c>
    </row>
    <row r="455" spans="1:22" ht="60" hidden="1" x14ac:dyDescent="0.3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s="7">
        <f t="shared" si="43"/>
        <v>0</v>
      </c>
      <c r="G455" s="7">
        <f t="shared" si="42"/>
        <v>13</v>
      </c>
      <c r="H455" t="s">
        <v>8220</v>
      </c>
      <c r="I455" t="s">
        <v>8223</v>
      </c>
      <c r="J455" t="s">
        <v>8245</v>
      </c>
      <c r="K455">
        <v>1424375279</v>
      </c>
      <c r="L455">
        <v>1422992879</v>
      </c>
      <c r="M455" s="13">
        <f t="shared" si="44"/>
        <v>42038.824988425928</v>
      </c>
      <c r="N455" s="13" t="str">
        <f t="shared" si="45"/>
        <v>2015</v>
      </c>
      <c r="O455" s="13" t="str">
        <f t="shared" si="46"/>
        <v>Feb</v>
      </c>
      <c r="P455" s="13">
        <f t="shared" si="47"/>
        <v>42054.824988425928</v>
      </c>
      <c r="Q455" t="b">
        <v>0</v>
      </c>
      <c r="R455">
        <v>2</v>
      </c>
      <c r="S455" t="b">
        <v>0</v>
      </c>
      <c r="T455" t="s">
        <v>8268</v>
      </c>
      <c r="U455" s="9" t="s">
        <v>8308</v>
      </c>
      <c r="V455" t="s">
        <v>8314</v>
      </c>
    </row>
    <row r="456" spans="1:22" ht="45" hidden="1" x14ac:dyDescent="0.3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s="7">
        <f t="shared" si="43"/>
        <v>1</v>
      </c>
      <c r="G456" s="7">
        <f t="shared" si="42"/>
        <v>16.399999999999999</v>
      </c>
      <c r="H456" t="s">
        <v>8220</v>
      </c>
      <c r="I456" t="s">
        <v>8223</v>
      </c>
      <c r="J456" t="s">
        <v>8245</v>
      </c>
      <c r="K456">
        <v>1417007640</v>
      </c>
      <c r="L456">
        <v>1414343571</v>
      </c>
      <c r="M456" s="13">
        <f t="shared" si="44"/>
        <v>41938.717256944445</v>
      </c>
      <c r="N456" s="13" t="str">
        <f t="shared" si="45"/>
        <v>2014</v>
      </c>
      <c r="O456" s="13" t="str">
        <f t="shared" si="46"/>
        <v>Oct</v>
      </c>
      <c r="P456" s="13">
        <f t="shared" si="47"/>
        <v>41969.551388888889</v>
      </c>
      <c r="Q456" t="b">
        <v>0</v>
      </c>
      <c r="R456">
        <v>5</v>
      </c>
      <c r="S456" t="b">
        <v>0</v>
      </c>
      <c r="T456" t="s">
        <v>8268</v>
      </c>
      <c r="U456" s="9" t="s">
        <v>8308</v>
      </c>
      <c r="V456" t="s">
        <v>8314</v>
      </c>
    </row>
    <row r="457" spans="1:22" ht="60" hidden="1" x14ac:dyDescent="0.3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s="7">
        <f t="shared" si="43"/>
        <v>0</v>
      </c>
      <c r="G457" s="7">
        <f t="shared" si="42"/>
        <v>22.5</v>
      </c>
      <c r="H457" t="s">
        <v>8220</v>
      </c>
      <c r="I457" t="s">
        <v>8223</v>
      </c>
      <c r="J457" t="s">
        <v>8245</v>
      </c>
      <c r="K457">
        <v>1334622660</v>
      </c>
      <c r="L457">
        <v>1330733022</v>
      </c>
      <c r="M457" s="13">
        <f t="shared" si="44"/>
        <v>40971.002569444441</v>
      </c>
      <c r="N457" s="13" t="str">
        <f t="shared" si="45"/>
        <v>2012</v>
      </c>
      <c r="O457" s="13" t="str">
        <f t="shared" si="46"/>
        <v>Mar</v>
      </c>
      <c r="P457" s="13">
        <f t="shared" si="47"/>
        <v>41016.021527777775</v>
      </c>
      <c r="Q457" t="b">
        <v>0</v>
      </c>
      <c r="R457">
        <v>2</v>
      </c>
      <c r="S457" t="b">
        <v>0</v>
      </c>
      <c r="T457" t="s">
        <v>8268</v>
      </c>
      <c r="U457" s="9" t="s">
        <v>8308</v>
      </c>
      <c r="V457" t="s">
        <v>8314</v>
      </c>
    </row>
    <row r="458" spans="1:22" ht="60" hidden="1" x14ac:dyDescent="0.3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s="7">
        <f t="shared" si="43"/>
        <v>1</v>
      </c>
      <c r="G458" s="7">
        <f t="shared" si="42"/>
        <v>20.329999999999998</v>
      </c>
      <c r="H458" t="s">
        <v>8220</v>
      </c>
      <c r="I458" t="s">
        <v>8223</v>
      </c>
      <c r="J458" t="s">
        <v>8245</v>
      </c>
      <c r="K458">
        <v>1382414340</v>
      </c>
      <c r="L458">
        <v>1380559201</v>
      </c>
      <c r="M458" s="13">
        <f t="shared" si="44"/>
        <v>41547.694456018515</v>
      </c>
      <c r="N458" s="13" t="str">
        <f t="shared" si="45"/>
        <v>2013</v>
      </c>
      <c r="O458" s="13" t="str">
        <f t="shared" si="46"/>
        <v>Sep</v>
      </c>
      <c r="P458" s="13">
        <f t="shared" si="47"/>
        <v>41569.165972222225</v>
      </c>
      <c r="Q458" t="b">
        <v>0</v>
      </c>
      <c r="R458">
        <v>3</v>
      </c>
      <c r="S458" t="b">
        <v>0</v>
      </c>
      <c r="T458" t="s">
        <v>8268</v>
      </c>
      <c r="U458" s="9" t="s">
        <v>8308</v>
      </c>
      <c r="V458" t="s">
        <v>8314</v>
      </c>
    </row>
    <row r="459" spans="1:22" ht="45" hidden="1" x14ac:dyDescent="0.3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s="7">
        <f t="shared" si="43"/>
        <v>0</v>
      </c>
      <c r="G459" s="7">
        <f t="shared" si="42"/>
        <v>0</v>
      </c>
      <c r="H459" t="s">
        <v>8220</v>
      </c>
      <c r="I459" t="s">
        <v>8228</v>
      </c>
      <c r="J459" t="s">
        <v>8250</v>
      </c>
      <c r="K459">
        <v>1408213512</v>
      </c>
      <c r="L459">
        <v>1405621512</v>
      </c>
      <c r="M459" s="13">
        <f t="shared" si="44"/>
        <v>41837.767500000002</v>
      </c>
      <c r="N459" s="13" t="str">
        <f t="shared" si="45"/>
        <v>2014</v>
      </c>
      <c r="O459" s="13" t="str">
        <f t="shared" si="46"/>
        <v>Jul</v>
      </c>
      <c r="P459" s="13">
        <f t="shared" si="47"/>
        <v>41867.767500000002</v>
      </c>
      <c r="Q459" t="b">
        <v>0</v>
      </c>
      <c r="R459">
        <v>0</v>
      </c>
      <c r="S459" t="b">
        <v>0</v>
      </c>
      <c r="T459" t="s">
        <v>8268</v>
      </c>
      <c r="U459" s="9" t="s">
        <v>8308</v>
      </c>
      <c r="V459" t="s">
        <v>8314</v>
      </c>
    </row>
    <row r="460" spans="1:22" ht="45" hidden="1" x14ac:dyDescent="0.3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s="7">
        <f t="shared" si="43"/>
        <v>8</v>
      </c>
      <c r="G460" s="7">
        <f t="shared" si="42"/>
        <v>16.760000000000002</v>
      </c>
      <c r="H460" t="s">
        <v>8220</v>
      </c>
      <c r="I460" t="s">
        <v>8224</v>
      </c>
      <c r="J460" t="s">
        <v>8246</v>
      </c>
      <c r="K460">
        <v>1368550060</v>
      </c>
      <c r="L460">
        <v>1365958060</v>
      </c>
      <c r="M460" s="13">
        <f t="shared" si="44"/>
        <v>41378.69976851852</v>
      </c>
      <c r="N460" s="13" t="str">
        <f t="shared" si="45"/>
        <v>2013</v>
      </c>
      <c r="O460" s="13" t="str">
        <f t="shared" si="46"/>
        <v>Apr</v>
      </c>
      <c r="P460" s="13">
        <f t="shared" si="47"/>
        <v>41408.69976851852</v>
      </c>
      <c r="Q460" t="b">
        <v>0</v>
      </c>
      <c r="R460">
        <v>49</v>
      </c>
      <c r="S460" t="b">
        <v>0</v>
      </c>
      <c r="T460" t="s">
        <v>8268</v>
      </c>
      <c r="U460" s="9" t="s">
        <v>8308</v>
      </c>
      <c r="V460" t="s">
        <v>8314</v>
      </c>
    </row>
    <row r="461" spans="1:22" ht="45" hidden="1" x14ac:dyDescent="0.3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s="7">
        <f t="shared" si="43"/>
        <v>0</v>
      </c>
      <c r="G461" s="7">
        <f t="shared" si="42"/>
        <v>25</v>
      </c>
      <c r="H461" t="s">
        <v>8220</v>
      </c>
      <c r="I461" t="s">
        <v>8223</v>
      </c>
      <c r="J461" t="s">
        <v>8245</v>
      </c>
      <c r="K461">
        <v>1321201327</v>
      </c>
      <c r="L461">
        <v>1316013727</v>
      </c>
      <c r="M461" s="13">
        <f t="shared" si="44"/>
        <v>40800.6403587963</v>
      </c>
      <c r="N461" s="13" t="str">
        <f t="shared" si="45"/>
        <v>2011</v>
      </c>
      <c r="O461" s="13" t="str">
        <f t="shared" si="46"/>
        <v>Sep</v>
      </c>
      <c r="P461" s="13">
        <f t="shared" si="47"/>
        <v>40860.682025462964</v>
      </c>
      <c r="Q461" t="b">
        <v>0</v>
      </c>
      <c r="R461">
        <v>1</v>
      </c>
      <c r="S461" t="b">
        <v>0</v>
      </c>
      <c r="T461" t="s">
        <v>8268</v>
      </c>
      <c r="U461" s="9" t="s">
        <v>8308</v>
      </c>
      <c r="V461" t="s">
        <v>8314</v>
      </c>
    </row>
    <row r="462" spans="1:22" ht="30" hidden="1" x14ac:dyDescent="0.3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s="7">
        <f t="shared" si="43"/>
        <v>0</v>
      </c>
      <c r="G462" s="7">
        <f t="shared" si="42"/>
        <v>12.5</v>
      </c>
      <c r="H462" t="s">
        <v>8220</v>
      </c>
      <c r="I462" t="s">
        <v>8223</v>
      </c>
      <c r="J462" t="s">
        <v>8245</v>
      </c>
      <c r="K462">
        <v>1401595200</v>
      </c>
      <c r="L462">
        <v>1398862875</v>
      </c>
      <c r="M462" s="13">
        <f t="shared" si="44"/>
        <v>41759.542534722219</v>
      </c>
      <c r="N462" s="13" t="str">
        <f t="shared" si="45"/>
        <v>2014</v>
      </c>
      <c r="O462" s="13" t="str">
        <f t="shared" si="46"/>
        <v>Apr</v>
      </c>
      <c r="P462" s="13">
        <f t="shared" si="47"/>
        <v>41791.166666666664</v>
      </c>
      <c r="Q462" t="b">
        <v>0</v>
      </c>
      <c r="R462">
        <v>2</v>
      </c>
      <c r="S462" t="b">
        <v>0</v>
      </c>
      <c r="T462" t="s">
        <v>8268</v>
      </c>
      <c r="U462" s="9" t="s">
        <v>8308</v>
      </c>
      <c r="V462" t="s">
        <v>8314</v>
      </c>
    </row>
    <row r="463" spans="1:22" ht="60" hidden="1" x14ac:dyDescent="0.3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s="7">
        <f t="shared" si="43"/>
        <v>0</v>
      </c>
      <c r="G463" s="7">
        <f t="shared" si="42"/>
        <v>0</v>
      </c>
      <c r="H463" t="s">
        <v>8220</v>
      </c>
      <c r="I463" t="s">
        <v>8224</v>
      </c>
      <c r="J463" t="s">
        <v>8246</v>
      </c>
      <c r="K463">
        <v>1370204367</v>
      </c>
      <c r="L463">
        <v>1368476367</v>
      </c>
      <c r="M463" s="13">
        <f t="shared" si="44"/>
        <v>41407.84684027778</v>
      </c>
      <c r="N463" s="13" t="str">
        <f t="shared" si="45"/>
        <v>2013</v>
      </c>
      <c r="O463" s="13" t="str">
        <f t="shared" si="46"/>
        <v>May</v>
      </c>
      <c r="P463" s="13">
        <f t="shared" si="47"/>
        <v>41427.84684027778</v>
      </c>
      <c r="Q463" t="b">
        <v>0</v>
      </c>
      <c r="R463">
        <v>0</v>
      </c>
      <c r="S463" t="b">
        <v>0</v>
      </c>
      <c r="T463" t="s">
        <v>8268</v>
      </c>
      <c r="U463" s="9" t="s">
        <v>8308</v>
      </c>
      <c r="V463" t="s">
        <v>8314</v>
      </c>
    </row>
    <row r="464" spans="1:22" ht="60" hidden="1" x14ac:dyDescent="0.3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s="7">
        <f t="shared" si="43"/>
        <v>0</v>
      </c>
      <c r="G464" s="7">
        <f t="shared" si="42"/>
        <v>0</v>
      </c>
      <c r="H464" t="s">
        <v>8220</v>
      </c>
      <c r="I464" t="s">
        <v>8223</v>
      </c>
      <c r="J464" t="s">
        <v>8245</v>
      </c>
      <c r="K464">
        <v>1312945341</v>
      </c>
      <c r="L464">
        <v>1307761341</v>
      </c>
      <c r="M464" s="13">
        <f t="shared" si="44"/>
        <v>40705.126631944448</v>
      </c>
      <c r="N464" s="13" t="str">
        <f t="shared" si="45"/>
        <v>2011</v>
      </c>
      <c r="O464" s="13" t="str">
        <f t="shared" si="46"/>
        <v>Jun</v>
      </c>
      <c r="P464" s="13">
        <f t="shared" si="47"/>
        <v>40765.126631944448</v>
      </c>
      <c r="Q464" t="b">
        <v>0</v>
      </c>
      <c r="R464">
        <v>0</v>
      </c>
      <c r="S464" t="b">
        <v>0</v>
      </c>
      <c r="T464" t="s">
        <v>8268</v>
      </c>
      <c r="U464" s="9" t="s">
        <v>8308</v>
      </c>
      <c r="V464" t="s">
        <v>8314</v>
      </c>
    </row>
    <row r="465" spans="1:22" ht="45" hidden="1" x14ac:dyDescent="0.3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s="7">
        <f t="shared" si="43"/>
        <v>2</v>
      </c>
      <c r="G465" s="7">
        <f t="shared" si="42"/>
        <v>113.64</v>
      </c>
      <c r="H465" t="s">
        <v>8220</v>
      </c>
      <c r="I465" t="s">
        <v>8223</v>
      </c>
      <c r="J465" t="s">
        <v>8245</v>
      </c>
      <c r="K465">
        <v>1316883753</v>
      </c>
      <c r="L465">
        <v>1311699753</v>
      </c>
      <c r="M465" s="13">
        <f t="shared" si="44"/>
        <v>40750.710104166668</v>
      </c>
      <c r="N465" s="13" t="str">
        <f t="shared" si="45"/>
        <v>2011</v>
      </c>
      <c r="O465" s="13" t="str">
        <f t="shared" si="46"/>
        <v>Jul</v>
      </c>
      <c r="P465" s="13">
        <f t="shared" si="47"/>
        <v>40810.710104166668</v>
      </c>
      <c r="Q465" t="b">
        <v>0</v>
      </c>
      <c r="R465">
        <v>11</v>
      </c>
      <c r="S465" t="b">
        <v>0</v>
      </c>
      <c r="T465" t="s">
        <v>8268</v>
      </c>
      <c r="U465" s="9" t="s">
        <v>8308</v>
      </c>
      <c r="V465" t="s">
        <v>8314</v>
      </c>
    </row>
    <row r="466" spans="1:22" ht="30" hidden="1" x14ac:dyDescent="0.3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s="7">
        <f t="shared" si="43"/>
        <v>0</v>
      </c>
      <c r="G466" s="7">
        <f t="shared" si="42"/>
        <v>1</v>
      </c>
      <c r="H466" t="s">
        <v>8220</v>
      </c>
      <c r="I466" t="s">
        <v>8235</v>
      </c>
      <c r="J466" t="s">
        <v>8248</v>
      </c>
      <c r="K466">
        <v>1463602935</v>
      </c>
      <c r="L466">
        <v>1461874935</v>
      </c>
      <c r="M466" s="13">
        <f t="shared" si="44"/>
        <v>42488.848784722228</v>
      </c>
      <c r="N466" s="13" t="str">
        <f t="shared" si="45"/>
        <v>2016</v>
      </c>
      <c r="O466" s="13" t="str">
        <f t="shared" si="46"/>
        <v>Apr</v>
      </c>
      <c r="P466" s="13">
        <f t="shared" si="47"/>
        <v>42508.848784722228</v>
      </c>
      <c r="Q466" t="b">
        <v>0</v>
      </c>
      <c r="R466">
        <v>1</v>
      </c>
      <c r="S466" t="b">
        <v>0</v>
      </c>
      <c r="T466" t="s">
        <v>8268</v>
      </c>
      <c r="U466" s="9" t="s">
        <v>8308</v>
      </c>
      <c r="V466" t="s">
        <v>8314</v>
      </c>
    </row>
    <row r="467" spans="1:22" ht="30" hidden="1" x14ac:dyDescent="0.3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s="7">
        <f t="shared" si="43"/>
        <v>27</v>
      </c>
      <c r="G467" s="7">
        <f t="shared" si="42"/>
        <v>17.25</v>
      </c>
      <c r="H467" t="s">
        <v>8220</v>
      </c>
      <c r="I467" t="s">
        <v>8223</v>
      </c>
      <c r="J467" t="s">
        <v>8245</v>
      </c>
      <c r="K467">
        <v>1403837574</v>
      </c>
      <c r="L467">
        <v>1402455174</v>
      </c>
      <c r="M467" s="13">
        <f t="shared" si="44"/>
        <v>41801.120069444441</v>
      </c>
      <c r="N467" s="13" t="str">
        <f t="shared" si="45"/>
        <v>2014</v>
      </c>
      <c r="O467" s="13" t="str">
        <f t="shared" si="46"/>
        <v>Jun</v>
      </c>
      <c r="P467" s="13">
        <f t="shared" si="47"/>
        <v>41817.120069444441</v>
      </c>
      <c r="Q467" t="b">
        <v>0</v>
      </c>
      <c r="R467">
        <v>8</v>
      </c>
      <c r="S467" t="b">
        <v>0</v>
      </c>
      <c r="T467" t="s">
        <v>8268</v>
      </c>
      <c r="U467" s="9" t="s">
        <v>8308</v>
      </c>
      <c r="V467" t="s">
        <v>8314</v>
      </c>
    </row>
    <row r="468" spans="1:22" ht="45" hidden="1" x14ac:dyDescent="0.3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s="7">
        <f t="shared" si="43"/>
        <v>1</v>
      </c>
      <c r="G468" s="7">
        <f t="shared" si="42"/>
        <v>15.2</v>
      </c>
      <c r="H468" t="s">
        <v>8220</v>
      </c>
      <c r="I468" t="s">
        <v>8223</v>
      </c>
      <c r="J468" t="s">
        <v>8245</v>
      </c>
      <c r="K468">
        <v>1347057464</v>
      </c>
      <c r="L468">
        <v>1344465464</v>
      </c>
      <c r="M468" s="13">
        <f t="shared" si="44"/>
        <v>41129.942870370374</v>
      </c>
      <c r="N468" s="13" t="str">
        <f t="shared" si="45"/>
        <v>2012</v>
      </c>
      <c r="O468" s="13" t="str">
        <f t="shared" si="46"/>
        <v>Aug</v>
      </c>
      <c r="P468" s="13">
        <f t="shared" si="47"/>
        <v>41159.942870370374</v>
      </c>
      <c r="Q468" t="b">
        <v>0</v>
      </c>
      <c r="R468">
        <v>5</v>
      </c>
      <c r="S468" t="b">
        <v>0</v>
      </c>
      <c r="T468" t="s">
        <v>8268</v>
      </c>
      <c r="U468" s="9" t="s">
        <v>8308</v>
      </c>
      <c r="V468" t="s">
        <v>8314</v>
      </c>
    </row>
    <row r="469" spans="1:22" ht="60" hidden="1" x14ac:dyDescent="0.3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s="7">
        <f t="shared" si="43"/>
        <v>22</v>
      </c>
      <c r="G469" s="7">
        <f t="shared" si="42"/>
        <v>110.64</v>
      </c>
      <c r="H469" t="s">
        <v>8220</v>
      </c>
      <c r="I469" t="s">
        <v>8223</v>
      </c>
      <c r="J469" t="s">
        <v>8245</v>
      </c>
      <c r="K469">
        <v>1348849134</v>
      </c>
      <c r="L469">
        <v>1344961134</v>
      </c>
      <c r="M469" s="13">
        <f t="shared" si="44"/>
        <v>41135.679791666669</v>
      </c>
      <c r="N469" s="13" t="str">
        <f t="shared" si="45"/>
        <v>2012</v>
      </c>
      <c r="O469" s="13" t="str">
        <f t="shared" si="46"/>
        <v>Aug</v>
      </c>
      <c r="P469" s="13">
        <f t="shared" si="47"/>
        <v>41180.679791666669</v>
      </c>
      <c r="Q469" t="b">
        <v>0</v>
      </c>
      <c r="R469">
        <v>39</v>
      </c>
      <c r="S469" t="b">
        <v>0</v>
      </c>
      <c r="T469" t="s">
        <v>8268</v>
      </c>
      <c r="U469" s="9" t="s">
        <v>8308</v>
      </c>
      <c r="V469" t="s">
        <v>8314</v>
      </c>
    </row>
    <row r="470" spans="1:22" ht="45" hidden="1" x14ac:dyDescent="0.3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s="7">
        <f t="shared" si="43"/>
        <v>0</v>
      </c>
      <c r="G470" s="7">
        <f t="shared" si="42"/>
        <v>0</v>
      </c>
      <c r="H470" t="s">
        <v>8220</v>
      </c>
      <c r="I470" t="s">
        <v>8223</v>
      </c>
      <c r="J470" t="s">
        <v>8245</v>
      </c>
      <c r="K470">
        <v>1341978665</v>
      </c>
      <c r="L470">
        <v>1336795283</v>
      </c>
      <c r="M470" s="13">
        <f t="shared" si="44"/>
        <v>41041.167627314811</v>
      </c>
      <c r="N470" s="13" t="str">
        <f t="shared" si="45"/>
        <v>2012</v>
      </c>
      <c r="O470" s="13" t="str">
        <f t="shared" si="46"/>
        <v>May</v>
      </c>
      <c r="P470" s="13">
        <f t="shared" si="47"/>
        <v>41101.160474537035</v>
      </c>
      <c r="Q470" t="b">
        <v>0</v>
      </c>
      <c r="R470">
        <v>0</v>
      </c>
      <c r="S470" t="b">
        <v>0</v>
      </c>
      <c r="T470" t="s">
        <v>8268</v>
      </c>
      <c r="U470" s="9" t="s">
        <v>8308</v>
      </c>
      <c r="V470" t="s">
        <v>8314</v>
      </c>
    </row>
    <row r="471" spans="1:22" ht="30" hidden="1" x14ac:dyDescent="0.3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s="7">
        <f t="shared" si="43"/>
        <v>0</v>
      </c>
      <c r="G471" s="7">
        <f t="shared" si="42"/>
        <v>0</v>
      </c>
      <c r="H471" t="s">
        <v>8220</v>
      </c>
      <c r="I471" t="s">
        <v>8224</v>
      </c>
      <c r="J471" t="s">
        <v>8246</v>
      </c>
      <c r="K471">
        <v>1409960724</v>
      </c>
      <c r="L471">
        <v>1404776724</v>
      </c>
      <c r="M471" s="13">
        <f t="shared" si="44"/>
        <v>41827.989861111113</v>
      </c>
      <c r="N471" s="13" t="str">
        <f t="shared" si="45"/>
        <v>2014</v>
      </c>
      <c r="O471" s="13" t="str">
        <f t="shared" si="46"/>
        <v>Jul</v>
      </c>
      <c r="P471" s="13">
        <f t="shared" si="47"/>
        <v>41887.989861111113</v>
      </c>
      <c r="Q471" t="b">
        <v>0</v>
      </c>
      <c r="R471">
        <v>0</v>
      </c>
      <c r="S471" t="b">
        <v>0</v>
      </c>
      <c r="T471" t="s">
        <v>8268</v>
      </c>
      <c r="U471" s="9" t="s">
        <v>8308</v>
      </c>
      <c r="V471" t="s">
        <v>8314</v>
      </c>
    </row>
    <row r="472" spans="1:22" ht="45" hidden="1" x14ac:dyDescent="0.3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s="7">
        <f t="shared" si="43"/>
        <v>1</v>
      </c>
      <c r="G472" s="7">
        <f t="shared" si="42"/>
        <v>25.5</v>
      </c>
      <c r="H472" t="s">
        <v>8220</v>
      </c>
      <c r="I472" t="s">
        <v>8223</v>
      </c>
      <c r="J472" t="s">
        <v>8245</v>
      </c>
      <c r="K472">
        <v>1389844800</v>
      </c>
      <c r="L472">
        <v>1385524889</v>
      </c>
      <c r="M472" s="13">
        <f t="shared" si="44"/>
        <v>41605.167696759258</v>
      </c>
      <c r="N472" s="13" t="str">
        <f t="shared" si="45"/>
        <v>2013</v>
      </c>
      <c r="O472" s="13" t="str">
        <f t="shared" si="46"/>
        <v>Nov</v>
      </c>
      <c r="P472" s="13">
        <f t="shared" si="47"/>
        <v>41655.166666666664</v>
      </c>
      <c r="Q472" t="b">
        <v>0</v>
      </c>
      <c r="R472">
        <v>2</v>
      </c>
      <c r="S472" t="b">
        <v>0</v>
      </c>
      <c r="T472" t="s">
        <v>8268</v>
      </c>
      <c r="U472" s="9" t="s">
        <v>8308</v>
      </c>
      <c r="V472" t="s">
        <v>8314</v>
      </c>
    </row>
    <row r="473" spans="1:22" ht="60" hidden="1" x14ac:dyDescent="0.3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s="7">
        <f t="shared" si="43"/>
        <v>12</v>
      </c>
      <c r="G473" s="7">
        <f t="shared" si="42"/>
        <v>38.479999999999997</v>
      </c>
      <c r="H473" t="s">
        <v>8220</v>
      </c>
      <c r="I473" t="s">
        <v>8223</v>
      </c>
      <c r="J473" t="s">
        <v>8245</v>
      </c>
      <c r="K473">
        <v>1397924379</v>
      </c>
      <c r="L473">
        <v>1394039979</v>
      </c>
      <c r="M473" s="13">
        <f t="shared" si="44"/>
        <v>41703.721979166665</v>
      </c>
      <c r="N473" s="13" t="str">
        <f t="shared" si="45"/>
        <v>2014</v>
      </c>
      <c r="O473" s="13" t="str">
        <f t="shared" si="46"/>
        <v>Mar</v>
      </c>
      <c r="P473" s="13">
        <f t="shared" si="47"/>
        <v>41748.680312500001</v>
      </c>
      <c r="Q473" t="b">
        <v>0</v>
      </c>
      <c r="R473">
        <v>170</v>
      </c>
      <c r="S473" t="b">
        <v>0</v>
      </c>
      <c r="T473" t="s">
        <v>8268</v>
      </c>
      <c r="U473" s="9" t="s">
        <v>8308</v>
      </c>
      <c r="V473" t="s">
        <v>8314</v>
      </c>
    </row>
    <row r="474" spans="1:22" ht="60" hidden="1" x14ac:dyDescent="0.3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s="7">
        <f t="shared" si="43"/>
        <v>18</v>
      </c>
      <c r="G474" s="7">
        <f t="shared" si="42"/>
        <v>28.2</v>
      </c>
      <c r="H474" t="s">
        <v>8220</v>
      </c>
      <c r="I474" t="s">
        <v>8223</v>
      </c>
      <c r="J474" t="s">
        <v>8245</v>
      </c>
      <c r="K474">
        <v>1408831718</v>
      </c>
      <c r="L474">
        <v>1406239718</v>
      </c>
      <c r="M474" s="13">
        <f t="shared" si="44"/>
        <v>41844.922662037039</v>
      </c>
      <c r="N474" s="13" t="str">
        <f t="shared" si="45"/>
        <v>2014</v>
      </c>
      <c r="O474" s="13" t="str">
        <f t="shared" si="46"/>
        <v>Jul</v>
      </c>
      <c r="P474" s="13">
        <f t="shared" si="47"/>
        <v>41874.922662037039</v>
      </c>
      <c r="Q474" t="b">
        <v>0</v>
      </c>
      <c r="R474">
        <v>5</v>
      </c>
      <c r="S474" t="b">
        <v>0</v>
      </c>
      <c r="T474" t="s">
        <v>8268</v>
      </c>
      <c r="U474" s="9" t="s">
        <v>8308</v>
      </c>
      <c r="V474" t="s">
        <v>8314</v>
      </c>
    </row>
    <row r="475" spans="1:22" ht="45" hidden="1" x14ac:dyDescent="0.3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s="7">
        <f t="shared" si="43"/>
        <v>3</v>
      </c>
      <c r="G475" s="7">
        <f t="shared" si="42"/>
        <v>61.5</v>
      </c>
      <c r="H475" t="s">
        <v>8220</v>
      </c>
      <c r="I475" t="s">
        <v>8223</v>
      </c>
      <c r="J475" t="s">
        <v>8245</v>
      </c>
      <c r="K475">
        <v>1410972319</v>
      </c>
      <c r="L475">
        <v>1408380319</v>
      </c>
      <c r="M475" s="13">
        <f t="shared" si="44"/>
        <v>41869.698136574072</v>
      </c>
      <c r="N475" s="13" t="str">
        <f t="shared" si="45"/>
        <v>2014</v>
      </c>
      <c r="O475" s="13" t="str">
        <f t="shared" si="46"/>
        <v>Aug</v>
      </c>
      <c r="P475" s="13">
        <f t="shared" si="47"/>
        <v>41899.698136574072</v>
      </c>
      <c r="Q475" t="b">
        <v>0</v>
      </c>
      <c r="R475">
        <v>14</v>
      </c>
      <c r="S475" t="b">
        <v>0</v>
      </c>
      <c r="T475" t="s">
        <v>8268</v>
      </c>
      <c r="U475" s="9" t="s">
        <v>8308</v>
      </c>
      <c r="V475" t="s">
        <v>8314</v>
      </c>
    </row>
    <row r="476" spans="1:22" ht="45" hidden="1" x14ac:dyDescent="0.3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s="7">
        <f t="shared" si="43"/>
        <v>0</v>
      </c>
      <c r="G476" s="7">
        <f t="shared" si="42"/>
        <v>1</v>
      </c>
      <c r="H476" t="s">
        <v>8220</v>
      </c>
      <c r="I476" t="s">
        <v>8223</v>
      </c>
      <c r="J476" t="s">
        <v>8245</v>
      </c>
      <c r="K476">
        <v>1487318029</v>
      </c>
      <c r="L476">
        <v>1484726029</v>
      </c>
      <c r="M476" s="13">
        <f t="shared" si="44"/>
        <v>42753.329039351855</v>
      </c>
      <c r="N476" s="13" t="str">
        <f t="shared" si="45"/>
        <v>2017</v>
      </c>
      <c r="O476" s="13" t="str">
        <f t="shared" si="46"/>
        <v>Jan</v>
      </c>
      <c r="P476" s="13">
        <f t="shared" si="47"/>
        <v>42783.329039351855</v>
      </c>
      <c r="Q476" t="b">
        <v>0</v>
      </c>
      <c r="R476">
        <v>1</v>
      </c>
      <c r="S476" t="b">
        <v>0</v>
      </c>
      <c r="T476" t="s">
        <v>8268</v>
      </c>
      <c r="U476" s="9" t="s">
        <v>8308</v>
      </c>
      <c r="V476" t="s">
        <v>8314</v>
      </c>
    </row>
    <row r="477" spans="1:22" ht="60" hidden="1" x14ac:dyDescent="0.3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s="7">
        <f t="shared" si="43"/>
        <v>0</v>
      </c>
      <c r="G477" s="7">
        <f t="shared" si="42"/>
        <v>0</v>
      </c>
      <c r="H477" t="s">
        <v>8220</v>
      </c>
      <c r="I477" t="s">
        <v>8223</v>
      </c>
      <c r="J477" t="s">
        <v>8245</v>
      </c>
      <c r="K477">
        <v>1430877843</v>
      </c>
      <c r="L477">
        <v>1428285843</v>
      </c>
      <c r="M477" s="13">
        <f t="shared" si="44"/>
        <v>42100.086145833338</v>
      </c>
      <c r="N477" s="13" t="str">
        <f t="shared" si="45"/>
        <v>2015</v>
      </c>
      <c r="O477" s="13" t="str">
        <f t="shared" si="46"/>
        <v>Apr</v>
      </c>
      <c r="P477" s="13">
        <f t="shared" si="47"/>
        <v>42130.086145833338</v>
      </c>
      <c r="Q477" t="b">
        <v>0</v>
      </c>
      <c r="R477">
        <v>0</v>
      </c>
      <c r="S477" t="b">
        <v>0</v>
      </c>
      <c r="T477" t="s">
        <v>8268</v>
      </c>
      <c r="U477" s="9" t="s">
        <v>8308</v>
      </c>
      <c r="V477" t="s">
        <v>8314</v>
      </c>
    </row>
    <row r="478" spans="1:22" ht="30" hidden="1" x14ac:dyDescent="0.3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s="7">
        <f t="shared" si="43"/>
        <v>2</v>
      </c>
      <c r="G478" s="7">
        <f t="shared" si="42"/>
        <v>39.57</v>
      </c>
      <c r="H478" t="s">
        <v>8220</v>
      </c>
      <c r="I478" t="s">
        <v>8223</v>
      </c>
      <c r="J478" t="s">
        <v>8245</v>
      </c>
      <c r="K478">
        <v>1401767940</v>
      </c>
      <c r="L478">
        <v>1398727441</v>
      </c>
      <c r="M478" s="13">
        <f t="shared" si="44"/>
        <v>41757.975011574075</v>
      </c>
      <c r="N478" s="13" t="str">
        <f t="shared" si="45"/>
        <v>2014</v>
      </c>
      <c r="O478" s="13" t="str">
        <f t="shared" si="46"/>
        <v>Apr</v>
      </c>
      <c r="P478" s="13">
        <f t="shared" si="47"/>
        <v>41793.165972222225</v>
      </c>
      <c r="Q478" t="b">
        <v>0</v>
      </c>
      <c r="R478">
        <v>124</v>
      </c>
      <c r="S478" t="b">
        <v>0</v>
      </c>
      <c r="T478" t="s">
        <v>8268</v>
      </c>
      <c r="U478" s="9" t="s">
        <v>8308</v>
      </c>
      <c r="V478" t="s">
        <v>8314</v>
      </c>
    </row>
    <row r="479" spans="1:22" ht="60" hidden="1" x14ac:dyDescent="0.3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s="7">
        <f t="shared" si="43"/>
        <v>0</v>
      </c>
      <c r="G479" s="7">
        <f t="shared" si="42"/>
        <v>0</v>
      </c>
      <c r="H479" t="s">
        <v>8220</v>
      </c>
      <c r="I479" t="s">
        <v>8223</v>
      </c>
      <c r="J479" t="s">
        <v>8245</v>
      </c>
      <c r="K479">
        <v>1337371334</v>
      </c>
      <c r="L479">
        <v>1332187334</v>
      </c>
      <c r="M479" s="13">
        <f t="shared" si="44"/>
        <v>40987.83488425926</v>
      </c>
      <c r="N479" s="13" t="str">
        <f t="shared" si="45"/>
        <v>2012</v>
      </c>
      <c r="O479" s="13" t="str">
        <f t="shared" si="46"/>
        <v>Mar</v>
      </c>
      <c r="P479" s="13">
        <f t="shared" si="47"/>
        <v>41047.83488425926</v>
      </c>
      <c r="Q479" t="b">
        <v>0</v>
      </c>
      <c r="R479">
        <v>0</v>
      </c>
      <c r="S479" t="b">
        <v>0</v>
      </c>
      <c r="T479" t="s">
        <v>8268</v>
      </c>
      <c r="U479" s="9" t="s">
        <v>8308</v>
      </c>
      <c r="V479" t="s">
        <v>8314</v>
      </c>
    </row>
    <row r="480" spans="1:22" ht="45" hidden="1" x14ac:dyDescent="0.3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s="7">
        <f t="shared" si="43"/>
        <v>0</v>
      </c>
      <c r="G480" s="7">
        <f t="shared" si="42"/>
        <v>0</v>
      </c>
      <c r="H480" t="s">
        <v>8220</v>
      </c>
      <c r="I480" t="s">
        <v>8223</v>
      </c>
      <c r="J480" t="s">
        <v>8245</v>
      </c>
      <c r="K480">
        <v>1427921509</v>
      </c>
      <c r="L480">
        <v>1425333109</v>
      </c>
      <c r="M480" s="13">
        <f t="shared" si="44"/>
        <v>42065.910983796297</v>
      </c>
      <c r="N480" s="13" t="str">
        <f t="shared" si="45"/>
        <v>2015</v>
      </c>
      <c r="O480" s="13" t="str">
        <f t="shared" si="46"/>
        <v>Mar</v>
      </c>
      <c r="P480" s="13">
        <f t="shared" si="47"/>
        <v>42095.869317129633</v>
      </c>
      <c r="Q480" t="b">
        <v>0</v>
      </c>
      <c r="R480">
        <v>0</v>
      </c>
      <c r="S480" t="b">
        <v>0</v>
      </c>
      <c r="T480" t="s">
        <v>8268</v>
      </c>
      <c r="U480" s="9" t="s">
        <v>8308</v>
      </c>
      <c r="V480" t="s">
        <v>8314</v>
      </c>
    </row>
    <row r="481" spans="1:22" ht="45" hidden="1" x14ac:dyDescent="0.3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s="7">
        <f t="shared" si="43"/>
        <v>33</v>
      </c>
      <c r="G481" s="7">
        <f t="shared" si="42"/>
        <v>88.8</v>
      </c>
      <c r="H481" t="s">
        <v>8220</v>
      </c>
      <c r="I481" t="s">
        <v>8223</v>
      </c>
      <c r="J481" t="s">
        <v>8245</v>
      </c>
      <c r="K481">
        <v>1416566835</v>
      </c>
      <c r="L481">
        <v>1411379235</v>
      </c>
      <c r="M481" s="13">
        <f t="shared" si="44"/>
        <v>41904.407812500001</v>
      </c>
      <c r="N481" s="13" t="str">
        <f t="shared" si="45"/>
        <v>2014</v>
      </c>
      <c r="O481" s="13" t="str">
        <f t="shared" si="46"/>
        <v>Sep</v>
      </c>
      <c r="P481" s="13">
        <f t="shared" si="47"/>
        <v>41964.449479166666</v>
      </c>
      <c r="Q481" t="b">
        <v>0</v>
      </c>
      <c r="R481">
        <v>55</v>
      </c>
      <c r="S481" t="b">
        <v>0</v>
      </c>
      <c r="T481" t="s">
        <v>8268</v>
      </c>
      <c r="U481" s="9" t="s">
        <v>8308</v>
      </c>
      <c r="V481" t="s">
        <v>8314</v>
      </c>
    </row>
    <row r="482" spans="1:22" ht="45" hidden="1" x14ac:dyDescent="0.3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s="7">
        <f t="shared" si="43"/>
        <v>19</v>
      </c>
      <c r="G482" s="7">
        <f t="shared" si="42"/>
        <v>55.46</v>
      </c>
      <c r="H482" t="s">
        <v>8220</v>
      </c>
      <c r="I482" t="s">
        <v>8223</v>
      </c>
      <c r="J482" t="s">
        <v>8245</v>
      </c>
      <c r="K482">
        <v>1376049615</v>
      </c>
      <c r="L482">
        <v>1373457615</v>
      </c>
      <c r="M482" s="13">
        <f t="shared" si="44"/>
        <v>41465.500173611108</v>
      </c>
      <c r="N482" s="13" t="str">
        <f t="shared" si="45"/>
        <v>2013</v>
      </c>
      <c r="O482" s="13" t="str">
        <f t="shared" si="46"/>
        <v>Jul</v>
      </c>
      <c r="P482" s="13">
        <f t="shared" si="47"/>
        <v>41495.500173611108</v>
      </c>
      <c r="Q482" t="b">
        <v>0</v>
      </c>
      <c r="R482">
        <v>140</v>
      </c>
      <c r="S482" t="b">
        <v>0</v>
      </c>
      <c r="T482" t="s">
        <v>8268</v>
      </c>
      <c r="U482" s="9" t="s">
        <v>8308</v>
      </c>
      <c r="V482" t="s">
        <v>8314</v>
      </c>
    </row>
    <row r="483" spans="1:22" ht="60" hidden="1" x14ac:dyDescent="0.3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s="7">
        <f t="shared" si="43"/>
        <v>6</v>
      </c>
      <c r="G483" s="7">
        <f t="shared" si="42"/>
        <v>87.14</v>
      </c>
      <c r="H483" t="s">
        <v>8220</v>
      </c>
      <c r="I483" t="s">
        <v>8223</v>
      </c>
      <c r="J483" t="s">
        <v>8245</v>
      </c>
      <c r="K483">
        <v>1349885289</v>
      </c>
      <c r="L483">
        <v>1347293289</v>
      </c>
      <c r="M483" s="13">
        <f t="shared" si="44"/>
        <v>41162.672326388885</v>
      </c>
      <c r="N483" s="13" t="str">
        <f t="shared" si="45"/>
        <v>2012</v>
      </c>
      <c r="O483" s="13" t="str">
        <f t="shared" si="46"/>
        <v>Sep</v>
      </c>
      <c r="P483" s="13">
        <f t="shared" si="47"/>
        <v>41192.672326388885</v>
      </c>
      <c r="Q483" t="b">
        <v>0</v>
      </c>
      <c r="R483">
        <v>21</v>
      </c>
      <c r="S483" t="b">
        <v>0</v>
      </c>
      <c r="T483" t="s">
        <v>8268</v>
      </c>
      <c r="U483" s="9" t="s">
        <v>8308</v>
      </c>
      <c r="V483" t="s">
        <v>8314</v>
      </c>
    </row>
    <row r="484" spans="1:22" ht="45" hidden="1" x14ac:dyDescent="0.3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s="7">
        <f t="shared" si="43"/>
        <v>0</v>
      </c>
      <c r="G484" s="7">
        <f t="shared" si="42"/>
        <v>10</v>
      </c>
      <c r="H484" t="s">
        <v>8220</v>
      </c>
      <c r="I484" t="s">
        <v>8223</v>
      </c>
      <c r="J484" t="s">
        <v>8245</v>
      </c>
      <c r="K484">
        <v>1460644440</v>
      </c>
      <c r="L484">
        <v>1458336690</v>
      </c>
      <c r="M484" s="13">
        <f t="shared" si="44"/>
        <v>42447.896875000006</v>
      </c>
      <c r="N484" s="13" t="str">
        <f t="shared" si="45"/>
        <v>2016</v>
      </c>
      <c r="O484" s="13" t="str">
        <f t="shared" si="46"/>
        <v>Mar</v>
      </c>
      <c r="P484" s="13">
        <f t="shared" si="47"/>
        <v>42474.606944444444</v>
      </c>
      <c r="Q484" t="b">
        <v>0</v>
      </c>
      <c r="R484">
        <v>1</v>
      </c>
      <c r="S484" t="b">
        <v>0</v>
      </c>
      <c r="T484" t="s">
        <v>8268</v>
      </c>
      <c r="U484" s="9" t="s">
        <v>8308</v>
      </c>
      <c r="V484" t="s">
        <v>8314</v>
      </c>
    </row>
    <row r="485" spans="1:22" ht="60" hidden="1" x14ac:dyDescent="0.3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s="7">
        <f t="shared" si="43"/>
        <v>50</v>
      </c>
      <c r="G485" s="7">
        <f t="shared" si="42"/>
        <v>51.22</v>
      </c>
      <c r="H485" t="s">
        <v>8220</v>
      </c>
      <c r="I485" t="s">
        <v>8224</v>
      </c>
      <c r="J485" t="s">
        <v>8246</v>
      </c>
      <c r="K485">
        <v>1359434672</v>
      </c>
      <c r="L485">
        <v>1354250672</v>
      </c>
      <c r="M485" s="13">
        <f t="shared" si="44"/>
        <v>41243.197592592594</v>
      </c>
      <c r="N485" s="13" t="str">
        <f t="shared" si="45"/>
        <v>2012</v>
      </c>
      <c r="O485" s="13" t="str">
        <f t="shared" si="46"/>
        <v>Nov</v>
      </c>
      <c r="P485" s="13">
        <f t="shared" si="47"/>
        <v>41303.197592592594</v>
      </c>
      <c r="Q485" t="b">
        <v>0</v>
      </c>
      <c r="R485">
        <v>147</v>
      </c>
      <c r="S485" t="b">
        <v>0</v>
      </c>
      <c r="T485" t="s">
        <v>8268</v>
      </c>
      <c r="U485" s="9" t="s">
        <v>8308</v>
      </c>
      <c r="V485" t="s">
        <v>8314</v>
      </c>
    </row>
    <row r="486" spans="1:22" ht="60" hidden="1" x14ac:dyDescent="0.3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s="7">
        <f t="shared" si="43"/>
        <v>0</v>
      </c>
      <c r="G486" s="7">
        <f t="shared" si="42"/>
        <v>13.55</v>
      </c>
      <c r="H486" t="s">
        <v>8220</v>
      </c>
      <c r="I486" t="s">
        <v>8224</v>
      </c>
      <c r="J486" t="s">
        <v>8246</v>
      </c>
      <c r="K486">
        <v>1446766372</v>
      </c>
      <c r="L486">
        <v>1443220372</v>
      </c>
      <c r="M486" s="13">
        <f t="shared" si="44"/>
        <v>42272.93949074074</v>
      </c>
      <c r="N486" s="13" t="str">
        <f t="shared" si="45"/>
        <v>2015</v>
      </c>
      <c r="O486" s="13" t="str">
        <f t="shared" si="46"/>
        <v>Sep</v>
      </c>
      <c r="P486" s="13">
        <f t="shared" si="47"/>
        <v>42313.981157407412</v>
      </c>
      <c r="Q486" t="b">
        <v>0</v>
      </c>
      <c r="R486">
        <v>11</v>
      </c>
      <c r="S486" t="b">
        <v>0</v>
      </c>
      <c r="T486" t="s">
        <v>8268</v>
      </c>
      <c r="U486" s="9" t="s">
        <v>8308</v>
      </c>
      <c r="V486" t="s">
        <v>8314</v>
      </c>
    </row>
    <row r="487" spans="1:22" ht="45" hidden="1" x14ac:dyDescent="0.3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s="7">
        <f t="shared" si="43"/>
        <v>22</v>
      </c>
      <c r="G487" s="7">
        <f t="shared" si="42"/>
        <v>66.52</v>
      </c>
      <c r="H487" t="s">
        <v>8220</v>
      </c>
      <c r="I487" t="s">
        <v>8224</v>
      </c>
      <c r="J487" t="s">
        <v>8246</v>
      </c>
      <c r="K487">
        <v>1368792499</v>
      </c>
      <c r="L487">
        <v>1366200499</v>
      </c>
      <c r="M487" s="13">
        <f t="shared" si="44"/>
        <v>41381.50577546296</v>
      </c>
      <c r="N487" s="13" t="str">
        <f t="shared" si="45"/>
        <v>2013</v>
      </c>
      <c r="O487" s="13" t="str">
        <f t="shared" si="46"/>
        <v>Apr</v>
      </c>
      <c r="P487" s="13">
        <f t="shared" si="47"/>
        <v>41411.50577546296</v>
      </c>
      <c r="Q487" t="b">
        <v>0</v>
      </c>
      <c r="R487">
        <v>125</v>
      </c>
      <c r="S487" t="b">
        <v>0</v>
      </c>
      <c r="T487" t="s">
        <v>8268</v>
      </c>
      <c r="U487" s="9" t="s">
        <v>8308</v>
      </c>
      <c r="V487" t="s">
        <v>8314</v>
      </c>
    </row>
    <row r="488" spans="1:22" ht="45" hidden="1" x14ac:dyDescent="0.3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s="7">
        <f t="shared" si="43"/>
        <v>0</v>
      </c>
      <c r="G488" s="7">
        <f t="shared" si="42"/>
        <v>50</v>
      </c>
      <c r="H488" t="s">
        <v>8220</v>
      </c>
      <c r="I488" t="s">
        <v>8225</v>
      </c>
      <c r="J488" t="s">
        <v>8247</v>
      </c>
      <c r="K488">
        <v>1401662239</v>
      </c>
      <c r="L488">
        <v>1399070239</v>
      </c>
      <c r="M488" s="13">
        <f t="shared" si="44"/>
        <v>41761.94258101852</v>
      </c>
      <c r="N488" s="13" t="str">
        <f t="shared" si="45"/>
        <v>2014</v>
      </c>
      <c r="O488" s="13" t="str">
        <f t="shared" si="46"/>
        <v>May</v>
      </c>
      <c r="P488" s="13">
        <f t="shared" si="47"/>
        <v>41791.94258101852</v>
      </c>
      <c r="Q488" t="b">
        <v>0</v>
      </c>
      <c r="R488">
        <v>1</v>
      </c>
      <c r="S488" t="b">
        <v>0</v>
      </c>
      <c r="T488" t="s">
        <v>8268</v>
      </c>
      <c r="U488" s="9" t="s">
        <v>8308</v>
      </c>
      <c r="V488" t="s">
        <v>8314</v>
      </c>
    </row>
    <row r="489" spans="1:22" ht="45" hidden="1" x14ac:dyDescent="0.3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s="7">
        <f t="shared" si="43"/>
        <v>0</v>
      </c>
      <c r="G489" s="7">
        <f t="shared" si="42"/>
        <v>0</v>
      </c>
      <c r="H489" t="s">
        <v>8220</v>
      </c>
      <c r="I489" t="s">
        <v>8228</v>
      </c>
      <c r="J489" t="s">
        <v>8250</v>
      </c>
      <c r="K489">
        <v>1482678994</v>
      </c>
      <c r="L489">
        <v>1477491394</v>
      </c>
      <c r="M489" s="13">
        <f t="shared" si="44"/>
        <v>42669.594837962963</v>
      </c>
      <c r="N489" s="13" t="str">
        <f t="shared" si="45"/>
        <v>2016</v>
      </c>
      <c r="O489" s="13" t="str">
        <f t="shared" si="46"/>
        <v>Oct</v>
      </c>
      <c r="P489" s="13">
        <f t="shared" si="47"/>
        <v>42729.636504629627</v>
      </c>
      <c r="Q489" t="b">
        <v>0</v>
      </c>
      <c r="R489">
        <v>0</v>
      </c>
      <c r="S489" t="b">
        <v>0</v>
      </c>
      <c r="T489" t="s">
        <v>8268</v>
      </c>
      <c r="U489" s="9" t="s">
        <v>8308</v>
      </c>
      <c r="V489" t="s">
        <v>8314</v>
      </c>
    </row>
    <row r="490" spans="1:22" ht="45" hidden="1" x14ac:dyDescent="0.3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s="7">
        <f t="shared" si="43"/>
        <v>0</v>
      </c>
      <c r="G490" s="7">
        <f t="shared" si="42"/>
        <v>0</v>
      </c>
      <c r="H490" t="s">
        <v>8220</v>
      </c>
      <c r="I490" t="s">
        <v>8223</v>
      </c>
      <c r="J490" t="s">
        <v>8245</v>
      </c>
      <c r="K490">
        <v>1483924700</v>
      </c>
      <c r="L490">
        <v>1481332700</v>
      </c>
      <c r="M490" s="13">
        <f t="shared" si="44"/>
        <v>42714.054398148146</v>
      </c>
      <c r="N490" s="13" t="str">
        <f t="shared" si="45"/>
        <v>2016</v>
      </c>
      <c r="O490" s="13" t="str">
        <f t="shared" si="46"/>
        <v>Dec</v>
      </c>
      <c r="P490" s="13">
        <f t="shared" si="47"/>
        <v>42744.054398148146</v>
      </c>
      <c r="Q490" t="b">
        <v>0</v>
      </c>
      <c r="R490">
        <v>0</v>
      </c>
      <c r="S490" t="b">
        <v>0</v>
      </c>
      <c r="T490" t="s">
        <v>8268</v>
      </c>
      <c r="U490" s="9" t="s">
        <v>8308</v>
      </c>
      <c r="V490" t="s">
        <v>8314</v>
      </c>
    </row>
    <row r="491" spans="1:22" ht="45" hidden="1" x14ac:dyDescent="0.3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s="7">
        <f t="shared" si="43"/>
        <v>0</v>
      </c>
      <c r="G491" s="7">
        <f t="shared" si="42"/>
        <v>71.67</v>
      </c>
      <c r="H491" t="s">
        <v>8220</v>
      </c>
      <c r="I491" t="s">
        <v>8223</v>
      </c>
      <c r="J491" t="s">
        <v>8245</v>
      </c>
      <c r="K491">
        <v>1325763180</v>
      </c>
      <c r="L491">
        <v>1323084816</v>
      </c>
      <c r="M491" s="13">
        <f t="shared" si="44"/>
        <v>40882.481666666667</v>
      </c>
      <c r="N491" s="13" t="str">
        <f t="shared" si="45"/>
        <v>2011</v>
      </c>
      <c r="O491" s="13" t="str">
        <f t="shared" si="46"/>
        <v>Dec</v>
      </c>
      <c r="P491" s="13">
        <f t="shared" si="47"/>
        <v>40913.481249999997</v>
      </c>
      <c r="Q491" t="b">
        <v>0</v>
      </c>
      <c r="R491">
        <v>3</v>
      </c>
      <c r="S491" t="b">
        <v>0</v>
      </c>
      <c r="T491" t="s">
        <v>8268</v>
      </c>
      <c r="U491" s="9" t="s">
        <v>8308</v>
      </c>
      <c r="V491" t="s">
        <v>8314</v>
      </c>
    </row>
    <row r="492" spans="1:22" hidden="1" x14ac:dyDescent="0.3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s="7">
        <f t="shared" si="43"/>
        <v>0</v>
      </c>
      <c r="G492" s="7">
        <f t="shared" si="42"/>
        <v>0</v>
      </c>
      <c r="H492" t="s">
        <v>8220</v>
      </c>
      <c r="I492" t="s">
        <v>8223</v>
      </c>
      <c r="J492" t="s">
        <v>8245</v>
      </c>
      <c r="K492">
        <v>1345677285</v>
      </c>
      <c r="L492">
        <v>1343085285</v>
      </c>
      <c r="M492" s="13">
        <f t="shared" si="44"/>
        <v>41113.968576388892</v>
      </c>
      <c r="N492" s="13" t="str">
        <f t="shared" si="45"/>
        <v>2012</v>
      </c>
      <c r="O492" s="13" t="str">
        <f t="shared" si="46"/>
        <v>Jul</v>
      </c>
      <c r="P492" s="13">
        <f t="shared" si="47"/>
        <v>41143.968576388892</v>
      </c>
      <c r="Q492" t="b">
        <v>0</v>
      </c>
      <c r="R492">
        <v>0</v>
      </c>
      <c r="S492" t="b">
        <v>0</v>
      </c>
      <c r="T492" t="s">
        <v>8268</v>
      </c>
      <c r="U492" s="9" t="s">
        <v>8308</v>
      </c>
      <c r="V492" t="s">
        <v>8314</v>
      </c>
    </row>
    <row r="493" spans="1:22" ht="45" hidden="1" x14ac:dyDescent="0.3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s="7">
        <f t="shared" si="43"/>
        <v>0</v>
      </c>
      <c r="G493" s="7">
        <f t="shared" si="42"/>
        <v>0</v>
      </c>
      <c r="H493" t="s">
        <v>8220</v>
      </c>
      <c r="I493" t="s">
        <v>8223</v>
      </c>
      <c r="J493" t="s">
        <v>8245</v>
      </c>
      <c r="K493">
        <v>1453937699</v>
      </c>
      <c r="L493">
        <v>1451345699</v>
      </c>
      <c r="M493" s="13">
        <f t="shared" si="44"/>
        <v>42366.982627314821</v>
      </c>
      <c r="N493" s="13" t="str">
        <f t="shared" si="45"/>
        <v>2015</v>
      </c>
      <c r="O493" s="13" t="str">
        <f t="shared" si="46"/>
        <v>Dec</v>
      </c>
      <c r="P493" s="13">
        <f t="shared" si="47"/>
        <v>42396.982627314821</v>
      </c>
      <c r="Q493" t="b">
        <v>0</v>
      </c>
      <c r="R493">
        <v>0</v>
      </c>
      <c r="S493" t="b">
        <v>0</v>
      </c>
      <c r="T493" t="s">
        <v>8268</v>
      </c>
      <c r="U493" s="9" t="s">
        <v>8308</v>
      </c>
      <c r="V493" t="s">
        <v>8314</v>
      </c>
    </row>
    <row r="494" spans="1:22" ht="45" hidden="1" x14ac:dyDescent="0.3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s="7">
        <f t="shared" si="43"/>
        <v>0</v>
      </c>
      <c r="G494" s="7">
        <f t="shared" si="42"/>
        <v>0</v>
      </c>
      <c r="H494" t="s">
        <v>8220</v>
      </c>
      <c r="I494" t="s">
        <v>8234</v>
      </c>
      <c r="J494" t="s">
        <v>8254</v>
      </c>
      <c r="K494">
        <v>1476319830</v>
      </c>
      <c r="L494">
        <v>1471135830</v>
      </c>
      <c r="M494" s="13">
        <f t="shared" si="44"/>
        <v>42596.03506944445</v>
      </c>
      <c r="N494" s="13" t="str">
        <f t="shared" si="45"/>
        <v>2016</v>
      </c>
      <c r="O494" s="13" t="str">
        <f t="shared" si="46"/>
        <v>Aug</v>
      </c>
      <c r="P494" s="13">
        <f t="shared" si="47"/>
        <v>42656.03506944445</v>
      </c>
      <c r="Q494" t="b">
        <v>0</v>
      </c>
      <c r="R494">
        <v>0</v>
      </c>
      <c r="S494" t="b">
        <v>0</v>
      </c>
      <c r="T494" t="s">
        <v>8268</v>
      </c>
      <c r="U494" s="9" t="s">
        <v>8308</v>
      </c>
      <c r="V494" t="s">
        <v>8314</v>
      </c>
    </row>
    <row r="495" spans="1:22" ht="45" hidden="1" x14ac:dyDescent="0.3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s="7">
        <f t="shared" si="43"/>
        <v>0</v>
      </c>
      <c r="G495" s="7">
        <f t="shared" si="42"/>
        <v>0</v>
      </c>
      <c r="H495" t="s">
        <v>8220</v>
      </c>
      <c r="I495" t="s">
        <v>8224</v>
      </c>
      <c r="J495" t="s">
        <v>8246</v>
      </c>
      <c r="K495">
        <v>1432142738</v>
      </c>
      <c r="L495">
        <v>1429550738</v>
      </c>
      <c r="M495" s="13">
        <f t="shared" si="44"/>
        <v>42114.726134259254</v>
      </c>
      <c r="N495" s="13" t="str">
        <f t="shared" si="45"/>
        <v>2015</v>
      </c>
      <c r="O495" s="13" t="str">
        <f t="shared" si="46"/>
        <v>Apr</v>
      </c>
      <c r="P495" s="13">
        <f t="shared" si="47"/>
        <v>42144.726134259254</v>
      </c>
      <c r="Q495" t="b">
        <v>0</v>
      </c>
      <c r="R495">
        <v>0</v>
      </c>
      <c r="S495" t="b">
        <v>0</v>
      </c>
      <c r="T495" t="s">
        <v>8268</v>
      </c>
      <c r="U495" s="9" t="s">
        <v>8308</v>
      </c>
      <c r="V495" t="s">
        <v>8314</v>
      </c>
    </row>
    <row r="496" spans="1:22" ht="60" hidden="1" x14ac:dyDescent="0.3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s="7">
        <f t="shared" si="43"/>
        <v>0</v>
      </c>
      <c r="G496" s="7">
        <f t="shared" si="42"/>
        <v>10.33</v>
      </c>
      <c r="H496" t="s">
        <v>8220</v>
      </c>
      <c r="I496" t="s">
        <v>8223</v>
      </c>
      <c r="J496" t="s">
        <v>8245</v>
      </c>
      <c r="K496">
        <v>1404356400</v>
      </c>
      <c r="L496">
        <v>1402343765</v>
      </c>
      <c r="M496" s="13">
        <f t="shared" si="44"/>
        <v>41799.830613425926</v>
      </c>
      <c r="N496" s="13" t="str">
        <f t="shared" si="45"/>
        <v>2014</v>
      </c>
      <c r="O496" s="13" t="str">
        <f t="shared" si="46"/>
        <v>Jun</v>
      </c>
      <c r="P496" s="13">
        <f t="shared" si="47"/>
        <v>41823.125</v>
      </c>
      <c r="Q496" t="b">
        <v>0</v>
      </c>
      <c r="R496">
        <v>3</v>
      </c>
      <c r="S496" t="b">
        <v>0</v>
      </c>
      <c r="T496" t="s">
        <v>8268</v>
      </c>
      <c r="U496" s="9" t="s">
        <v>8308</v>
      </c>
      <c r="V496" t="s">
        <v>8314</v>
      </c>
    </row>
    <row r="497" spans="1:22" ht="45" hidden="1" x14ac:dyDescent="0.3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s="7">
        <f t="shared" si="43"/>
        <v>0</v>
      </c>
      <c r="G497" s="7">
        <f t="shared" si="42"/>
        <v>0</v>
      </c>
      <c r="H497" t="s">
        <v>8220</v>
      </c>
      <c r="I497" t="s">
        <v>8223</v>
      </c>
      <c r="J497" t="s">
        <v>8245</v>
      </c>
      <c r="K497">
        <v>1437076305</v>
      </c>
      <c r="L497">
        <v>1434484305</v>
      </c>
      <c r="M497" s="13">
        <f t="shared" si="44"/>
        <v>42171.827604166669</v>
      </c>
      <c r="N497" s="13" t="str">
        <f t="shared" si="45"/>
        <v>2015</v>
      </c>
      <c r="O497" s="13" t="str">
        <f t="shared" si="46"/>
        <v>Jun</v>
      </c>
      <c r="P497" s="13">
        <f t="shared" si="47"/>
        <v>42201.827604166669</v>
      </c>
      <c r="Q497" t="b">
        <v>0</v>
      </c>
      <c r="R497">
        <v>0</v>
      </c>
      <c r="S497" t="b">
        <v>0</v>
      </c>
      <c r="T497" t="s">
        <v>8268</v>
      </c>
      <c r="U497" s="9" t="s">
        <v>8308</v>
      </c>
      <c r="V497" t="s">
        <v>8314</v>
      </c>
    </row>
    <row r="498" spans="1:22" ht="30" hidden="1" x14ac:dyDescent="0.3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s="7">
        <f t="shared" si="43"/>
        <v>0</v>
      </c>
      <c r="G498" s="7">
        <f t="shared" si="42"/>
        <v>1</v>
      </c>
      <c r="H498" t="s">
        <v>8220</v>
      </c>
      <c r="I498" t="s">
        <v>8223</v>
      </c>
      <c r="J498" t="s">
        <v>8245</v>
      </c>
      <c r="K498">
        <v>1392070874</v>
      </c>
      <c r="L498">
        <v>1386886874</v>
      </c>
      <c r="M498" s="13">
        <f t="shared" si="44"/>
        <v>41620.93141203704</v>
      </c>
      <c r="N498" s="13" t="str">
        <f t="shared" si="45"/>
        <v>2013</v>
      </c>
      <c r="O498" s="13" t="str">
        <f t="shared" si="46"/>
        <v>Dec</v>
      </c>
      <c r="P498" s="13">
        <f t="shared" si="47"/>
        <v>41680.93141203704</v>
      </c>
      <c r="Q498" t="b">
        <v>0</v>
      </c>
      <c r="R498">
        <v>1</v>
      </c>
      <c r="S498" t="b">
        <v>0</v>
      </c>
      <c r="T498" t="s">
        <v>8268</v>
      </c>
      <c r="U498" s="9" t="s">
        <v>8308</v>
      </c>
      <c r="V498" t="s">
        <v>8314</v>
      </c>
    </row>
    <row r="499" spans="1:22" hidden="1" x14ac:dyDescent="0.3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s="7">
        <f t="shared" si="43"/>
        <v>1</v>
      </c>
      <c r="G499" s="7">
        <f t="shared" si="42"/>
        <v>10</v>
      </c>
      <c r="H499" t="s">
        <v>8220</v>
      </c>
      <c r="I499" t="s">
        <v>8223</v>
      </c>
      <c r="J499" t="s">
        <v>8245</v>
      </c>
      <c r="K499">
        <v>1419483600</v>
      </c>
      <c r="L499">
        <v>1414889665</v>
      </c>
      <c r="M499" s="13">
        <f t="shared" si="44"/>
        <v>41945.037789351853</v>
      </c>
      <c r="N499" s="13" t="str">
        <f t="shared" si="45"/>
        <v>2014</v>
      </c>
      <c r="O499" s="13" t="str">
        <f t="shared" si="46"/>
        <v>Nov</v>
      </c>
      <c r="P499" s="13">
        <f t="shared" si="47"/>
        <v>41998.208333333328</v>
      </c>
      <c r="Q499" t="b">
        <v>0</v>
      </c>
      <c r="R499">
        <v>3</v>
      </c>
      <c r="S499" t="b">
        <v>0</v>
      </c>
      <c r="T499" t="s">
        <v>8268</v>
      </c>
      <c r="U499" s="9" t="s">
        <v>8308</v>
      </c>
      <c r="V499" t="s">
        <v>8314</v>
      </c>
    </row>
    <row r="500" spans="1:22" ht="45" hidden="1" x14ac:dyDescent="0.3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s="7">
        <f t="shared" si="43"/>
        <v>5</v>
      </c>
      <c r="G500" s="7">
        <f t="shared" si="42"/>
        <v>136.09</v>
      </c>
      <c r="H500" t="s">
        <v>8220</v>
      </c>
      <c r="I500" t="s">
        <v>8223</v>
      </c>
      <c r="J500" t="s">
        <v>8245</v>
      </c>
      <c r="K500">
        <v>1324664249</v>
      </c>
      <c r="L500">
        <v>1321035449</v>
      </c>
      <c r="M500" s="13">
        <f t="shared" si="44"/>
        <v>40858.762141203704</v>
      </c>
      <c r="N500" s="13" t="str">
        <f t="shared" si="45"/>
        <v>2011</v>
      </c>
      <c r="O500" s="13" t="str">
        <f t="shared" si="46"/>
        <v>Nov</v>
      </c>
      <c r="P500" s="13">
        <f t="shared" si="47"/>
        <v>40900.762141203704</v>
      </c>
      <c r="Q500" t="b">
        <v>0</v>
      </c>
      <c r="R500">
        <v>22</v>
      </c>
      <c r="S500" t="b">
        <v>0</v>
      </c>
      <c r="T500" t="s">
        <v>8268</v>
      </c>
      <c r="U500" s="9" t="s">
        <v>8308</v>
      </c>
      <c r="V500" t="s">
        <v>8314</v>
      </c>
    </row>
    <row r="501" spans="1:22" ht="60" hidden="1" x14ac:dyDescent="0.3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s="7">
        <f t="shared" si="43"/>
        <v>10</v>
      </c>
      <c r="G501" s="7">
        <f t="shared" si="42"/>
        <v>73.459999999999994</v>
      </c>
      <c r="H501" t="s">
        <v>8220</v>
      </c>
      <c r="I501" t="s">
        <v>8223</v>
      </c>
      <c r="J501" t="s">
        <v>8245</v>
      </c>
      <c r="K501">
        <v>1255381140</v>
      </c>
      <c r="L501">
        <v>1250630968</v>
      </c>
      <c r="M501" s="13">
        <f t="shared" si="44"/>
        <v>40043.895462962959</v>
      </c>
      <c r="N501" s="13" t="str">
        <f t="shared" si="45"/>
        <v>2009</v>
      </c>
      <c r="O501" s="13" t="str">
        <f t="shared" si="46"/>
        <v>Aug</v>
      </c>
      <c r="P501" s="13">
        <f t="shared" si="47"/>
        <v>40098.874305555553</v>
      </c>
      <c r="Q501" t="b">
        <v>0</v>
      </c>
      <c r="R501">
        <v>26</v>
      </c>
      <c r="S501" t="b">
        <v>0</v>
      </c>
      <c r="T501" t="s">
        <v>8268</v>
      </c>
      <c r="U501" s="9" t="s">
        <v>8308</v>
      </c>
      <c r="V501" t="s">
        <v>8314</v>
      </c>
    </row>
    <row r="502" spans="1:22" ht="60" hidden="1" x14ac:dyDescent="0.3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s="7">
        <f t="shared" si="43"/>
        <v>3</v>
      </c>
      <c r="G502" s="7">
        <f t="shared" si="42"/>
        <v>53.75</v>
      </c>
      <c r="H502" t="s">
        <v>8220</v>
      </c>
      <c r="I502" t="s">
        <v>8223</v>
      </c>
      <c r="J502" t="s">
        <v>8245</v>
      </c>
      <c r="K502">
        <v>1273356960</v>
      </c>
      <c r="L502">
        <v>1268255751</v>
      </c>
      <c r="M502" s="13">
        <f t="shared" si="44"/>
        <v>40247.886006944449</v>
      </c>
      <c r="N502" s="13" t="str">
        <f t="shared" si="45"/>
        <v>2010</v>
      </c>
      <c r="O502" s="13" t="str">
        <f t="shared" si="46"/>
        <v>Mar</v>
      </c>
      <c r="P502" s="13">
        <f t="shared" si="47"/>
        <v>40306.927777777775</v>
      </c>
      <c r="Q502" t="b">
        <v>0</v>
      </c>
      <c r="R502">
        <v>4</v>
      </c>
      <c r="S502" t="b">
        <v>0</v>
      </c>
      <c r="T502" t="s">
        <v>8268</v>
      </c>
      <c r="U502" s="9" t="s">
        <v>8308</v>
      </c>
      <c r="V502" t="s">
        <v>8314</v>
      </c>
    </row>
    <row r="503" spans="1:22" ht="45" hidden="1" x14ac:dyDescent="0.3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s="7">
        <f t="shared" si="43"/>
        <v>0</v>
      </c>
      <c r="G503" s="7">
        <f t="shared" si="42"/>
        <v>0</v>
      </c>
      <c r="H503" t="s">
        <v>8220</v>
      </c>
      <c r="I503" t="s">
        <v>8223</v>
      </c>
      <c r="J503" t="s">
        <v>8245</v>
      </c>
      <c r="K503">
        <v>1310189851</v>
      </c>
      <c r="L503">
        <v>1307597851</v>
      </c>
      <c r="M503" s="13">
        <f t="shared" si="44"/>
        <v>40703.234386574077</v>
      </c>
      <c r="N503" s="13" t="str">
        <f t="shared" si="45"/>
        <v>2011</v>
      </c>
      <c r="O503" s="13" t="str">
        <f t="shared" si="46"/>
        <v>Jun</v>
      </c>
      <c r="P503" s="13">
        <f t="shared" si="47"/>
        <v>40733.234386574077</v>
      </c>
      <c r="Q503" t="b">
        <v>0</v>
      </c>
      <c r="R503">
        <v>0</v>
      </c>
      <c r="S503" t="b">
        <v>0</v>
      </c>
      <c r="T503" t="s">
        <v>8268</v>
      </c>
      <c r="U503" s="9" t="s">
        <v>8308</v>
      </c>
      <c r="V503" t="s">
        <v>8314</v>
      </c>
    </row>
    <row r="504" spans="1:22" ht="60" hidden="1" x14ac:dyDescent="0.3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s="7">
        <f t="shared" si="43"/>
        <v>1</v>
      </c>
      <c r="G504" s="7">
        <f t="shared" si="42"/>
        <v>57.5</v>
      </c>
      <c r="H504" t="s">
        <v>8220</v>
      </c>
      <c r="I504" t="s">
        <v>8223</v>
      </c>
      <c r="J504" t="s">
        <v>8245</v>
      </c>
      <c r="K504">
        <v>1332073025</v>
      </c>
      <c r="L504">
        <v>1329484625</v>
      </c>
      <c r="M504" s="13">
        <f t="shared" si="44"/>
        <v>40956.553530092591</v>
      </c>
      <c r="N504" s="13" t="str">
        <f t="shared" si="45"/>
        <v>2012</v>
      </c>
      <c r="O504" s="13" t="str">
        <f t="shared" si="46"/>
        <v>Feb</v>
      </c>
      <c r="P504" s="13">
        <f t="shared" si="47"/>
        <v>40986.511863425927</v>
      </c>
      <c r="Q504" t="b">
        <v>0</v>
      </c>
      <c r="R504">
        <v>4</v>
      </c>
      <c r="S504" t="b">
        <v>0</v>
      </c>
      <c r="T504" t="s">
        <v>8268</v>
      </c>
      <c r="U504" s="9" t="s">
        <v>8308</v>
      </c>
      <c r="V504" t="s">
        <v>8314</v>
      </c>
    </row>
    <row r="505" spans="1:22" ht="45" hidden="1" x14ac:dyDescent="0.3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s="7">
        <f t="shared" si="43"/>
        <v>2</v>
      </c>
      <c r="G505" s="7">
        <f t="shared" si="42"/>
        <v>12.67</v>
      </c>
      <c r="H505" t="s">
        <v>8220</v>
      </c>
      <c r="I505" t="s">
        <v>8224</v>
      </c>
      <c r="J505" t="s">
        <v>8246</v>
      </c>
      <c r="K505">
        <v>1421498303</v>
      </c>
      <c r="L505">
        <v>1418906303</v>
      </c>
      <c r="M505" s="13">
        <f t="shared" si="44"/>
        <v>41991.526655092588</v>
      </c>
      <c r="N505" s="13" t="str">
        <f t="shared" si="45"/>
        <v>2014</v>
      </c>
      <c r="O505" s="13" t="str">
        <f t="shared" si="46"/>
        <v>Dec</v>
      </c>
      <c r="P505" s="13">
        <f t="shared" si="47"/>
        <v>42021.526655092588</v>
      </c>
      <c r="Q505" t="b">
        <v>0</v>
      </c>
      <c r="R505">
        <v>9</v>
      </c>
      <c r="S505" t="b">
        <v>0</v>
      </c>
      <c r="T505" t="s">
        <v>8268</v>
      </c>
      <c r="U505" s="9" t="s">
        <v>8308</v>
      </c>
      <c r="V505" t="s">
        <v>8314</v>
      </c>
    </row>
    <row r="506" spans="1:22" ht="60" hidden="1" x14ac:dyDescent="0.3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s="7">
        <f t="shared" si="43"/>
        <v>1</v>
      </c>
      <c r="G506" s="7">
        <f t="shared" si="42"/>
        <v>67</v>
      </c>
      <c r="H506" t="s">
        <v>8220</v>
      </c>
      <c r="I506" t="s">
        <v>8223</v>
      </c>
      <c r="J506" t="s">
        <v>8245</v>
      </c>
      <c r="K506">
        <v>1334097387</v>
      </c>
      <c r="L506">
        <v>1328916987</v>
      </c>
      <c r="M506" s="13">
        <f t="shared" si="44"/>
        <v>40949.98364583333</v>
      </c>
      <c r="N506" s="13" t="str">
        <f t="shared" si="45"/>
        <v>2012</v>
      </c>
      <c r="O506" s="13" t="str">
        <f t="shared" si="46"/>
        <v>Feb</v>
      </c>
      <c r="P506" s="13">
        <f t="shared" si="47"/>
        <v>41009.941979166666</v>
      </c>
      <c r="Q506" t="b">
        <v>0</v>
      </c>
      <c r="R506">
        <v>5</v>
      </c>
      <c r="S506" t="b">
        <v>0</v>
      </c>
      <c r="T506" t="s">
        <v>8268</v>
      </c>
      <c r="U506" s="9" t="s">
        <v>8308</v>
      </c>
      <c r="V506" t="s">
        <v>8314</v>
      </c>
    </row>
    <row r="507" spans="1:22" ht="45" hidden="1" x14ac:dyDescent="0.3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s="7">
        <f t="shared" si="43"/>
        <v>0</v>
      </c>
      <c r="G507" s="7">
        <f t="shared" si="42"/>
        <v>3.71</v>
      </c>
      <c r="H507" t="s">
        <v>8220</v>
      </c>
      <c r="I507" t="s">
        <v>8223</v>
      </c>
      <c r="J507" t="s">
        <v>8245</v>
      </c>
      <c r="K507">
        <v>1451010086</v>
      </c>
      <c r="L507">
        <v>1447122086</v>
      </c>
      <c r="M507" s="13">
        <f t="shared" si="44"/>
        <v>42318.098217592589</v>
      </c>
      <c r="N507" s="13" t="str">
        <f t="shared" si="45"/>
        <v>2015</v>
      </c>
      <c r="O507" s="13" t="str">
        <f t="shared" si="46"/>
        <v>Nov</v>
      </c>
      <c r="P507" s="13">
        <f t="shared" si="47"/>
        <v>42363.098217592589</v>
      </c>
      <c r="Q507" t="b">
        <v>0</v>
      </c>
      <c r="R507">
        <v>14</v>
      </c>
      <c r="S507" t="b">
        <v>0</v>
      </c>
      <c r="T507" t="s">
        <v>8268</v>
      </c>
      <c r="U507" s="9" t="s">
        <v>8308</v>
      </c>
      <c r="V507" t="s">
        <v>8314</v>
      </c>
    </row>
    <row r="508" spans="1:22" ht="45" hidden="1" x14ac:dyDescent="0.3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s="7">
        <f t="shared" si="43"/>
        <v>0</v>
      </c>
      <c r="G508" s="7">
        <f t="shared" si="42"/>
        <v>250</v>
      </c>
      <c r="H508" t="s">
        <v>8220</v>
      </c>
      <c r="I508" t="s">
        <v>8223</v>
      </c>
      <c r="J508" t="s">
        <v>8245</v>
      </c>
      <c r="K508">
        <v>1376140520</v>
      </c>
      <c r="L508">
        <v>1373548520</v>
      </c>
      <c r="M508" s="13">
        <f t="shared" si="44"/>
        <v>41466.552314814813</v>
      </c>
      <c r="N508" s="13" t="str">
        <f t="shared" si="45"/>
        <v>2013</v>
      </c>
      <c r="O508" s="13" t="str">
        <f t="shared" si="46"/>
        <v>Jul</v>
      </c>
      <c r="P508" s="13">
        <f t="shared" si="47"/>
        <v>41496.552314814813</v>
      </c>
      <c r="Q508" t="b">
        <v>0</v>
      </c>
      <c r="R508">
        <v>1</v>
      </c>
      <c r="S508" t="b">
        <v>0</v>
      </c>
      <c r="T508" t="s">
        <v>8268</v>
      </c>
      <c r="U508" s="9" t="s">
        <v>8308</v>
      </c>
      <c r="V508" t="s">
        <v>8314</v>
      </c>
    </row>
    <row r="509" spans="1:22" ht="45" hidden="1" x14ac:dyDescent="0.3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s="7">
        <f t="shared" si="43"/>
        <v>3</v>
      </c>
      <c r="G509" s="7">
        <f t="shared" si="42"/>
        <v>64</v>
      </c>
      <c r="H509" t="s">
        <v>8220</v>
      </c>
      <c r="I509" t="s">
        <v>8223</v>
      </c>
      <c r="J509" t="s">
        <v>8245</v>
      </c>
      <c r="K509">
        <v>1350687657</v>
      </c>
      <c r="L509">
        <v>1346799657</v>
      </c>
      <c r="M509" s="13">
        <f t="shared" si="44"/>
        <v>41156.958993055552</v>
      </c>
      <c r="N509" s="13" t="str">
        <f t="shared" si="45"/>
        <v>2012</v>
      </c>
      <c r="O509" s="13" t="str">
        <f t="shared" si="46"/>
        <v>Sep</v>
      </c>
      <c r="P509" s="13">
        <f t="shared" si="47"/>
        <v>41201.958993055552</v>
      </c>
      <c r="Q509" t="b">
        <v>0</v>
      </c>
      <c r="R509">
        <v>10</v>
      </c>
      <c r="S509" t="b">
        <v>0</v>
      </c>
      <c r="T509" t="s">
        <v>8268</v>
      </c>
      <c r="U509" s="9" t="s">
        <v>8308</v>
      </c>
      <c r="V509" t="s">
        <v>8314</v>
      </c>
    </row>
    <row r="510" spans="1:22" ht="60" hidden="1" x14ac:dyDescent="0.3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s="7">
        <f t="shared" si="43"/>
        <v>1</v>
      </c>
      <c r="G510" s="7">
        <f t="shared" si="42"/>
        <v>133.33000000000001</v>
      </c>
      <c r="H510" t="s">
        <v>8220</v>
      </c>
      <c r="I510" t="s">
        <v>8223</v>
      </c>
      <c r="J510" t="s">
        <v>8245</v>
      </c>
      <c r="K510">
        <v>1337955240</v>
      </c>
      <c r="L510">
        <v>1332808501</v>
      </c>
      <c r="M510" s="13">
        <f t="shared" si="44"/>
        <v>40995.024317129632</v>
      </c>
      <c r="N510" s="13" t="str">
        <f t="shared" si="45"/>
        <v>2012</v>
      </c>
      <c r="O510" s="13" t="str">
        <f t="shared" si="46"/>
        <v>Mar</v>
      </c>
      <c r="P510" s="13">
        <f t="shared" si="47"/>
        <v>41054.593055555553</v>
      </c>
      <c r="Q510" t="b">
        <v>0</v>
      </c>
      <c r="R510">
        <v>3</v>
      </c>
      <c r="S510" t="b">
        <v>0</v>
      </c>
      <c r="T510" t="s">
        <v>8268</v>
      </c>
      <c r="U510" s="9" t="s">
        <v>8308</v>
      </c>
      <c r="V510" t="s">
        <v>8314</v>
      </c>
    </row>
    <row r="511" spans="1:22" ht="45" hidden="1" x14ac:dyDescent="0.3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s="7">
        <f t="shared" si="43"/>
        <v>0</v>
      </c>
      <c r="G511" s="7">
        <f t="shared" si="42"/>
        <v>10</v>
      </c>
      <c r="H511" t="s">
        <v>8220</v>
      </c>
      <c r="I511" t="s">
        <v>8224</v>
      </c>
      <c r="J511" t="s">
        <v>8246</v>
      </c>
      <c r="K511">
        <v>1435504170</v>
      </c>
      <c r="L511">
        <v>1432912170</v>
      </c>
      <c r="M511" s="13">
        <f t="shared" si="44"/>
        <v>42153.631597222222</v>
      </c>
      <c r="N511" s="13" t="str">
        <f t="shared" si="45"/>
        <v>2015</v>
      </c>
      <c r="O511" s="13" t="str">
        <f t="shared" si="46"/>
        <v>May</v>
      </c>
      <c r="P511" s="13">
        <f t="shared" si="47"/>
        <v>42183.631597222222</v>
      </c>
      <c r="Q511" t="b">
        <v>0</v>
      </c>
      <c r="R511">
        <v>1</v>
      </c>
      <c r="S511" t="b">
        <v>0</v>
      </c>
      <c r="T511" t="s">
        <v>8268</v>
      </c>
      <c r="U511" s="9" t="s">
        <v>8308</v>
      </c>
      <c r="V511" t="s">
        <v>8314</v>
      </c>
    </row>
    <row r="512" spans="1:22" ht="45" hidden="1" x14ac:dyDescent="0.3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s="7">
        <f t="shared" si="43"/>
        <v>0</v>
      </c>
      <c r="G512" s="7">
        <f t="shared" si="42"/>
        <v>0</v>
      </c>
      <c r="H512" t="s">
        <v>8220</v>
      </c>
      <c r="I512" t="s">
        <v>8223</v>
      </c>
      <c r="J512" t="s">
        <v>8245</v>
      </c>
      <c r="K512">
        <v>1456805639</v>
      </c>
      <c r="L512">
        <v>1454213639</v>
      </c>
      <c r="M512" s="13">
        <f t="shared" si="44"/>
        <v>42400.176377314812</v>
      </c>
      <c r="N512" s="13" t="str">
        <f t="shared" si="45"/>
        <v>2016</v>
      </c>
      <c r="O512" s="13" t="str">
        <f t="shared" si="46"/>
        <v>Jan</v>
      </c>
      <c r="P512" s="13">
        <f t="shared" si="47"/>
        <v>42430.176377314812</v>
      </c>
      <c r="Q512" t="b">
        <v>0</v>
      </c>
      <c r="R512">
        <v>0</v>
      </c>
      <c r="S512" t="b">
        <v>0</v>
      </c>
      <c r="T512" t="s">
        <v>8268</v>
      </c>
      <c r="U512" s="9" t="s">
        <v>8308</v>
      </c>
      <c r="V512" t="s">
        <v>8314</v>
      </c>
    </row>
    <row r="513" spans="1:22" ht="45" hidden="1" x14ac:dyDescent="0.3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s="7">
        <f t="shared" si="43"/>
        <v>3</v>
      </c>
      <c r="G513" s="7">
        <f t="shared" si="42"/>
        <v>30</v>
      </c>
      <c r="H513" t="s">
        <v>8220</v>
      </c>
      <c r="I513" t="s">
        <v>8223</v>
      </c>
      <c r="J513" t="s">
        <v>8245</v>
      </c>
      <c r="K513">
        <v>1365228982</v>
      </c>
      <c r="L513">
        <v>1362640582</v>
      </c>
      <c r="M513" s="13">
        <f t="shared" si="44"/>
        <v>41340.303032407406</v>
      </c>
      <c r="N513" s="13" t="str">
        <f t="shared" si="45"/>
        <v>2013</v>
      </c>
      <c r="O513" s="13" t="str">
        <f t="shared" si="46"/>
        <v>Mar</v>
      </c>
      <c r="P513" s="13">
        <f t="shared" si="47"/>
        <v>41370.261365740742</v>
      </c>
      <c r="Q513" t="b">
        <v>0</v>
      </c>
      <c r="R513">
        <v>5</v>
      </c>
      <c r="S513" t="b">
        <v>0</v>
      </c>
      <c r="T513" t="s">
        <v>8268</v>
      </c>
      <c r="U513" s="9" t="s">
        <v>8308</v>
      </c>
      <c r="V513" t="s">
        <v>8314</v>
      </c>
    </row>
    <row r="514" spans="1:22" ht="60" hidden="1" x14ac:dyDescent="0.3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s="7">
        <f t="shared" si="43"/>
        <v>0</v>
      </c>
      <c r="G514" s="7">
        <f t="shared" ref="G514:G521" si="48">IFERROR(ROUND(E514/R514,2),0)</f>
        <v>5.5</v>
      </c>
      <c r="H514" t="s">
        <v>8220</v>
      </c>
      <c r="I514" t="s">
        <v>8223</v>
      </c>
      <c r="J514" t="s">
        <v>8245</v>
      </c>
      <c r="K514">
        <v>1479667727</v>
      </c>
      <c r="L514">
        <v>1475776127</v>
      </c>
      <c r="M514" s="13">
        <f t="shared" si="44"/>
        <v>42649.742210648154</v>
      </c>
      <c r="N514" s="13" t="str">
        <f t="shared" si="45"/>
        <v>2016</v>
      </c>
      <c r="O514" s="13" t="str">
        <f t="shared" si="46"/>
        <v>Oct</v>
      </c>
      <c r="P514" s="13">
        <f t="shared" si="47"/>
        <v>42694.783877314811</v>
      </c>
      <c r="Q514" t="b">
        <v>0</v>
      </c>
      <c r="R514">
        <v>2</v>
      </c>
      <c r="S514" t="b">
        <v>0</v>
      </c>
      <c r="T514" t="s">
        <v>8268</v>
      </c>
      <c r="U514" s="9" t="s">
        <v>8308</v>
      </c>
      <c r="V514" t="s">
        <v>8314</v>
      </c>
    </row>
    <row r="515" spans="1:22" ht="45" hidden="1" x14ac:dyDescent="0.3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s="7">
        <f t="shared" ref="F515:F521" si="49">ROUND(E515/D515*100,0)</f>
        <v>14</v>
      </c>
      <c r="G515" s="7">
        <f t="shared" si="48"/>
        <v>102.38</v>
      </c>
      <c r="H515" t="s">
        <v>8220</v>
      </c>
      <c r="I515" t="s">
        <v>8223</v>
      </c>
      <c r="J515" t="s">
        <v>8245</v>
      </c>
      <c r="K515">
        <v>1471244400</v>
      </c>
      <c r="L515">
        <v>1467387705</v>
      </c>
      <c r="M515" s="13">
        <f t="shared" ref="M515:M521" si="50">(((L515/60)/60)/24)+DATE(1970,1,1)</f>
        <v>42552.653993055559</v>
      </c>
      <c r="N515" s="13" t="str">
        <f t="shared" ref="N515:N521" si="51">TEXT(M515, "YYY")</f>
        <v>2016</v>
      </c>
      <c r="O515" s="13" t="str">
        <f t="shared" ref="O515:O521" si="52">TEXT(M515,"MMM")</f>
        <v>Jul</v>
      </c>
      <c r="P515" s="13">
        <f t="shared" ref="P515:P521" si="53">(((K515/60)/60)/24)+DATE(1970,1,1)</f>
        <v>42597.291666666672</v>
      </c>
      <c r="Q515" t="b">
        <v>0</v>
      </c>
      <c r="R515">
        <v>68</v>
      </c>
      <c r="S515" t="b">
        <v>0</v>
      </c>
      <c r="T515" t="s">
        <v>8268</v>
      </c>
      <c r="U515" s="9" t="s">
        <v>8308</v>
      </c>
      <c r="V515" t="s">
        <v>8314</v>
      </c>
    </row>
    <row r="516" spans="1:22" ht="45" hidden="1" x14ac:dyDescent="0.3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s="7">
        <f t="shared" si="49"/>
        <v>3</v>
      </c>
      <c r="G516" s="7">
        <f t="shared" si="48"/>
        <v>16.670000000000002</v>
      </c>
      <c r="H516" t="s">
        <v>8220</v>
      </c>
      <c r="I516" t="s">
        <v>8228</v>
      </c>
      <c r="J516" t="s">
        <v>8250</v>
      </c>
      <c r="K516">
        <v>1407595447</v>
      </c>
      <c r="L516">
        <v>1405003447</v>
      </c>
      <c r="M516" s="13">
        <f t="shared" si="50"/>
        <v>41830.613969907405</v>
      </c>
      <c r="N516" s="13" t="str">
        <f t="shared" si="51"/>
        <v>2014</v>
      </c>
      <c r="O516" s="13" t="str">
        <f t="shared" si="52"/>
        <v>Jul</v>
      </c>
      <c r="P516" s="13">
        <f t="shared" si="53"/>
        <v>41860.613969907405</v>
      </c>
      <c r="Q516" t="b">
        <v>0</v>
      </c>
      <c r="R516">
        <v>3</v>
      </c>
      <c r="S516" t="b">
        <v>0</v>
      </c>
      <c r="T516" t="s">
        <v>8268</v>
      </c>
      <c r="U516" s="9" t="s">
        <v>8308</v>
      </c>
      <c r="V516" t="s">
        <v>8314</v>
      </c>
    </row>
    <row r="517" spans="1:22" ht="45" hidden="1" x14ac:dyDescent="0.3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s="7">
        <f t="shared" si="49"/>
        <v>25</v>
      </c>
      <c r="G517" s="7">
        <f t="shared" si="48"/>
        <v>725.03</v>
      </c>
      <c r="H517" t="s">
        <v>8220</v>
      </c>
      <c r="I517" t="s">
        <v>8223</v>
      </c>
      <c r="J517" t="s">
        <v>8245</v>
      </c>
      <c r="K517">
        <v>1451389601</v>
      </c>
      <c r="L517">
        <v>1447933601</v>
      </c>
      <c r="M517" s="13">
        <f t="shared" si="50"/>
        <v>42327.490752314814</v>
      </c>
      <c r="N517" s="13" t="str">
        <f t="shared" si="51"/>
        <v>2015</v>
      </c>
      <c r="O517" s="13" t="str">
        <f t="shared" si="52"/>
        <v>Nov</v>
      </c>
      <c r="P517" s="13">
        <f t="shared" si="53"/>
        <v>42367.490752314814</v>
      </c>
      <c r="Q517" t="b">
        <v>0</v>
      </c>
      <c r="R517">
        <v>34</v>
      </c>
      <c r="S517" t="b">
        <v>0</v>
      </c>
      <c r="T517" t="s">
        <v>8268</v>
      </c>
      <c r="U517" s="9" t="s">
        <v>8308</v>
      </c>
      <c r="V517" t="s">
        <v>8314</v>
      </c>
    </row>
    <row r="518" spans="1:22" ht="30" hidden="1" x14ac:dyDescent="0.3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s="7">
        <f t="shared" si="49"/>
        <v>0</v>
      </c>
      <c r="G518" s="7">
        <f t="shared" si="48"/>
        <v>0</v>
      </c>
      <c r="H518" t="s">
        <v>8220</v>
      </c>
      <c r="I518" t="s">
        <v>8224</v>
      </c>
      <c r="J518" t="s">
        <v>8246</v>
      </c>
      <c r="K518">
        <v>1432752080</v>
      </c>
      <c r="L518">
        <v>1427568080</v>
      </c>
      <c r="M518" s="13">
        <f t="shared" si="50"/>
        <v>42091.778703703705</v>
      </c>
      <c r="N518" s="13" t="str">
        <f t="shared" si="51"/>
        <v>2015</v>
      </c>
      <c r="O518" s="13" t="str">
        <f t="shared" si="52"/>
        <v>Mar</v>
      </c>
      <c r="P518" s="13">
        <f t="shared" si="53"/>
        <v>42151.778703703705</v>
      </c>
      <c r="Q518" t="b">
        <v>0</v>
      </c>
      <c r="R518">
        <v>0</v>
      </c>
      <c r="S518" t="b">
        <v>0</v>
      </c>
      <c r="T518" t="s">
        <v>8268</v>
      </c>
      <c r="U518" s="9" t="s">
        <v>8308</v>
      </c>
      <c r="V518" t="s">
        <v>8314</v>
      </c>
    </row>
    <row r="519" spans="1:22" ht="45" hidden="1" x14ac:dyDescent="0.3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s="7">
        <f t="shared" si="49"/>
        <v>1</v>
      </c>
      <c r="G519" s="7">
        <f t="shared" si="48"/>
        <v>68.33</v>
      </c>
      <c r="H519" t="s">
        <v>8220</v>
      </c>
      <c r="I519" t="s">
        <v>8223</v>
      </c>
      <c r="J519" t="s">
        <v>8245</v>
      </c>
      <c r="K519">
        <v>1486046761</v>
      </c>
      <c r="L519">
        <v>1483454761</v>
      </c>
      <c r="M519" s="13">
        <f t="shared" si="50"/>
        <v>42738.615289351852</v>
      </c>
      <c r="N519" s="13" t="str">
        <f t="shared" si="51"/>
        <v>2017</v>
      </c>
      <c r="O519" s="13" t="str">
        <f t="shared" si="52"/>
        <v>Jan</v>
      </c>
      <c r="P519" s="13">
        <f t="shared" si="53"/>
        <v>42768.615289351852</v>
      </c>
      <c r="Q519" t="b">
        <v>0</v>
      </c>
      <c r="R519">
        <v>3</v>
      </c>
      <c r="S519" t="b">
        <v>0</v>
      </c>
      <c r="T519" t="s">
        <v>8268</v>
      </c>
      <c r="U519" s="9" t="s">
        <v>8308</v>
      </c>
      <c r="V519" t="s">
        <v>8314</v>
      </c>
    </row>
    <row r="520" spans="1:22" ht="60" hidden="1" x14ac:dyDescent="0.3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s="7">
        <f t="shared" si="49"/>
        <v>0</v>
      </c>
      <c r="G520" s="7">
        <f t="shared" si="48"/>
        <v>0</v>
      </c>
      <c r="H520" t="s">
        <v>8220</v>
      </c>
      <c r="I520" t="s">
        <v>8223</v>
      </c>
      <c r="J520" t="s">
        <v>8245</v>
      </c>
      <c r="K520">
        <v>1441550760</v>
      </c>
      <c r="L520">
        <v>1438958824</v>
      </c>
      <c r="M520" s="13">
        <f t="shared" si="50"/>
        <v>42223.616018518514</v>
      </c>
      <c r="N520" s="13" t="str">
        <f t="shared" si="51"/>
        <v>2015</v>
      </c>
      <c r="O520" s="13" t="str">
        <f t="shared" si="52"/>
        <v>Aug</v>
      </c>
      <c r="P520" s="13">
        <f t="shared" si="53"/>
        <v>42253.615277777775</v>
      </c>
      <c r="Q520" t="b">
        <v>0</v>
      </c>
      <c r="R520">
        <v>0</v>
      </c>
      <c r="S520" t="b">
        <v>0</v>
      </c>
      <c r="T520" t="s">
        <v>8268</v>
      </c>
      <c r="U520" s="9" t="s">
        <v>8308</v>
      </c>
      <c r="V520" t="s">
        <v>8314</v>
      </c>
    </row>
    <row r="521" spans="1:22" ht="45" hidden="1" x14ac:dyDescent="0.3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s="7">
        <f t="shared" si="49"/>
        <v>23</v>
      </c>
      <c r="G521" s="7">
        <f t="shared" si="48"/>
        <v>39.229999999999997</v>
      </c>
      <c r="H521" t="s">
        <v>8220</v>
      </c>
      <c r="I521" t="s">
        <v>8223</v>
      </c>
      <c r="J521" t="s">
        <v>8245</v>
      </c>
      <c r="K521">
        <v>1354699421</v>
      </c>
      <c r="L521">
        <v>1352107421</v>
      </c>
      <c r="M521" s="13">
        <f t="shared" si="50"/>
        <v>41218.391446759262</v>
      </c>
      <c r="N521" s="13" t="str">
        <f t="shared" si="51"/>
        <v>2012</v>
      </c>
      <c r="O521" s="13" t="str">
        <f t="shared" si="52"/>
        <v>Nov</v>
      </c>
      <c r="P521" s="13">
        <f t="shared" si="53"/>
        <v>41248.391446759262</v>
      </c>
      <c r="Q521" t="b">
        <v>0</v>
      </c>
      <c r="R521">
        <v>70</v>
      </c>
      <c r="S521" t="b">
        <v>0</v>
      </c>
      <c r="T521" t="s">
        <v>8268</v>
      </c>
      <c r="U521" s="9" t="s">
        <v>8308</v>
      </c>
      <c r="V521" t="s">
        <v>8314</v>
      </c>
    </row>
    <row r="522" spans="1:22" ht="60" x14ac:dyDescent="0.3">
      <c r="A522">
        <v>3557</v>
      </c>
      <c r="B522" s="3" t="s">
        <v>3556</v>
      </c>
      <c r="C522" s="3" t="s">
        <v>7667</v>
      </c>
      <c r="D522" s="20">
        <v>100000</v>
      </c>
      <c r="E522" s="7">
        <v>100036</v>
      </c>
      <c r="F522" s="7">
        <f t="shared" ref="F522:F541" si="54">IFERROR(ROUND(E522/D522*100,0),0)</f>
        <v>100</v>
      </c>
      <c r="G522" s="7">
        <f t="shared" ref="G522:G585" si="55">IFERROR(ROUND(E522/R522,2),0)</f>
        <v>179.28</v>
      </c>
      <c r="H522" t="s">
        <v>8218</v>
      </c>
      <c r="I522" t="s">
        <v>8223</v>
      </c>
      <c r="J522" t="s">
        <v>8245</v>
      </c>
      <c r="K522">
        <v>1399271911</v>
      </c>
      <c r="L522">
        <v>1396334311</v>
      </c>
      <c r="M522" s="13">
        <f t="shared" ref="M522:M585" si="56">(((L522/60)/60)/24)+DATE(1970,1,1)</f>
        <v>41730.276747685188</v>
      </c>
      <c r="N522" s="13" t="str">
        <f t="shared" ref="N522:N585" si="57">TEXT(M522, "YYY")</f>
        <v>2014</v>
      </c>
      <c r="O522" s="13" t="str">
        <f t="shared" ref="O522:O585" si="58">TEXT(M522,"MMM")</f>
        <v>Apr</v>
      </c>
      <c r="P522" s="13">
        <f t="shared" ref="P522:P585" si="59">(((K522/60)/60)/24)+DATE(1970,1,1)</f>
        <v>41764.276747685188</v>
      </c>
      <c r="Q522" t="b">
        <v>0</v>
      </c>
      <c r="R522">
        <v>558</v>
      </c>
      <c r="S522" t="b">
        <v>1</v>
      </c>
      <c r="T522" t="s">
        <v>8269</v>
      </c>
      <c r="U522" s="9" t="s">
        <v>8315</v>
      </c>
      <c r="V522" t="s">
        <v>8316</v>
      </c>
    </row>
    <row r="523" spans="1:22" ht="60" x14ac:dyDescent="0.3">
      <c r="A523">
        <v>3838</v>
      </c>
      <c r="B523" s="3" t="s">
        <v>3835</v>
      </c>
      <c r="C523" s="3" t="s">
        <v>7947</v>
      </c>
      <c r="D523" s="20">
        <v>100000</v>
      </c>
      <c r="E523" s="7">
        <v>100824</v>
      </c>
      <c r="F523" s="7">
        <f t="shared" si="54"/>
        <v>101</v>
      </c>
      <c r="G523" s="7">
        <f t="shared" si="55"/>
        <v>1008.24</v>
      </c>
      <c r="H523" t="s">
        <v>8218</v>
      </c>
      <c r="I523" t="s">
        <v>8234</v>
      </c>
      <c r="J523" t="s">
        <v>8254</v>
      </c>
      <c r="K523">
        <v>1432314209</v>
      </c>
      <c r="L523">
        <v>1429722209</v>
      </c>
      <c r="M523" s="13">
        <f t="shared" si="56"/>
        <v>42116.710752314815</v>
      </c>
      <c r="N523" s="13" t="str">
        <f t="shared" si="57"/>
        <v>2015</v>
      </c>
      <c r="O523" s="13" t="str">
        <f t="shared" si="58"/>
        <v>Apr</v>
      </c>
      <c r="P523" s="13">
        <f t="shared" si="59"/>
        <v>42146.710752314815</v>
      </c>
      <c r="Q523" t="b">
        <v>0</v>
      </c>
      <c r="R523">
        <v>100</v>
      </c>
      <c r="S523" t="b">
        <v>1</v>
      </c>
      <c r="T523" t="s">
        <v>8269</v>
      </c>
      <c r="U523" s="9" t="s">
        <v>8315</v>
      </c>
      <c r="V523" t="s">
        <v>8316</v>
      </c>
    </row>
    <row r="524" spans="1:22" ht="30" x14ac:dyDescent="0.3">
      <c r="A524">
        <v>3648</v>
      </c>
      <c r="B524" s="3" t="s">
        <v>3646</v>
      </c>
      <c r="C524" s="3" t="s">
        <v>7758</v>
      </c>
      <c r="D524" s="20">
        <v>40000</v>
      </c>
      <c r="E524" s="7">
        <v>40153</v>
      </c>
      <c r="F524" s="7">
        <f t="shared" si="54"/>
        <v>100</v>
      </c>
      <c r="G524" s="7">
        <f t="shared" si="55"/>
        <v>550.04</v>
      </c>
      <c r="H524" t="s">
        <v>8218</v>
      </c>
      <c r="I524" t="s">
        <v>8223</v>
      </c>
      <c r="J524" t="s">
        <v>8245</v>
      </c>
      <c r="K524">
        <v>1412492445</v>
      </c>
      <c r="L524">
        <v>1409900445</v>
      </c>
      <c r="M524" s="13">
        <f t="shared" si="56"/>
        <v>41887.292187500003</v>
      </c>
      <c r="N524" s="13" t="str">
        <f t="shared" si="57"/>
        <v>2014</v>
      </c>
      <c r="O524" s="13" t="str">
        <f t="shared" si="58"/>
        <v>Sep</v>
      </c>
      <c r="P524" s="13">
        <f t="shared" si="59"/>
        <v>41917.292187500003</v>
      </c>
      <c r="Q524" t="b">
        <v>0</v>
      </c>
      <c r="R524">
        <v>73</v>
      </c>
      <c r="S524" t="b">
        <v>1</v>
      </c>
      <c r="T524" t="s">
        <v>8269</v>
      </c>
      <c r="U524" s="9" t="s">
        <v>8315</v>
      </c>
      <c r="V524" t="s">
        <v>8316</v>
      </c>
    </row>
    <row r="525" spans="1:22" ht="30" x14ac:dyDescent="0.3">
      <c r="A525">
        <v>3691</v>
      </c>
      <c r="B525" s="3" t="s">
        <v>3688</v>
      </c>
      <c r="C525" s="3" t="s">
        <v>7801</v>
      </c>
      <c r="D525" s="20">
        <v>40000</v>
      </c>
      <c r="E525" s="7">
        <v>51184</v>
      </c>
      <c r="F525" s="7">
        <f t="shared" si="54"/>
        <v>128</v>
      </c>
      <c r="G525" s="7">
        <f t="shared" si="55"/>
        <v>186.8</v>
      </c>
      <c r="H525" t="s">
        <v>8218</v>
      </c>
      <c r="I525" t="s">
        <v>8223</v>
      </c>
      <c r="J525" t="s">
        <v>8245</v>
      </c>
      <c r="K525">
        <v>1425272340</v>
      </c>
      <c r="L525">
        <v>1421426929</v>
      </c>
      <c r="M525" s="13">
        <f t="shared" si="56"/>
        <v>42020.700567129628</v>
      </c>
      <c r="N525" s="13" t="str">
        <f t="shared" si="57"/>
        <v>2015</v>
      </c>
      <c r="O525" s="13" t="str">
        <f t="shared" si="58"/>
        <v>Jan</v>
      </c>
      <c r="P525" s="13">
        <f t="shared" si="59"/>
        <v>42065.207638888889</v>
      </c>
      <c r="Q525" t="b">
        <v>0</v>
      </c>
      <c r="R525">
        <v>274</v>
      </c>
      <c r="S525" t="b">
        <v>1</v>
      </c>
      <c r="T525" t="s">
        <v>8269</v>
      </c>
      <c r="U525" s="9" t="s">
        <v>8315</v>
      </c>
      <c r="V525" t="s">
        <v>8316</v>
      </c>
    </row>
    <row r="526" spans="1:22" ht="45" x14ac:dyDescent="0.3">
      <c r="A526">
        <v>3166</v>
      </c>
      <c r="B526" s="3" t="s">
        <v>3166</v>
      </c>
      <c r="C526" s="3" t="s">
        <v>7276</v>
      </c>
      <c r="D526" s="20">
        <v>35000</v>
      </c>
      <c r="E526" s="7">
        <v>56079.83</v>
      </c>
      <c r="F526" s="7">
        <f t="shared" si="54"/>
        <v>160</v>
      </c>
      <c r="G526" s="7">
        <f t="shared" si="55"/>
        <v>60.3</v>
      </c>
      <c r="H526" t="s">
        <v>8218</v>
      </c>
      <c r="I526" t="s">
        <v>8223</v>
      </c>
      <c r="J526" t="s">
        <v>8245</v>
      </c>
      <c r="K526">
        <v>1416988740</v>
      </c>
      <c r="L526">
        <v>1414514153</v>
      </c>
      <c r="M526" s="13">
        <f t="shared" si="56"/>
        <v>41940.69158564815</v>
      </c>
      <c r="N526" s="13" t="str">
        <f t="shared" si="57"/>
        <v>2014</v>
      </c>
      <c r="O526" s="13" t="str">
        <f t="shared" si="58"/>
        <v>Oct</v>
      </c>
      <c r="P526" s="13">
        <f t="shared" si="59"/>
        <v>41969.332638888889</v>
      </c>
      <c r="Q526" t="b">
        <v>1</v>
      </c>
      <c r="R526">
        <v>930</v>
      </c>
      <c r="S526" t="b">
        <v>1</v>
      </c>
      <c r="T526" t="s">
        <v>8269</v>
      </c>
      <c r="U526" s="9" t="s">
        <v>8315</v>
      </c>
      <c r="V526" t="s">
        <v>8316</v>
      </c>
    </row>
    <row r="527" spans="1:22" ht="75" x14ac:dyDescent="0.3">
      <c r="A527">
        <v>3215</v>
      </c>
      <c r="B527" s="3" t="s">
        <v>3215</v>
      </c>
      <c r="C527" s="3" t="s">
        <v>7325</v>
      </c>
      <c r="D527" s="20">
        <v>35000</v>
      </c>
      <c r="E527" s="7">
        <v>35123</v>
      </c>
      <c r="F527" s="7">
        <f t="shared" si="54"/>
        <v>100</v>
      </c>
      <c r="G527" s="7">
        <f t="shared" si="55"/>
        <v>262.11</v>
      </c>
      <c r="H527" t="s">
        <v>8218</v>
      </c>
      <c r="I527" t="s">
        <v>8223</v>
      </c>
      <c r="J527" t="s">
        <v>8245</v>
      </c>
      <c r="K527">
        <v>1441857540</v>
      </c>
      <c r="L527">
        <v>1438617471</v>
      </c>
      <c r="M527" s="13">
        <f t="shared" si="56"/>
        <v>42219.665173611109</v>
      </c>
      <c r="N527" s="13" t="str">
        <f t="shared" si="57"/>
        <v>2015</v>
      </c>
      <c r="O527" s="13" t="str">
        <f t="shared" si="58"/>
        <v>Aug</v>
      </c>
      <c r="P527" s="13">
        <f t="shared" si="59"/>
        <v>42257.165972222225</v>
      </c>
      <c r="Q527" t="b">
        <v>1</v>
      </c>
      <c r="R527">
        <v>134</v>
      </c>
      <c r="S527" t="b">
        <v>1</v>
      </c>
      <c r="T527" t="s">
        <v>8269</v>
      </c>
      <c r="U527" s="9" t="s">
        <v>8315</v>
      </c>
      <c r="V527" t="s">
        <v>8316</v>
      </c>
    </row>
    <row r="528" spans="1:22" ht="30" x14ac:dyDescent="0.3">
      <c r="A528">
        <v>3237</v>
      </c>
      <c r="B528" s="3" t="s">
        <v>3237</v>
      </c>
      <c r="C528" s="3" t="s">
        <v>7347</v>
      </c>
      <c r="D528" s="20">
        <v>35000</v>
      </c>
      <c r="E528" s="7">
        <v>35275.64</v>
      </c>
      <c r="F528" s="7">
        <f t="shared" si="54"/>
        <v>101</v>
      </c>
      <c r="G528" s="7">
        <f t="shared" si="55"/>
        <v>131.13999999999999</v>
      </c>
      <c r="H528" t="s">
        <v>8218</v>
      </c>
      <c r="I528" t="s">
        <v>8223</v>
      </c>
      <c r="J528" t="s">
        <v>8245</v>
      </c>
      <c r="K528">
        <v>1443499140</v>
      </c>
      <c r="L528">
        <v>1441452184</v>
      </c>
      <c r="M528" s="13">
        <f t="shared" si="56"/>
        <v>42252.474351851852</v>
      </c>
      <c r="N528" s="13" t="str">
        <f t="shared" si="57"/>
        <v>2015</v>
      </c>
      <c r="O528" s="13" t="str">
        <f t="shared" si="58"/>
        <v>Sep</v>
      </c>
      <c r="P528" s="13">
        <f t="shared" si="59"/>
        <v>42276.165972222225</v>
      </c>
      <c r="Q528" t="b">
        <v>1</v>
      </c>
      <c r="R528">
        <v>269</v>
      </c>
      <c r="S528" t="b">
        <v>1</v>
      </c>
      <c r="T528" t="s">
        <v>8269</v>
      </c>
      <c r="U528" s="9" t="s">
        <v>8315</v>
      </c>
      <c r="V528" t="s">
        <v>8316</v>
      </c>
    </row>
    <row r="529" spans="1:22" ht="45" x14ac:dyDescent="0.3">
      <c r="A529">
        <v>3547</v>
      </c>
      <c r="B529" s="3" t="s">
        <v>3546</v>
      </c>
      <c r="C529" s="3" t="s">
        <v>7657</v>
      </c>
      <c r="D529" s="20">
        <v>35000</v>
      </c>
      <c r="E529" s="7">
        <v>40043.25</v>
      </c>
      <c r="F529" s="7">
        <f t="shared" si="54"/>
        <v>114</v>
      </c>
      <c r="G529" s="7">
        <f t="shared" si="55"/>
        <v>119.18</v>
      </c>
      <c r="H529" t="s">
        <v>8218</v>
      </c>
      <c r="I529" t="s">
        <v>8223</v>
      </c>
      <c r="J529" t="s">
        <v>8245</v>
      </c>
      <c r="K529">
        <v>1463198340</v>
      </c>
      <c r="L529">
        <v>1461117201</v>
      </c>
      <c r="M529" s="13">
        <f t="shared" si="56"/>
        <v>42480.078715277778</v>
      </c>
      <c r="N529" s="13" t="str">
        <f t="shared" si="57"/>
        <v>2016</v>
      </c>
      <c r="O529" s="13" t="str">
        <f t="shared" si="58"/>
        <v>Apr</v>
      </c>
      <c r="P529" s="13">
        <f t="shared" si="59"/>
        <v>42504.165972222225</v>
      </c>
      <c r="Q529" t="b">
        <v>0</v>
      </c>
      <c r="R529">
        <v>336</v>
      </c>
      <c r="S529" t="b">
        <v>1</v>
      </c>
      <c r="T529" t="s">
        <v>8269</v>
      </c>
      <c r="U529" s="9" t="s">
        <v>8315</v>
      </c>
      <c r="V529" t="s">
        <v>8316</v>
      </c>
    </row>
    <row r="530" spans="1:22" ht="60" x14ac:dyDescent="0.3">
      <c r="A530">
        <v>3282</v>
      </c>
      <c r="B530" s="3" t="s">
        <v>3282</v>
      </c>
      <c r="C530" s="3" t="s">
        <v>7392</v>
      </c>
      <c r="D530" s="20">
        <v>31000</v>
      </c>
      <c r="E530" s="7">
        <v>31820.5</v>
      </c>
      <c r="F530" s="7">
        <f t="shared" si="54"/>
        <v>103</v>
      </c>
      <c r="G530" s="7">
        <f t="shared" si="55"/>
        <v>134.26</v>
      </c>
      <c r="H530" t="s">
        <v>8218</v>
      </c>
      <c r="I530" t="s">
        <v>8223</v>
      </c>
      <c r="J530" t="s">
        <v>8245</v>
      </c>
      <c r="K530">
        <v>1461904788</v>
      </c>
      <c r="L530">
        <v>1458103188</v>
      </c>
      <c r="M530" s="13">
        <f t="shared" si="56"/>
        <v>42445.19430555556</v>
      </c>
      <c r="N530" s="13" t="str">
        <f t="shared" si="57"/>
        <v>2016</v>
      </c>
      <c r="O530" s="13" t="str">
        <f t="shared" si="58"/>
        <v>Mar</v>
      </c>
      <c r="P530" s="13">
        <f t="shared" si="59"/>
        <v>42489.19430555556</v>
      </c>
      <c r="Q530" t="b">
        <v>0</v>
      </c>
      <c r="R530">
        <v>237</v>
      </c>
      <c r="S530" t="b">
        <v>1</v>
      </c>
      <c r="T530" t="s">
        <v>8269</v>
      </c>
      <c r="U530" s="9" t="s">
        <v>8315</v>
      </c>
      <c r="V530" t="s">
        <v>8316</v>
      </c>
    </row>
    <row r="531" spans="1:22" ht="60" x14ac:dyDescent="0.3">
      <c r="A531">
        <v>3224</v>
      </c>
      <c r="B531" s="3" t="s">
        <v>3224</v>
      </c>
      <c r="C531" s="3" t="s">
        <v>7334</v>
      </c>
      <c r="D531" s="20">
        <v>30000</v>
      </c>
      <c r="E531" s="7">
        <v>30610</v>
      </c>
      <c r="F531" s="7">
        <f t="shared" si="54"/>
        <v>102</v>
      </c>
      <c r="G531" s="7">
        <f t="shared" si="55"/>
        <v>141.71</v>
      </c>
      <c r="H531" t="s">
        <v>8218</v>
      </c>
      <c r="I531" t="s">
        <v>8223</v>
      </c>
      <c r="J531" t="s">
        <v>8245</v>
      </c>
      <c r="K531">
        <v>1484024400</v>
      </c>
      <c r="L531">
        <v>1479932713</v>
      </c>
      <c r="M531" s="13">
        <f t="shared" si="56"/>
        <v>42697.850844907407</v>
      </c>
      <c r="N531" s="13" t="str">
        <f t="shared" si="57"/>
        <v>2016</v>
      </c>
      <c r="O531" s="13" t="str">
        <f t="shared" si="58"/>
        <v>Nov</v>
      </c>
      <c r="P531" s="13">
        <f t="shared" si="59"/>
        <v>42745.208333333328</v>
      </c>
      <c r="Q531" t="b">
        <v>1</v>
      </c>
      <c r="R531">
        <v>216</v>
      </c>
      <c r="S531" t="b">
        <v>1</v>
      </c>
      <c r="T531" t="s">
        <v>8269</v>
      </c>
      <c r="U531" s="9" t="s">
        <v>8315</v>
      </c>
      <c r="V531" t="s">
        <v>8316</v>
      </c>
    </row>
    <row r="532" spans="1:22" ht="45" x14ac:dyDescent="0.3">
      <c r="A532">
        <v>3425</v>
      </c>
      <c r="B532" s="3" t="s">
        <v>3424</v>
      </c>
      <c r="C532" s="3" t="s">
        <v>7535</v>
      </c>
      <c r="D532" s="20">
        <v>30000</v>
      </c>
      <c r="E532" s="7">
        <v>30891.1</v>
      </c>
      <c r="F532" s="7">
        <f t="shared" si="54"/>
        <v>103</v>
      </c>
      <c r="G532" s="7">
        <f t="shared" si="55"/>
        <v>297.02999999999997</v>
      </c>
      <c r="H532" t="s">
        <v>8218</v>
      </c>
      <c r="I532" t="s">
        <v>8223</v>
      </c>
      <c r="J532" t="s">
        <v>8245</v>
      </c>
      <c r="K532">
        <v>1412434136</v>
      </c>
      <c r="L532">
        <v>1409669336</v>
      </c>
      <c r="M532" s="13">
        <f t="shared" si="56"/>
        <v>41884.617314814815</v>
      </c>
      <c r="N532" s="13" t="str">
        <f t="shared" si="57"/>
        <v>2014</v>
      </c>
      <c r="O532" s="13" t="str">
        <f t="shared" si="58"/>
        <v>Sep</v>
      </c>
      <c r="P532" s="13">
        <f t="shared" si="59"/>
        <v>41916.617314814815</v>
      </c>
      <c r="Q532" t="b">
        <v>0</v>
      </c>
      <c r="R532">
        <v>104</v>
      </c>
      <c r="S532" t="b">
        <v>1</v>
      </c>
      <c r="T532" t="s">
        <v>8269</v>
      </c>
      <c r="U532" s="9" t="s">
        <v>8315</v>
      </c>
      <c r="V532" t="s">
        <v>8316</v>
      </c>
    </row>
    <row r="533" spans="1:22" ht="60" x14ac:dyDescent="0.3">
      <c r="A533">
        <v>3250</v>
      </c>
      <c r="B533" s="3" t="s">
        <v>3250</v>
      </c>
      <c r="C533" s="3" t="s">
        <v>7360</v>
      </c>
      <c r="D533" s="20">
        <v>25000</v>
      </c>
      <c r="E533" s="7">
        <v>25388</v>
      </c>
      <c r="F533" s="7">
        <f t="shared" si="54"/>
        <v>102</v>
      </c>
      <c r="G533" s="7">
        <f t="shared" si="55"/>
        <v>119.19</v>
      </c>
      <c r="H533" t="s">
        <v>8218</v>
      </c>
      <c r="I533" t="s">
        <v>8223</v>
      </c>
      <c r="J533" t="s">
        <v>8245</v>
      </c>
      <c r="K533">
        <v>1415213324</v>
      </c>
      <c r="L533">
        <v>1412617724</v>
      </c>
      <c r="M533" s="13">
        <f t="shared" si="56"/>
        <v>41918.742175925923</v>
      </c>
      <c r="N533" s="13" t="str">
        <f t="shared" si="57"/>
        <v>2014</v>
      </c>
      <c r="O533" s="13" t="str">
        <f t="shared" si="58"/>
        <v>Oct</v>
      </c>
      <c r="P533" s="13">
        <f t="shared" si="59"/>
        <v>41948.783842592595</v>
      </c>
      <c r="Q533" t="b">
        <v>1</v>
      </c>
      <c r="R533">
        <v>213</v>
      </c>
      <c r="S533" t="b">
        <v>1</v>
      </c>
      <c r="T533" t="s">
        <v>8269</v>
      </c>
      <c r="U533" s="9" t="s">
        <v>8315</v>
      </c>
      <c r="V533" t="s">
        <v>8316</v>
      </c>
    </row>
    <row r="534" spans="1:22" ht="60" x14ac:dyDescent="0.3">
      <c r="A534">
        <v>3211</v>
      </c>
      <c r="B534" s="3" t="s">
        <v>3211</v>
      </c>
      <c r="C534" s="3" t="s">
        <v>7321</v>
      </c>
      <c r="D534" s="20">
        <v>23000</v>
      </c>
      <c r="E534" s="7">
        <v>27541</v>
      </c>
      <c r="F534" s="7">
        <f t="shared" si="54"/>
        <v>120</v>
      </c>
      <c r="G534" s="7">
        <f t="shared" si="55"/>
        <v>85.53</v>
      </c>
      <c r="H534" t="s">
        <v>8218</v>
      </c>
      <c r="I534" t="s">
        <v>8223</v>
      </c>
      <c r="J534" t="s">
        <v>8245</v>
      </c>
      <c r="K534">
        <v>1408068000</v>
      </c>
      <c r="L534">
        <v>1405346680</v>
      </c>
      <c r="M534" s="13">
        <f t="shared" si="56"/>
        <v>41834.586574074077</v>
      </c>
      <c r="N534" s="13" t="str">
        <f t="shared" si="57"/>
        <v>2014</v>
      </c>
      <c r="O534" s="13" t="str">
        <f t="shared" si="58"/>
        <v>Jul</v>
      </c>
      <c r="P534" s="13">
        <f t="shared" si="59"/>
        <v>41866.083333333336</v>
      </c>
      <c r="Q534" t="b">
        <v>1</v>
      </c>
      <c r="R534">
        <v>322</v>
      </c>
      <c r="S534" t="b">
        <v>1</v>
      </c>
      <c r="T534" t="s">
        <v>8269</v>
      </c>
      <c r="U534" s="9" t="s">
        <v>8315</v>
      </c>
      <c r="V534" t="s">
        <v>8316</v>
      </c>
    </row>
    <row r="535" spans="1:22" ht="45" x14ac:dyDescent="0.3">
      <c r="A535">
        <v>3259</v>
      </c>
      <c r="B535" s="3" t="s">
        <v>3259</v>
      </c>
      <c r="C535" s="3" t="s">
        <v>7369</v>
      </c>
      <c r="D535" s="20">
        <v>23000</v>
      </c>
      <c r="E535" s="7">
        <v>24418.6</v>
      </c>
      <c r="F535" s="7">
        <f t="shared" si="54"/>
        <v>106</v>
      </c>
      <c r="G535" s="7">
        <f t="shared" si="55"/>
        <v>251.74</v>
      </c>
      <c r="H535" t="s">
        <v>8218</v>
      </c>
      <c r="I535" t="s">
        <v>8223</v>
      </c>
      <c r="J535" t="s">
        <v>8245</v>
      </c>
      <c r="K535">
        <v>1475294340</v>
      </c>
      <c r="L535">
        <v>1472753745</v>
      </c>
      <c r="M535" s="13">
        <f t="shared" si="56"/>
        <v>42614.760937500003</v>
      </c>
      <c r="N535" s="13" t="str">
        <f t="shared" si="57"/>
        <v>2016</v>
      </c>
      <c r="O535" s="13" t="str">
        <f t="shared" si="58"/>
        <v>Sep</v>
      </c>
      <c r="P535" s="13">
        <f t="shared" si="59"/>
        <v>42644.165972222225</v>
      </c>
      <c r="Q535" t="b">
        <v>1</v>
      </c>
      <c r="R535">
        <v>97</v>
      </c>
      <c r="S535" t="b">
        <v>1</v>
      </c>
      <c r="T535" t="s">
        <v>8269</v>
      </c>
      <c r="U535" s="9" t="s">
        <v>8315</v>
      </c>
      <c r="V535" t="s">
        <v>8316</v>
      </c>
    </row>
    <row r="536" spans="1:22" ht="45" x14ac:dyDescent="0.3">
      <c r="A536">
        <v>3245</v>
      </c>
      <c r="B536" s="3" t="s">
        <v>3245</v>
      </c>
      <c r="C536" s="3" t="s">
        <v>7355</v>
      </c>
      <c r="D536" s="20">
        <v>21000</v>
      </c>
      <c r="E536" s="7">
        <v>21904</v>
      </c>
      <c r="F536" s="7">
        <f t="shared" si="54"/>
        <v>104</v>
      </c>
      <c r="G536" s="7">
        <f t="shared" si="55"/>
        <v>81.13</v>
      </c>
      <c r="H536" t="s">
        <v>8218</v>
      </c>
      <c r="I536" t="s">
        <v>8223</v>
      </c>
      <c r="J536" t="s">
        <v>8245</v>
      </c>
      <c r="K536">
        <v>1434074400</v>
      </c>
      <c r="L536">
        <v>1431354258</v>
      </c>
      <c r="M536" s="13">
        <f t="shared" si="56"/>
        <v>42135.60020833333</v>
      </c>
      <c r="N536" s="13" t="str">
        <f t="shared" si="57"/>
        <v>2015</v>
      </c>
      <c r="O536" s="13" t="str">
        <f t="shared" si="58"/>
        <v>May</v>
      </c>
      <c r="P536" s="13">
        <f t="shared" si="59"/>
        <v>42167.083333333328</v>
      </c>
      <c r="Q536" t="b">
        <v>0</v>
      </c>
      <c r="R536">
        <v>270</v>
      </c>
      <c r="S536" t="b">
        <v>1</v>
      </c>
      <c r="T536" t="s">
        <v>8269</v>
      </c>
      <c r="U536" s="9" t="s">
        <v>8315</v>
      </c>
      <c r="V536" t="s">
        <v>8316</v>
      </c>
    </row>
    <row r="537" spans="1:22" ht="45" x14ac:dyDescent="0.3">
      <c r="A537">
        <v>1297</v>
      </c>
      <c r="B537" s="3" t="s">
        <v>1298</v>
      </c>
      <c r="C537" s="3" t="s">
        <v>5407</v>
      </c>
      <c r="D537" s="20">
        <v>20000</v>
      </c>
      <c r="E537" s="7">
        <v>21905</v>
      </c>
      <c r="F537" s="7">
        <f t="shared" si="54"/>
        <v>110</v>
      </c>
      <c r="G537" s="7">
        <f t="shared" si="55"/>
        <v>92.04</v>
      </c>
      <c r="H537" t="s">
        <v>8218</v>
      </c>
      <c r="I537" t="s">
        <v>8223</v>
      </c>
      <c r="J537" t="s">
        <v>8245</v>
      </c>
      <c r="K537">
        <v>1462125358</v>
      </c>
      <c r="L537">
        <v>1459533358</v>
      </c>
      <c r="M537" s="13">
        <f t="shared" si="56"/>
        <v>42461.747199074074</v>
      </c>
      <c r="N537" s="13" t="str">
        <f t="shared" si="57"/>
        <v>2016</v>
      </c>
      <c r="O537" s="13" t="str">
        <f t="shared" si="58"/>
        <v>Apr</v>
      </c>
      <c r="P537" s="13">
        <f t="shared" si="59"/>
        <v>42491.747199074074</v>
      </c>
      <c r="Q537" t="b">
        <v>0</v>
      </c>
      <c r="R537">
        <v>238</v>
      </c>
      <c r="S537" t="b">
        <v>1</v>
      </c>
      <c r="T537" t="s">
        <v>8269</v>
      </c>
      <c r="U537" s="9" t="s">
        <v>8315</v>
      </c>
      <c r="V537" t="s">
        <v>8316</v>
      </c>
    </row>
    <row r="538" spans="1:22" ht="45" x14ac:dyDescent="0.3">
      <c r="A538">
        <v>3147</v>
      </c>
      <c r="B538" s="3" t="s">
        <v>3147</v>
      </c>
      <c r="C538" s="3" t="s">
        <v>7257</v>
      </c>
      <c r="D538" s="20">
        <v>20000</v>
      </c>
      <c r="E538" s="7">
        <v>23505</v>
      </c>
      <c r="F538" s="7">
        <f t="shared" si="54"/>
        <v>118</v>
      </c>
      <c r="G538" s="7">
        <f t="shared" si="55"/>
        <v>110.35</v>
      </c>
      <c r="H538" t="s">
        <v>8218</v>
      </c>
      <c r="I538" t="s">
        <v>8223</v>
      </c>
      <c r="J538" t="s">
        <v>8245</v>
      </c>
      <c r="K538">
        <v>1415319355</v>
      </c>
      <c r="L538">
        <v>1411859755</v>
      </c>
      <c r="M538" s="13">
        <f t="shared" si="56"/>
        <v>41909.969386574077</v>
      </c>
      <c r="N538" s="13" t="str">
        <f t="shared" si="57"/>
        <v>2014</v>
      </c>
      <c r="O538" s="13" t="str">
        <f t="shared" si="58"/>
        <v>Sep</v>
      </c>
      <c r="P538" s="13">
        <f t="shared" si="59"/>
        <v>41950.011053240742</v>
      </c>
      <c r="Q538" t="b">
        <v>1</v>
      </c>
      <c r="R538">
        <v>213</v>
      </c>
      <c r="S538" t="b">
        <v>1</v>
      </c>
      <c r="T538" t="s">
        <v>8269</v>
      </c>
      <c r="U538" s="9" t="s">
        <v>8315</v>
      </c>
      <c r="V538" t="s">
        <v>8316</v>
      </c>
    </row>
    <row r="539" spans="1:22" ht="45" x14ac:dyDescent="0.3">
      <c r="A539">
        <v>3219</v>
      </c>
      <c r="B539" s="3" t="s">
        <v>3219</v>
      </c>
      <c r="C539" s="3" t="s">
        <v>7329</v>
      </c>
      <c r="D539" s="20">
        <v>20000</v>
      </c>
      <c r="E539" s="7">
        <v>20022</v>
      </c>
      <c r="F539" s="7">
        <f t="shared" si="54"/>
        <v>100</v>
      </c>
      <c r="G539" s="7">
        <f t="shared" si="55"/>
        <v>168.25</v>
      </c>
      <c r="H539" t="s">
        <v>8218</v>
      </c>
      <c r="I539" t="s">
        <v>8223</v>
      </c>
      <c r="J539" t="s">
        <v>8245</v>
      </c>
      <c r="K539">
        <v>1427063747</v>
      </c>
      <c r="L539">
        <v>1424043347</v>
      </c>
      <c r="M539" s="13">
        <f t="shared" si="56"/>
        <v>42050.983182870375</v>
      </c>
      <c r="N539" s="13" t="str">
        <f t="shared" si="57"/>
        <v>2015</v>
      </c>
      <c r="O539" s="13" t="str">
        <f t="shared" si="58"/>
        <v>Feb</v>
      </c>
      <c r="P539" s="13">
        <f t="shared" si="59"/>
        <v>42085.941516203704</v>
      </c>
      <c r="Q539" t="b">
        <v>1</v>
      </c>
      <c r="R539">
        <v>119</v>
      </c>
      <c r="S539" t="b">
        <v>1</v>
      </c>
      <c r="T539" t="s">
        <v>8269</v>
      </c>
      <c r="U539" s="9" t="s">
        <v>8315</v>
      </c>
      <c r="V539" t="s">
        <v>8316</v>
      </c>
    </row>
    <row r="540" spans="1:22" ht="45" x14ac:dyDescent="0.3">
      <c r="A540">
        <v>3229</v>
      </c>
      <c r="B540" s="3" t="s">
        <v>3229</v>
      </c>
      <c r="C540" s="3" t="s">
        <v>7339</v>
      </c>
      <c r="D540" s="20">
        <v>20000</v>
      </c>
      <c r="E540" s="7">
        <v>21573</v>
      </c>
      <c r="F540" s="7">
        <f t="shared" si="54"/>
        <v>108</v>
      </c>
      <c r="G540" s="7">
        <f t="shared" si="55"/>
        <v>106.8</v>
      </c>
      <c r="H540" t="s">
        <v>8218</v>
      </c>
      <c r="I540" t="s">
        <v>8223</v>
      </c>
      <c r="J540" t="s">
        <v>8245</v>
      </c>
      <c r="K540">
        <v>1416470398</v>
      </c>
      <c r="L540">
        <v>1413874798</v>
      </c>
      <c r="M540" s="13">
        <f t="shared" si="56"/>
        <v>41933.291643518518</v>
      </c>
      <c r="N540" s="13" t="str">
        <f t="shared" si="57"/>
        <v>2014</v>
      </c>
      <c r="O540" s="13" t="str">
        <f t="shared" si="58"/>
        <v>Oct</v>
      </c>
      <c r="P540" s="13">
        <f t="shared" si="59"/>
        <v>41963.333310185189</v>
      </c>
      <c r="Q540" t="b">
        <v>1</v>
      </c>
      <c r="R540">
        <v>202</v>
      </c>
      <c r="S540" t="b">
        <v>1</v>
      </c>
      <c r="T540" t="s">
        <v>8269</v>
      </c>
      <c r="U540" s="9" t="s">
        <v>8315</v>
      </c>
      <c r="V540" t="s">
        <v>8316</v>
      </c>
    </row>
    <row r="541" spans="1:22" ht="60" x14ac:dyDescent="0.3">
      <c r="A541">
        <v>3236</v>
      </c>
      <c r="B541" s="3" t="s">
        <v>3236</v>
      </c>
      <c r="C541" s="3" t="s">
        <v>7346</v>
      </c>
      <c r="D541" s="20">
        <v>20000</v>
      </c>
      <c r="E541" s="7">
        <v>20120</v>
      </c>
      <c r="F541" s="7">
        <f t="shared" si="54"/>
        <v>101</v>
      </c>
      <c r="G541" s="7">
        <f t="shared" si="55"/>
        <v>182.91</v>
      </c>
      <c r="H541" t="s">
        <v>8218</v>
      </c>
      <c r="I541" t="s">
        <v>8223</v>
      </c>
      <c r="J541" t="s">
        <v>8245</v>
      </c>
      <c r="K541">
        <v>1482962433</v>
      </c>
      <c r="L541">
        <v>1480370433</v>
      </c>
      <c r="M541" s="13">
        <f t="shared" si="56"/>
        <v>42702.917048611111</v>
      </c>
      <c r="N541" s="13" t="str">
        <f t="shared" si="57"/>
        <v>2016</v>
      </c>
      <c r="O541" s="13" t="str">
        <f t="shared" si="58"/>
        <v>Nov</v>
      </c>
      <c r="P541" s="13">
        <f t="shared" si="59"/>
        <v>42732.917048611111</v>
      </c>
      <c r="Q541" t="b">
        <v>0</v>
      </c>
      <c r="R541">
        <v>110</v>
      </c>
      <c r="S541" t="b">
        <v>1</v>
      </c>
      <c r="T541" t="s">
        <v>8269</v>
      </c>
      <c r="U541" s="9" t="s">
        <v>8315</v>
      </c>
      <c r="V541" t="s">
        <v>8316</v>
      </c>
    </row>
    <row r="542" spans="1:22" ht="60" hidden="1" x14ac:dyDescent="0.3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s="7">
        <f t="shared" ref="F542:F605" si="60">ROUND(E542/D542*100,0)</f>
        <v>0</v>
      </c>
      <c r="G542" s="7">
        <f t="shared" si="55"/>
        <v>1</v>
      </c>
      <c r="H542" t="s">
        <v>8220</v>
      </c>
      <c r="I542" t="s">
        <v>8223</v>
      </c>
      <c r="J542" t="s">
        <v>8245</v>
      </c>
      <c r="K542">
        <v>1423078606</v>
      </c>
      <c r="L542">
        <v>1420486606</v>
      </c>
      <c r="M542" s="13">
        <f t="shared" si="56"/>
        <v>42009.817199074074</v>
      </c>
      <c r="N542" s="13" t="str">
        <f t="shared" si="57"/>
        <v>2015</v>
      </c>
      <c r="O542" s="13" t="str">
        <f t="shared" si="58"/>
        <v>Jan</v>
      </c>
      <c r="P542" s="13">
        <f t="shared" si="59"/>
        <v>42039.817199074074</v>
      </c>
      <c r="Q542" t="b">
        <v>0</v>
      </c>
      <c r="R542">
        <v>1</v>
      </c>
      <c r="S542" t="b">
        <v>0</v>
      </c>
      <c r="T542" t="s">
        <v>8270</v>
      </c>
      <c r="U542" s="9" t="s">
        <v>8317</v>
      </c>
      <c r="V542" t="s">
        <v>8318</v>
      </c>
    </row>
    <row r="543" spans="1:22" ht="45" hidden="1" x14ac:dyDescent="0.3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s="7">
        <f t="shared" si="60"/>
        <v>1</v>
      </c>
      <c r="G543" s="7">
        <f t="shared" si="55"/>
        <v>25</v>
      </c>
      <c r="H543" t="s">
        <v>8220</v>
      </c>
      <c r="I543" t="s">
        <v>8223</v>
      </c>
      <c r="J543" t="s">
        <v>8245</v>
      </c>
      <c r="K543">
        <v>1446080834</v>
      </c>
      <c r="L543">
        <v>1443488834</v>
      </c>
      <c r="M543" s="13">
        <f t="shared" si="56"/>
        <v>42276.046689814815</v>
      </c>
      <c r="N543" s="13" t="str">
        <f t="shared" si="57"/>
        <v>2015</v>
      </c>
      <c r="O543" s="13" t="str">
        <f t="shared" si="58"/>
        <v>Sep</v>
      </c>
      <c r="P543" s="13">
        <f t="shared" si="59"/>
        <v>42306.046689814815</v>
      </c>
      <c r="Q543" t="b">
        <v>0</v>
      </c>
      <c r="R543">
        <v>1</v>
      </c>
      <c r="S543" t="b">
        <v>0</v>
      </c>
      <c r="T543" t="s">
        <v>8270</v>
      </c>
      <c r="U543" s="9" t="s">
        <v>8317</v>
      </c>
      <c r="V543" t="s">
        <v>8318</v>
      </c>
    </row>
    <row r="544" spans="1:22" ht="45" hidden="1" x14ac:dyDescent="0.3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s="7">
        <f t="shared" si="60"/>
        <v>0</v>
      </c>
      <c r="G544" s="7">
        <f t="shared" si="55"/>
        <v>1</v>
      </c>
      <c r="H544" t="s">
        <v>8220</v>
      </c>
      <c r="I544" t="s">
        <v>8223</v>
      </c>
      <c r="J544" t="s">
        <v>8245</v>
      </c>
      <c r="K544">
        <v>1462293716</v>
      </c>
      <c r="L544">
        <v>1457113316</v>
      </c>
      <c r="M544" s="13">
        <f t="shared" si="56"/>
        <v>42433.737453703703</v>
      </c>
      <c r="N544" s="13" t="str">
        <f t="shared" si="57"/>
        <v>2016</v>
      </c>
      <c r="O544" s="13" t="str">
        <f t="shared" si="58"/>
        <v>Mar</v>
      </c>
      <c r="P544" s="13">
        <f t="shared" si="59"/>
        <v>42493.695787037039</v>
      </c>
      <c r="Q544" t="b">
        <v>0</v>
      </c>
      <c r="R544">
        <v>1</v>
      </c>
      <c r="S544" t="b">
        <v>0</v>
      </c>
      <c r="T544" t="s">
        <v>8270</v>
      </c>
      <c r="U544" s="9" t="s">
        <v>8317</v>
      </c>
      <c r="V544" t="s">
        <v>8318</v>
      </c>
    </row>
    <row r="545" spans="1:22" ht="45" hidden="1" x14ac:dyDescent="0.3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s="7">
        <f t="shared" si="60"/>
        <v>0</v>
      </c>
      <c r="G545" s="7">
        <f t="shared" si="55"/>
        <v>35</v>
      </c>
      <c r="H545" t="s">
        <v>8220</v>
      </c>
      <c r="I545" t="s">
        <v>8225</v>
      </c>
      <c r="J545" t="s">
        <v>8247</v>
      </c>
      <c r="K545">
        <v>1414807962</v>
      </c>
      <c r="L545">
        <v>1412215962</v>
      </c>
      <c r="M545" s="13">
        <f t="shared" si="56"/>
        <v>41914.092152777775</v>
      </c>
      <c r="N545" s="13" t="str">
        <f t="shared" si="57"/>
        <v>2014</v>
      </c>
      <c r="O545" s="13" t="str">
        <f t="shared" si="58"/>
        <v>Oct</v>
      </c>
      <c r="P545" s="13">
        <f t="shared" si="59"/>
        <v>41944.092152777775</v>
      </c>
      <c r="Q545" t="b">
        <v>0</v>
      </c>
      <c r="R545">
        <v>2</v>
      </c>
      <c r="S545" t="b">
        <v>0</v>
      </c>
      <c r="T545" t="s">
        <v>8270</v>
      </c>
      <c r="U545" s="9" t="s">
        <v>8317</v>
      </c>
      <c r="V545" t="s">
        <v>8318</v>
      </c>
    </row>
    <row r="546" spans="1:22" ht="60" hidden="1" x14ac:dyDescent="0.3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s="7">
        <f t="shared" si="60"/>
        <v>1</v>
      </c>
      <c r="G546" s="7">
        <f t="shared" si="55"/>
        <v>3</v>
      </c>
      <c r="H546" t="s">
        <v>8220</v>
      </c>
      <c r="I546" t="s">
        <v>8223</v>
      </c>
      <c r="J546" t="s">
        <v>8245</v>
      </c>
      <c r="K546">
        <v>1467647160</v>
      </c>
      <c r="L546">
        <v>1465055160</v>
      </c>
      <c r="M546" s="13">
        <f t="shared" si="56"/>
        <v>42525.656944444447</v>
      </c>
      <c r="N546" s="13" t="str">
        <f t="shared" si="57"/>
        <v>2016</v>
      </c>
      <c r="O546" s="13" t="str">
        <f t="shared" si="58"/>
        <v>Jun</v>
      </c>
      <c r="P546" s="13">
        <f t="shared" si="59"/>
        <v>42555.656944444447</v>
      </c>
      <c r="Q546" t="b">
        <v>0</v>
      </c>
      <c r="R546">
        <v>2</v>
      </c>
      <c r="S546" t="b">
        <v>0</v>
      </c>
      <c r="T546" t="s">
        <v>8270</v>
      </c>
      <c r="U546" s="9" t="s">
        <v>8317</v>
      </c>
      <c r="V546" t="s">
        <v>8318</v>
      </c>
    </row>
    <row r="547" spans="1:22" ht="45" hidden="1" x14ac:dyDescent="0.3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s="7">
        <f t="shared" si="60"/>
        <v>27</v>
      </c>
      <c r="G547" s="7">
        <f t="shared" si="55"/>
        <v>402.71</v>
      </c>
      <c r="H547" t="s">
        <v>8220</v>
      </c>
      <c r="I547" t="s">
        <v>8229</v>
      </c>
      <c r="J547" t="s">
        <v>8248</v>
      </c>
      <c r="K547">
        <v>1447600389</v>
      </c>
      <c r="L547">
        <v>1444140789</v>
      </c>
      <c r="M547" s="13">
        <f t="shared" si="56"/>
        <v>42283.592465277776</v>
      </c>
      <c r="N547" s="13" t="str">
        <f t="shared" si="57"/>
        <v>2015</v>
      </c>
      <c r="O547" s="13" t="str">
        <f t="shared" si="58"/>
        <v>Oct</v>
      </c>
      <c r="P547" s="13">
        <f t="shared" si="59"/>
        <v>42323.634131944447</v>
      </c>
      <c r="Q547" t="b">
        <v>0</v>
      </c>
      <c r="R547">
        <v>34</v>
      </c>
      <c r="S547" t="b">
        <v>0</v>
      </c>
      <c r="T547" t="s">
        <v>8270</v>
      </c>
      <c r="U547" s="9" t="s">
        <v>8317</v>
      </c>
      <c r="V547" t="s">
        <v>8318</v>
      </c>
    </row>
    <row r="548" spans="1:22" ht="45" hidden="1" x14ac:dyDescent="0.3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s="7">
        <f t="shared" si="60"/>
        <v>0</v>
      </c>
      <c r="G548" s="7">
        <f t="shared" si="55"/>
        <v>26</v>
      </c>
      <c r="H548" t="s">
        <v>8220</v>
      </c>
      <c r="I548" t="s">
        <v>8223</v>
      </c>
      <c r="J548" t="s">
        <v>8245</v>
      </c>
      <c r="K548">
        <v>1445097715</v>
      </c>
      <c r="L548">
        <v>1441209715</v>
      </c>
      <c r="M548" s="13">
        <f t="shared" si="56"/>
        <v>42249.667997685188</v>
      </c>
      <c r="N548" s="13" t="str">
        <f t="shared" si="57"/>
        <v>2015</v>
      </c>
      <c r="O548" s="13" t="str">
        <f t="shared" si="58"/>
        <v>Sep</v>
      </c>
      <c r="P548" s="13">
        <f t="shared" si="59"/>
        <v>42294.667997685188</v>
      </c>
      <c r="Q548" t="b">
        <v>0</v>
      </c>
      <c r="R548">
        <v>2</v>
      </c>
      <c r="S548" t="b">
        <v>0</v>
      </c>
      <c r="T548" t="s">
        <v>8270</v>
      </c>
      <c r="U548" s="9" t="s">
        <v>8317</v>
      </c>
      <c r="V548" t="s">
        <v>8318</v>
      </c>
    </row>
    <row r="549" spans="1:22" ht="60" hidden="1" x14ac:dyDescent="0.3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s="7">
        <f t="shared" si="60"/>
        <v>0</v>
      </c>
      <c r="G549" s="7">
        <f t="shared" si="55"/>
        <v>0</v>
      </c>
      <c r="H549" t="s">
        <v>8220</v>
      </c>
      <c r="I549" t="s">
        <v>8224</v>
      </c>
      <c r="J549" t="s">
        <v>8246</v>
      </c>
      <c r="K549">
        <v>1455122564</v>
      </c>
      <c r="L549">
        <v>1452530564</v>
      </c>
      <c r="M549" s="13">
        <f t="shared" si="56"/>
        <v>42380.696342592593</v>
      </c>
      <c r="N549" s="13" t="str">
        <f t="shared" si="57"/>
        <v>2016</v>
      </c>
      <c r="O549" s="13" t="str">
        <f t="shared" si="58"/>
        <v>Jan</v>
      </c>
      <c r="P549" s="13">
        <f t="shared" si="59"/>
        <v>42410.696342592593</v>
      </c>
      <c r="Q549" t="b">
        <v>0</v>
      </c>
      <c r="R549">
        <v>0</v>
      </c>
      <c r="S549" t="b">
        <v>0</v>
      </c>
      <c r="T549" t="s">
        <v>8270</v>
      </c>
      <c r="U549" s="9" t="s">
        <v>8317</v>
      </c>
      <c r="V549" t="s">
        <v>8318</v>
      </c>
    </row>
    <row r="550" spans="1:22" ht="45" hidden="1" x14ac:dyDescent="0.3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s="7">
        <f t="shared" si="60"/>
        <v>0</v>
      </c>
      <c r="G550" s="7">
        <f t="shared" si="55"/>
        <v>9</v>
      </c>
      <c r="H550" t="s">
        <v>8220</v>
      </c>
      <c r="I550" t="s">
        <v>8224</v>
      </c>
      <c r="J550" t="s">
        <v>8246</v>
      </c>
      <c r="K550">
        <v>1446154848</v>
      </c>
      <c r="L550">
        <v>1443562848</v>
      </c>
      <c r="M550" s="13">
        <f t="shared" si="56"/>
        <v>42276.903333333335</v>
      </c>
      <c r="N550" s="13" t="str">
        <f t="shared" si="57"/>
        <v>2015</v>
      </c>
      <c r="O550" s="13" t="str">
        <f t="shared" si="58"/>
        <v>Sep</v>
      </c>
      <c r="P550" s="13">
        <f t="shared" si="59"/>
        <v>42306.903333333335</v>
      </c>
      <c r="Q550" t="b">
        <v>0</v>
      </c>
      <c r="R550">
        <v>1</v>
      </c>
      <c r="S550" t="b">
        <v>0</v>
      </c>
      <c r="T550" t="s">
        <v>8270</v>
      </c>
      <c r="U550" s="9" t="s">
        <v>8317</v>
      </c>
      <c r="V550" t="s">
        <v>8318</v>
      </c>
    </row>
    <row r="551" spans="1:22" ht="60" hidden="1" x14ac:dyDescent="0.3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s="7">
        <f t="shared" si="60"/>
        <v>3</v>
      </c>
      <c r="G551" s="7">
        <f t="shared" si="55"/>
        <v>8.5</v>
      </c>
      <c r="H551" t="s">
        <v>8220</v>
      </c>
      <c r="I551" t="s">
        <v>8224</v>
      </c>
      <c r="J551" t="s">
        <v>8246</v>
      </c>
      <c r="K551">
        <v>1436368622</v>
      </c>
      <c r="L551">
        <v>1433776622</v>
      </c>
      <c r="M551" s="13">
        <f t="shared" si="56"/>
        <v>42163.636828703704</v>
      </c>
      <c r="N551" s="13" t="str">
        <f t="shared" si="57"/>
        <v>2015</v>
      </c>
      <c r="O551" s="13" t="str">
        <f t="shared" si="58"/>
        <v>Jun</v>
      </c>
      <c r="P551" s="13">
        <f t="shared" si="59"/>
        <v>42193.636828703704</v>
      </c>
      <c r="Q551" t="b">
        <v>0</v>
      </c>
      <c r="R551">
        <v>8</v>
      </c>
      <c r="S551" t="b">
        <v>0</v>
      </c>
      <c r="T551" t="s">
        <v>8270</v>
      </c>
      <c r="U551" s="9" t="s">
        <v>8317</v>
      </c>
      <c r="V551" t="s">
        <v>8318</v>
      </c>
    </row>
    <row r="552" spans="1:22" ht="60" hidden="1" x14ac:dyDescent="0.3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s="7">
        <f t="shared" si="60"/>
        <v>1</v>
      </c>
      <c r="G552" s="7">
        <f t="shared" si="55"/>
        <v>8.75</v>
      </c>
      <c r="H552" t="s">
        <v>8220</v>
      </c>
      <c r="I552" t="s">
        <v>8228</v>
      </c>
      <c r="J552" t="s">
        <v>8250</v>
      </c>
      <c r="K552">
        <v>1485838800</v>
      </c>
      <c r="L552">
        <v>1484756245</v>
      </c>
      <c r="M552" s="13">
        <f t="shared" si="56"/>
        <v>42753.678761574076</v>
      </c>
      <c r="N552" s="13" t="str">
        <f t="shared" si="57"/>
        <v>2017</v>
      </c>
      <c r="O552" s="13" t="str">
        <f t="shared" si="58"/>
        <v>Jan</v>
      </c>
      <c r="P552" s="13">
        <f t="shared" si="59"/>
        <v>42766.208333333328</v>
      </c>
      <c r="Q552" t="b">
        <v>0</v>
      </c>
      <c r="R552">
        <v>4</v>
      </c>
      <c r="S552" t="b">
        <v>0</v>
      </c>
      <c r="T552" t="s">
        <v>8270</v>
      </c>
      <c r="U552" s="9" t="s">
        <v>8317</v>
      </c>
      <c r="V552" t="s">
        <v>8318</v>
      </c>
    </row>
    <row r="553" spans="1:22" ht="45" hidden="1" x14ac:dyDescent="0.3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s="7">
        <f t="shared" si="60"/>
        <v>5</v>
      </c>
      <c r="G553" s="7">
        <f t="shared" si="55"/>
        <v>135.04</v>
      </c>
      <c r="H553" t="s">
        <v>8220</v>
      </c>
      <c r="I553" t="s">
        <v>8223</v>
      </c>
      <c r="J553" t="s">
        <v>8245</v>
      </c>
      <c r="K553">
        <v>1438451580</v>
      </c>
      <c r="L553">
        <v>1434609424</v>
      </c>
      <c r="M553" s="13">
        <f t="shared" si="56"/>
        <v>42173.275740740741</v>
      </c>
      <c r="N553" s="13" t="str">
        <f t="shared" si="57"/>
        <v>2015</v>
      </c>
      <c r="O553" s="13" t="str">
        <f t="shared" si="58"/>
        <v>Jun</v>
      </c>
      <c r="P553" s="13">
        <f t="shared" si="59"/>
        <v>42217.745138888888</v>
      </c>
      <c r="Q553" t="b">
        <v>0</v>
      </c>
      <c r="R553">
        <v>28</v>
      </c>
      <c r="S553" t="b">
        <v>0</v>
      </c>
      <c r="T553" t="s">
        <v>8270</v>
      </c>
      <c r="U553" s="9" t="s">
        <v>8317</v>
      </c>
      <c r="V553" t="s">
        <v>8318</v>
      </c>
    </row>
    <row r="554" spans="1:22" ht="45" hidden="1" x14ac:dyDescent="0.3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s="7">
        <f t="shared" si="60"/>
        <v>0</v>
      </c>
      <c r="G554" s="7">
        <f t="shared" si="55"/>
        <v>0</v>
      </c>
      <c r="H554" t="s">
        <v>8220</v>
      </c>
      <c r="I554" t="s">
        <v>8228</v>
      </c>
      <c r="J554" t="s">
        <v>8250</v>
      </c>
      <c r="K554">
        <v>1452350896</v>
      </c>
      <c r="L554">
        <v>1447166896</v>
      </c>
      <c r="M554" s="13">
        <f t="shared" si="56"/>
        <v>42318.616851851853</v>
      </c>
      <c r="N554" s="13" t="str">
        <f t="shared" si="57"/>
        <v>2015</v>
      </c>
      <c r="O554" s="13" t="str">
        <f t="shared" si="58"/>
        <v>Nov</v>
      </c>
      <c r="P554" s="13">
        <f t="shared" si="59"/>
        <v>42378.616851851853</v>
      </c>
      <c r="Q554" t="b">
        <v>0</v>
      </c>
      <c r="R554">
        <v>0</v>
      </c>
      <c r="S554" t="b">
        <v>0</v>
      </c>
      <c r="T554" t="s">
        <v>8270</v>
      </c>
      <c r="U554" s="9" t="s">
        <v>8317</v>
      </c>
      <c r="V554" t="s">
        <v>8318</v>
      </c>
    </row>
    <row r="555" spans="1:22" ht="45" hidden="1" x14ac:dyDescent="0.3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s="7">
        <f t="shared" si="60"/>
        <v>0</v>
      </c>
      <c r="G555" s="7">
        <f t="shared" si="55"/>
        <v>20.5</v>
      </c>
      <c r="H555" t="s">
        <v>8220</v>
      </c>
      <c r="I555" t="s">
        <v>8223</v>
      </c>
      <c r="J555" t="s">
        <v>8245</v>
      </c>
      <c r="K555">
        <v>1415988991</v>
      </c>
      <c r="L555">
        <v>1413393391</v>
      </c>
      <c r="M555" s="13">
        <f t="shared" si="56"/>
        <v>41927.71980324074</v>
      </c>
      <c r="N555" s="13" t="str">
        <f t="shared" si="57"/>
        <v>2014</v>
      </c>
      <c r="O555" s="13" t="str">
        <f t="shared" si="58"/>
        <v>Oct</v>
      </c>
      <c r="P555" s="13">
        <f t="shared" si="59"/>
        <v>41957.761469907404</v>
      </c>
      <c r="Q555" t="b">
        <v>0</v>
      </c>
      <c r="R555">
        <v>6</v>
      </c>
      <c r="S555" t="b">
        <v>0</v>
      </c>
      <c r="T555" t="s">
        <v>8270</v>
      </c>
      <c r="U555" s="9" t="s">
        <v>8317</v>
      </c>
      <c r="V555" t="s">
        <v>8318</v>
      </c>
    </row>
    <row r="556" spans="1:22" ht="60" hidden="1" x14ac:dyDescent="0.3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s="7">
        <f t="shared" si="60"/>
        <v>37</v>
      </c>
      <c r="G556" s="7">
        <f t="shared" si="55"/>
        <v>64.36</v>
      </c>
      <c r="H556" t="s">
        <v>8220</v>
      </c>
      <c r="I556" t="s">
        <v>8223</v>
      </c>
      <c r="J556" t="s">
        <v>8245</v>
      </c>
      <c r="K556">
        <v>1413735972</v>
      </c>
      <c r="L556">
        <v>1411143972</v>
      </c>
      <c r="M556" s="13">
        <f t="shared" si="56"/>
        <v>41901.684861111113</v>
      </c>
      <c r="N556" s="13" t="str">
        <f t="shared" si="57"/>
        <v>2014</v>
      </c>
      <c r="O556" s="13" t="str">
        <f t="shared" si="58"/>
        <v>Sep</v>
      </c>
      <c r="P556" s="13">
        <f t="shared" si="59"/>
        <v>41931.684861111113</v>
      </c>
      <c r="Q556" t="b">
        <v>0</v>
      </c>
      <c r="R556">
        <v>22</v>
      </c>
      <c r="S556" t="b">
        <v>0</v>
      </c>
      <c r="T556" t="s">
        <v>8270</v>
      </c>
      <c r="U556" s="9" t="s">
        <v>8317</v>
      </c>
      <c r="V556" t="s">
        <v>8318</v>
      </c>
    </row>
    <row r="557" spans="1:22" ht="45" hidden="1" x14ac:dyDescent="0.3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s="7">
        <f t="shared" si="60"/>
        <v>0</v>
      </c>
      <c r="G557" s="7">
        <f t="shared" si="55"/>
        <v>0</v>
      </c>
      <c r="H557" t="s">
        <v>8220</v>
      </c>
      <c r="I557" t="s">
        <v>8224</v>
      </c>
      <c r="J557" t="s">
        <v>8246</v>
      </c>
      <c r="K557">
        <v>1465720143</v>
      </c>
      <c r="L557">
        <v>1463128143</v>
      </c>
      <c r="M557" s="13">
        <f t="shared" si="56"/>
        <v>42503.353506944448</v>
      </c>
      <c r="N557" s="13" t="str">
        <f t="shared" si="57"/>
        <v>2016</v>
      </c>
      <c r="O557" s="13" t="str">
        <f t="shared" si="58"/>
        <v>May</v>
      </c>
      <c r="P557" s="13">
        <f t="shared" si="59"/>
        <v>42533.353506944448</v>
      </c>
      <c r="Q557" t="b">
        <v>0</v>
      </c>
      <c r="R557">
        <v>0</v>
      </c>
      <c r="S557" t="b">
        <v>0</v>
      </c>
      <c r="T557" t="s">
        <v>8270</v>
      </c>
      <c r="U557" s="9" t="s">
        <v>8317</v>
      </c>
      <c r="V557" t="s">
        <v>8318</v>
      </c>
    </row>
    <row r="558" spans="1:22" ht="30" hidden="1" x14ac:dyDescent="0.3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s="7">
        <f t="shared" si="60"/>
        <v>3</v>
      </c>
      <c r="G558" s="7">
        <f t="shared" si="55"/>
        <v>200</v>
      </c>
      <c r="H558" t="s">
        <v>8220</v>
      </c>
      <c r="I558" t="s">
        <v>8223</v>
      </c>
      <c r="J558" t="s">
        <v>8245</v>
      </c>
      <c r="K558">
        <v>1452112717</v>
      </c>
      <c r="L558">
        <v>1449520717</v>
      </c>
      <c r="M558" s="13">
        <f t="shared" si="56"/>
        <v>42345.860150462962</v>
      </c>
      <c r="N558" s="13" t="str">
        <f t="shared" si="57"/>
        <v>2015</v>
      </c>
      <c r="O558" s="13" t="str">
        <f t="shared" si="58"/>
        <v>Dec</v>
      </c>
      <c r="P558" s="13">
        <f t="shared" si="59"/>
        <v>42375.860150462962</v>
      </c>
      <c r="Q558" t="b">
        <v>0</v>
      </c>
      <c r="R558">
        <v>1</v>
      </c>
      <c r="S558" t="b">
        <v>0</v>
      </c>
      <c r="T558" t="s">
        <v>8270</v>
      </c>
      <c r="U558" s="9" t="s">
        <v>8317</v>
      </c>
      <c r="V558" t="s">
        <v>8318</v>
      </c>
    </row>
    <row r="559" spans="1:22" ht="45" hidden="1" x14ac:dyDescent="0.3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s="7">
        <f t="shared" si="60"/>
        <v>1</v>
      </c>
      <c r="G559" s="7">
        <f t="shared" si="55"/>
        <v>68.3</v>
      </c>
      <c r="H559" t="s">
        <v>8220</v>
      </c>
      <c r="I559" t="s">
        <v>8235</v>
      </c>
      <c r="J559" t="s">
        <v>8248</v>
      </c>
      <c r="K559">
        <v>1480721803</v>
      </c>
      <c r="L559">
        <v>1478126203</v>
      </c>
      <c r="M559" s="13">
        <f t="shared" si="56"/>
        <v>42676.942164351851</v>
      </c>
      <c r="N559" s="13" t="str">
        <f t="shared" si="57"/>
        <v>2016</v>
      </c>
      <c r="O559" s="13" t="str">
        <f t="shared" si="58"/>
        <v>Nov</v>
      </c>
      <c r="P559" s="13">
        <f t="shared" si="59"/>
        <v>42706.983831018515</v>
      </c>
      <c r="Q559" t="b">
        <v>0</v>
      </c>
      <c r="R559">
        <v>20</v>
      </c>
      <c r="S559" t="b">
        <v>0</v>
      </c>
      <c r="T559" t="s">
        <v>8270</v>
      </c>
      <c r="U559" s="9" t="s">
        <v>8317</v>
      </c>
      <c r="V559" t="s">
        <v>8318</v>
      </c>
    </row>
    <row r="560" spans="1:22" ht="45" hidden="1" x14ac:dyDescent="0.3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s="7">
        <f t="shared" si="60"/>
        <v>0</v>
      </c>
      <c r="G560" s="7">
        <f t="shared" si="55"/>
        <v>0</v>
      </c>
      <c r="H560" t="s">
        <v>8220</v>
      </c>
      <c r="I560" t="s">
        <v>8223</v>
      </c>
      <c r="J560" t="s">
        <v>8245</v>
      </c>
      <c r="K560">
        <v>1427227905</v>
      </c>
      <c r="L560">
        <v>1424639505</v>
      </c>
      <c r="M560" s="13">
        <f t="shared" si="56"/>
        <v>42057.883159722223</v>
      </c>
      <c r="N560" s="13" t="str">
        <f t="shared" si="57"/>
        <v>2015</v>
      </c>
      <c r="O560" s="13" t="str">
        <f t="shared" si="58"/>
        <v>Feb</v>
      </c>
      <c r="P560" s="13">
        <f t="shared" si="59"/>
        <v>42087.841493055559</v>
      </c>
      <c r="Q560" t="b">
        <v>0</v>
      </c>
      <c r="R560">
        <v>0</v>
      </c>
      <c r="S560" t="b">
        <v>0</v>
      </c>
      <c r="T560" t="s">
        <v>8270</v>
      </c>
      <c r="U560" s="9" t="s">
        <v>8317</v>
      </c>
      <c r="V560" t="s">
        <v>8318</v>
      </c>
    </row>
    <row r="561" spans="1:22" ht="60" hidden="1" x14ac:dyDescent="0.3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s="7">
        <f t="shared" si="60"/>
        <v>0</v>
      </c>
      <c r="G561" s="7">
        <f t="shared" si="55"/>
        <v>50</v>
      </c>
      <c r="H561" t="s">
        <v>8220</v>
      </c>
      <c r="I561" t="s">
        <v>8223</v>
      </c>
      <c r="J561" t="s">
        <v>8245</v>
      </c>
      <c r="K561">
        <v>1449989260</v>
      </c>
      <c r="L561">
        <v>1447397260</v>
      </c>
      <c r="M561" s="13">
        <f t="shared" si="56"/>
        <v>42321.283101851848</v>
      </c>
      <c r="N561" s="13" t="str">
        <f t="shared" si="57"/>
        <v>2015</v>
      </c>
      <c r="O561" s="13" t="str">
        <f t="shared" si="58"/>
        <v>Nov</v>
      </c>
      <c r="P561" s="13">
        <f t="shared" si="59"/>
        <v>42351.283101851848</v>
      </c>
      <c r="Q561" t="b">
        <v>0</v>
      </c>
      <c r="R561">
        <v>1</v>
      </c>
      <c r="S561" t="b">
        <v>0</v>
      </c>
      <c r="T561" t="s">
        <v>8270</v>
      </c>
      <c r="U561" s="9" t="s">
        <v>8317</v>
      </c>
      <c r="V561" t="s">
        <v>8318</v>
      </c>
    </row>
    <row r="562" spans="1:22" ht="45" hidden="1" x14ac:dyDescent="0.3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s="7">
        <f t="shared" si="60"/>
        <v>0</v>
      </c>
      <c r="G562" s="7">
        <f t="shared" si="55"/>
        <v>4</v>
      </c>
      <c r="H562" t="s">
        <v>8220</v>
      </c>
      <c r="I562" t="s">
        <v>8228</v>
      </c>
      <c r="J562" t="s">
        <v>8250</v>
      </c>
      <c r="K562">
        <v>1418841045</v>
      </c>
      <c r="L562">
        <v>1416249045</v>
      </c>
      <c r="M562" s="13">
        <f t="shared" si="56"/>
        <v>41960.771354166667</v>
      </c>
      <c r="N562" s="13" t="str">
        <f t="shared" si="57"/>
        <v>2014</v>
      </c>
      <c r="O562" s="13" t="str">
        <f t="shared" si="58"/>
        <v>Nov</v>
      </c>
      <c r="P562" s="13">
        <f t="shared" si="59"/>
        <v>41990.771354166667</v>
      </c>
      <c r="Q562" t="b">
        <v>0</v>
      </c>
      <c r="R562">
        <v>3</v>
      </c>
      <c r="S562" t="b">
        <v>0</v>
      </c>
      <c r="T562" t="s">
        <v>8270</v>
      </c>
      <c r="U562" s="9" t="s">
        <v>8317</v>
      </c>
      <c r="V562" t="s">
        <v>8318</v>
      </c>
    </row>
    <row r="563" spans="1:22" ht="45" hidden="1" x14ac:dyDescent="0.3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s="7">
        <f t="shared" si="60"/>
        <v>0</v>
      </c>
      <c r="G563" s="7">
        <f t="shared" si="55"/>
        <v>27.5</v>
      </c>
      <c r="H563" t="s">
        <v>8220</v>
      </c>
      <c r="I563" t="s">
        <v>8223</v>
      </c>
      <c r="J563" t="s">
        <v>8245</v>
      </c>
      <c r="K563">
        <v>1445874513</v>
      </c>
      <c r="L563">
        <v>1442850513</v>
      </c>
      <c r="M563" s="13">
        <f t="shared" si="56"/>
        <v>42268.658715277779</v>
      </c>
      <c r="N563" s="13" t="str">
        <f t="shared" si="57"/>
        <v>2015</v>
      </c>
      <c r="O563" s="13" t="str">
        <f t="shared" si="58"/>
        <v>Sep</v>
      </c>
      <c r="P563" s="13">
        <f t="shared" si="59"/>
        <v>42303.658715277779</v>
      </c>
      <c r="Q563" t="b">
        <v>0</v>
      </c>
      <c r="R563">
        <v>2</v>
      </c>
      <c r="S563" t="b">
        <v>0</v>
      </c>
      <c r="T563" t="s">
        <v>8270</v>
      </c>
      <c r="U563" s="9" t="s">
        <v>8317</v>
      </c>
      <c r="V563" t="s">
        <v>8318</v>
      </c>
    </row>
    <row r="564" spans="1:22" ht="45" hidden="1" x14ac:dyDescent="0.3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s="7">
        <f t="shared" si="60"/>
        <v>0</v>
      </c>
      <c r="G564" s="7">
        <f t="shared" si="55"/>
        <v>0</v>
      </c>
      <c r="H564" t="s">
        <v>8220</v>
      </c>
      <c r="I564" t="s">
        <v>8232</v>
      </c>
      <c r="J564" t="s">
        <v>8248</v>
      </c>
      <c r="K564">
        <v>1482052815</v>
      </c>
      <c r="L564">
        <v>1479460815</v>
      </c>
      <c r="M564" s="13">
        <f t="shared" si="56"/>
        <v>42692.389062500006</v>
      </c>
      <c r="N564" s="13" t="str">
        <f t="shared" si="57"/>
        <v>2016</v>
      </c>
      <c r="O564" s="13" t="str">
        <f t="shared" si="58"/>
        <v>Nov</v>
      </c>
      <c r="P564" s="13">
        <f t="shared" si="59"/>
        <v>42722.389062500006</v>
      </c>
      <c r="Q564" t="b">
        <v>0</v>
      </c>
      <c r="R564">
        <v>0</v>
      </c>
      <c r="S564" t="b">
        <v>0</v>
      </c>
      <c r="T564" t="s">
        <v>8270</v>
      </c>
      <c r="U564" s="9" t="s">
        <v>8317</v>
      </c>
      <c r="V564" t="s">
        <v>8318</v>
      </c>
    </row>
    <row r="565" spans="1:22" ht="45" hidden="1" x14ac:dyDescent="0.3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s="7">
        <f t="shared" si="60"/>
        <v>0</v>
      </c>
      <c r="G565" s="7">
        <f t="shared" si="55"/>
        <v>34</v>
      </c>
      <c r="H565" t="s">
        <v>8220</v>
      </c>
      <c r="I565" t="s">
        <v>8225</v>
      </c>
      <c r="J565" t="s">
        <v>8247</v>
      </c>
      <c r="K565">
        <v>1424137247</v>
      </c>
      <c r="L565">
        <v>1421545247</v>
      </c>
      <c r="M565" s="13">
        <f t="shared" si="56"/>
        <v>42022.069988425923</v>
      </c>
      <c r="N565" s="13" t="str">
        <f t="shared" si="57"/>
        <v>2015</v>
      </c>
      <c r="O565" s="13" t="str">
        <f t="shared" si="58"/>
        <v>Jan</v>
      </c>
      <c r="P565" s="13">
        <f t="shared" si="59"/>
        <v>42052.069988425923</v>
      </c>
      <c r="Q565" t="b">
        <v>0</v>
      </c>
      <c r="R565">
        <v>2</v>
      </c>
      <c r="S565" t="b">
        <v>0</v>
      </c>
      <c r="T565" t="s">
        <v>8270</v>
      </c>
      <c r="U565" s="9" t="s">
        <v>8317</v>
      </c>
      <c r="V565" t="s">
        <v>8318</v>
      </c>
    </row>
    <row r="566" spans="1:22" ht="60" hidden="1" x14ac:dyDescent="0.3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s="7">
        <f t="shared" si="60"/>
        <v>0</v>
      </c>
      <c r="G566" s="7">
        <f t="shared" si="55"/>
        <v>1</v>
      </c>
      <c r="H566" t="s">
        <v>8220</v>
      </c>
      <c r="I566" t="s">
        <v>8229</v>
      </c>
      <c r="J566" t="s">
        <v>8248</v>
      </c>
      <c r="K566">
        <v>1457822275</v>
      </c>
      <c r="L566">
        <v>1455230275</v>
      </c>
      <c r="M566" s="13">
        <f t="shared" si="56"/>
        <v>42411.942997685182</v>
      </c>
      <c r="N566" s="13" t="str">
        <f t="shared" si="57"/>
        <v>2016</v>
      </c>
      <c r="O566" s="13" t="str">
        <f t="shared" si="58"/>
        <v>Feb</v>
      </c>
      <c r="P566" s="13">
        <f t="shared" si="59"/>
        <v>42441.942997685182</v>
      </c>
      <c r="Q566" t="b">
        <v>0</v>
      </c>
      <c r="R566">
        <v>1</v>
      </c>
      <c r="S566" t="b">
        <v>0</v>
      </c>
      <c r="T566" t="s">
        <v>8270</v>
      </c>
      <c r="U566" s="9" t="s">
        <v>8317</v>
      </c>
      <c r="V566" t="s">
        <v>8318</v>
      </c>
    </row>
    <row r="567" spans="1:22" ht="45" hidden="1" x14ac:dyDescent="0.3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s="7">
        <f t="shared" si="60"/>
        <v>0</v>
      </c>
      <c r="G567" s="7">
        <f t="shared" si="55"/>
        <v>0</v>
      </c>
      <c r="H567" t="s">
        <v>8220</v>
      </c>
      <c r="I567" t="s">
        <v>8224</v>
      </c>
      <c r="J567" t="s">
        <v>8246</v>
      </c>
      <c r="K567">
        <v>1436554249</v>
      </c>
      <c r="L567">
        <v>1433962249</v>
      </c>
      <c r="M567" s="13">
        <f t="shared" si="56"/>
        <v>42165.785289351858</v>
      </c>
      <c r="N567" s="13" t="str">
        <f t="shared" si="57"/>
        <v>2015</v>
      </c>
      <c r="O567" s="13" t="str">
        <f t="shared" si="58"/>
        <v>Jun</v>
      </c>
      <c r="P567" s="13">
        <f t="shared" si="59"/>
        <v>42195.785289351858</v>
      </c>
      <c r="Q567" t="b">
        <v>0</v>
      </c>
      <c r="R567">
        <v>0</v>
      </c>
      <c r="S567" t="b">
        <v>0</v>
      </c>
      <c r="T567" t="s">
        <v>8270</v>
      </c>
      <c r="U567" s="9" t="s">
        <v>8317</v>
      </c>
      <c r="V567" t="s">
        <v>8318</v>
      </c>
    </row>
    <row r="568" spans="1:22" ht="45" hidden="1" x14ac:dyDescent="0.3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s="7">
        <f t="shared" si="60"/>
        <v>0</v>
      </c>
      <c r="G568" s="7">
        <f t="shared" si="55"/>
        <v>1</v>
      </c>
      <c r="H568" t="s">
        <v>8220</v>
      </c>
      <c r="I568" t="s">
        <v>8223</v>
      </c>
      <c r="J568" t="s">
        <v>8245</v>
      </c>
      <c r="K568">
        <v>1468513533</v>
      </c>
      <c r="L568">
        <v>1465921533</v>
      </c>
      <c r="M568" s="13">
        <f t="shared" si="56"/>
        <v>42535.68440972222</v>
      </c>
      <c r="N568" s="13" t="str">
        <f t="shared" si="57"/>
        <v>2016</v>
      </c>
      <c r="O568" s="13" t="str">
        <f t="shared" si="58"/>
        <v>Jun</v>
      </c>
      <c r="P568" s="13">
        <f t="shared" si="59"/>
        <v>42565.68440972222</v>
      </c>
      <c r="Q568" t="b">
        <v>0</v>
      </c>
      <c r="R568">
        <v>1</v>
      </c>
      <c r="S568" t="b">
        <v>0</v>
      </c>
      <c r="T568" t="s">
        <v>8270</v>
      </c>
      <c r="U568" s="9" t="s">
        <v>8317</v>
      </c>
      <c r="V568" t="s">
        <v>8318</v>
      </c>
    </row>
    <row r="569" spans="1:22" ht="60" hidden="1" x14ac:dyDescent="0.3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s="7">
        <f t="shared" si="60"/>
        <v>0</v>
      </c>
      <c r="G569" s="7">
        <f t="shared" si="55"/>
        <v>0</v>
      </c>
      <c r="H569" t="s">
        <v>8220</v>
      </c>
      <c r="I569" t="s">
        <v>8223</v>
      </c>
      <c r="J569" t="s">
        <v>8245</v>
      </c>
      <c r="K569">
        <v>1420143194</v>
      </c>
      <c r="L569">
        <v>1417551194</v>
      </c>
      <c r="M569" s="13">
        <f t="shared" si="56"/>
        <v>41975.842523148152</v>
      </c>
      <c r="N569" s="13" t="str">
        <f t="shared" si="57"/>
        <v>2014</v>
      </c>
      <c r="O569" s="13" t="str">
        <f t="shared" si="58"/>
        <v>Dec</v>
      </c>
      <c r="P569" s="13">
        <f t="shared" si="59"/>
        <v>42005.842523148152</v>
      </c>
      <c r="Q569" t="b">
        <v>0</v>
      </c>
      <c r="R569">
        <v>0</v>
      </c>
      <c r="S569" t="b">
        <v>0</v>
      </c>
      <c r="T569" t="s">
        <v>8270</v>
      </c>
      <c r="U569" s="9" t="s">
        <v>8317</v>
      </c>
      <c r="V569" t="s">
        <v>8318</v>
      </c>
    </row>
    <row r="570" spans="1:22" ht="75" hidden="1" x14ac:dyDescent="0.3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s="7">
        <f t="shared" si="60"/>
        <v>1</v>
      </c>
      <c r="G570" s="7">
        <f t="shared" si="55"/>
        <v>49</v>
      </c>
      <c r="H570" t="s">
        <v>8220</v>
      </c>
      <c r="I570" t="s">
        <v>8227</v>
      </c>
      <c r="J570" t="s">
        <v>8249</v>
      </c>
      <c r="K570">
        <v>1452942000</v>
      </c>
      <c r="L570">
        <v>1449785223</v>
      </c>
      <c r="M570" s="13">
        <f t="shared" si="56"/>
        <v>42348.9215625</v>
      </c>
      <c r="N570" s="13" t="str">
        <f t="shared" si="57"/>
        <v>2015</v>
      </c>
      <c r="O570" s="13" t="str">
        <f t="shared" si="58"/>
        <v>Dec</v>
      </c>
      <c r="P570" s="13">
        <f t="shared" si="59"/>
        <v>42385.458333333328</v>
      </c>
      <c r="Q570" t="b">
        <v>0</v>
      </c>
      <c r="R570">
        <v>5</v>
      </c>
      <c r="S570" t="b">
        <v>0</v>
      </c>
      <c r="T570" t="s">
        <v>8270</v>
      </c>
      <c r="U570" s="9" t="s">
        <v>8317</v>
      </c>
      <c r="V570" t="s">
        <v>8318</v>
      </c>
    </row>
    <row r="571" spans="1:22" ht="45" hidden="1" x14ac:dyDescent="0.3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s="7">
        <f t="shared" si="60"/>
        <v>1</v>
      </c>
      <c r="G571" s="7">
        <f t="shared" si="55"/>
        <v>20</v>
      </c>
      <c r="H571" t="s">
        <v>8220</v>
      </c>
      <c r="I571" t="s">
        <v>8228</v>
      </c>
      <c r="J571" t="s">
        <v>8250</v>
      </c>
      <c r="K571">
        <v>1451679612</v>
      </c>
      <c r="L571">
        <v>1449087612</v>
      </c>
      <c r="M571" s="13">
        <f t="shared" si="56"/>
        <v>42340.847361111111</v>
      </c>
      <c r="N571" s="13" t="str">
        <f t="shared" si="57"/>
        <v>2015</v>
      </c>
      <c r="O571" s="13" t="str">
        <f t="shared" si="58"/>
        <v>Dec</v>
      </c>
      <c r="P571" s="13">
        <f t="shared" si="59"/>
        <v>42370.847361111111</v>
      </c>
      <c r="Q571" t="b">
        <v>0</v>
      </c>
      <c r="R571">
        <v>1</v>
      </c>
      <c r="S571" t="b">
        <v>0</v>
      </c>
      <c r="T571" t="s">
        <v>8270</v>
      </c>
      <c r="U571" s="9" t="s">
        <v>8317</v>
      </c>
      <c r="V571" t="s">
        <v>8318</v>
      </c>
    </row>
    <row r="572" spans="1:22" ht="30" hidden="1" x14ac:dyDescent="0.3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s="7">
        <f t="shared" si="60"/>
        <v>0</v>
      </c>
      <c r="G572" s="7">
        <f t="shared" si="55"/>
        <v>142</v>
      </c>
      <c r="H572" t="s">
        <v>8220</v>
      </c>
      <c r="I572" t="s">
        <v>8223</v>
      </c>
      <c r="J572" t="s">
        <v>8245</v>
      </c>
      <c r="K572">
        <v>1455822569</v>
      </c>
      <c r="L572">
        <v>1453230569</v>
      </c>
      <c r="M572" s="13">
        <f t="shared" si="56"/>
        <v>42388.798252314817</v>
      </c>
      <c r="N572" s="13" t="str">
        <f t="shared" si="57"/>
        <v>2016</v>
      </c>
      <c r="O572" s="13" t="str">
        <f t="shared" si="58"/>
        <v>Jan</v>
      </c>
      <c r="P572" s="13">
        <f t="shared" si="59"/>
        <v>42418.798252314817</v>
      </c>
      <c r="Q572" t="b">
        <v>0</v>
      </c>
      <c r="R572">
        <v>1</v>
      </c>
      <c r="S572" t="b">
        <v>0</v>
      </c>
      <c r="T572" t="s">
        <v>8270</v>
      </c>
      <c r="U572" s="9" t="s">
        <v>8317</v>
      </c>
      <c r="V572" t="s">
        <v>8318</v>
      </c>
    </row>
    <row r="573" spans="1:22" ht="60" hidden="1" x14ac:dyDescent="0.3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s="7">
        <f t="shared" si="60"/>
        <v>0</v>
      </c>
      <c r="G573" s="7">
        <f t="shared" si="55"/>
        <v>53</v>
      </c>
      <c r="H573" t="s">
        <v>8220</v>
      </c>
      <c r="I573" t="s">
        <v>8223</v>
      </c>
      <c r="J573" t="s">
        <v>8245</v>
      </c>
      <c r="K573">
        <v>1437969540</v>
      </c>
      <c r="L573">
        <v>1436297723</v>
      </c>
      <c r="M573" s="13">
        <f t="shared" si="56"/>
        <v>42192.816238425927</v>
      </c>
      <c r="N573" s="13" t="str">
        <f t="shared" si="57"/>
        <v>2015</v>
      </c>
      <c r="O573" s="13" t="str">
        <f t="shared" si="58"/>
        <v>Jul</v>
      </c>
      <c r="P573" s="13">
        <f t="shared" si="59"/>
        <v>42212.165972222225</v>
      </c>
      <c r="Q573" t="b">
        <v>0</v>
      </c>
      <c r="R573">
        <v>2</v>
      </c>
      <c r="S573" t="b">
        <v>0</v>
      </c>
      <c r="T573" t="s">
        <v>8270</v>
      </c>
      <c r="U573" s="9" t="s">
        <v>8317</v>
      </c>
      <c r="V573" t="s">
        <v>8318</v>
      </c>
    </row>
    <row r="574" spans="1:22" ht="45" hidden="1" x14ac:dyDescent="0.3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s="7">
        <f t="shared" si="60"/>
        <v>0</v>
      </c>
      <c r="G574" s="7">
        <f t="shared" si="55"/>
        <v>0</v>
      </c>
      <c r="H574" t="s">
        <v>8220</v>
      </c>
      <c r="I574" t="s">
        <v>8223</v>
      </c>
      <c r="J574" t="s">
        <v>8245</v>
      </c>
      <c r="K574">
        <v>1446660688</v>
      </c>
      <c r="L574">
        <v>1444065088</v>
      </c>
      <c r="M574" s="13">
        <f t="shared" si="56"/>
        <v>42282.71629629629</v>
      </c>
      <c r="N574" s="13" t="str">
        <f t="shared" si="57"/>
        <v>2015</v>
      </c>
      <c r="O574" s="13" t="str">
        <f t="shared" si="58"/>
        <v>Oct</v>
      </c>
      <c r="P574" s="13">
        <f t="shared" si="59"/>
        <v>42312.757962962962</v>
      </c>
      <c r="Q574" t="b">
        <v>0</v>
      </c>
      <c r="R574">
        <v>0</v>
      </c>
      <c r="S574" t="b">
        <v>0</v>
      </c>
      <c r="T574" t="s">
        <v>8270</v>
      </c>
      <c r="U574" s="9" t="s">
        <v>8317</v>
      </c>
      <c r="V574" t="s">
        <v>8318</v>
      </c>
    </row>
    <row r="575" spans="1:22" ht="60" hidden="1" x14ac:dyDescent="0.3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s="7">
        <f t="shared" si="60"/>
        <v>0</v>
      </c>
      <c r="G575" s="7">
        <f t="shared" si="55"/>
        <v>38.44</v>
      </c>
      <c r="H575" t="s">
        <v>8220</v>
      </c>
      <c r="I575" t="s">
        <v>8223</v>
      </c>
      <c r="J575" t="s">
        <v>8245</v>
      </c>
      <c r="K575">
        <v>1421543520</v>
      </c>
      <c r="L575">
        <v>1416445931</v>
      </c>
      <c r="M575" s="13">
        <f t="shared" si="56"/>
        <v>41963.050127314811</v>
      </c>
      <c r="N575" s="13" t="str">
        <f t="shared" si="57"/>
        <v>2014</v>
      </c>
      <c r="O575" s="13" t="str">
        <f t="shared" si="58"/>
        <v>Nov</v>
      </c>
      <c r="P575" s="13">
        <f t="shared" si="59"/>
        <v>42022.05</v>
      </c>
      <c r="Q575" t="b">
        <v>0</v>
      </c>
      <c r="R575">
        <v>9</v>
      </c>
      <c r="S575" t="b">
        <v>0</v>
      </c>
      <c r="T575" t="s">
        <v>8270</v>
      </c>
      <c r="U575" s="9" t="s">
        <v>8317</v>
      </c>
      <c r="V575" t="s">
        <v>8318</v>
      </c>
    </row>
    <row r="576" spans="1:22" ht="60" hidden="1" x14ac:dyDescent="0.3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s="7">
        <f t="shared" si="60"/>
        <v>1</v>
      </c>
      <c r="G576" s="7">
        <f t="shared" si="55"/>
        <v>20</v>
      </c>
      <c r="H576" t="s">
        <v>8220</v>
      </c>
      <c r="I576" t="s">
        <v>8224</v>
      </c>
      <c r="J576" t="s">
        <v>8246</v>
      </c>
      <c r="K576">
        <v>1476873507</v>
      </c>
      <c r="L576">
        <v>1474281507</v>
      </c>
      <c r="M576" s="13">
        <f t="shared" si="56"/>
        <v>42632.443368055552</v>
      </c>
      <c r="N576" s="13" t="str">
        <f t="shared" si="57"/>
        <v>2016</v>
      </c>
      <c r="O576" s="13" t="str">
        <f t="shared" si="58"/>
        <v>Sep</v>
      </c>
      <c r="P576" s="13">
        <f t="shared" si="59"/>
        <v>42662.443368055552</v>
      </c>
      <c r="Q576" t="b">
        <v>0</v>
      </c>
      <c r="R576">
        <v>4</v>
      </c>
      <c r="S576" t="b">
        <v>0</v>
      </c>
      <c r="T576" t="s">
        <v>8270</v>
      </c>
      <c r="U576" s="9" t="s">
        <v>8317</v>
      </c>
      <c r="V576" t="s">
        <v>8318</v>
      </c>
    </row>
    <row r="577" spans="1:22" ht="60" hidden="1" x14ac:dyDescent="0.3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s="7">
        <f t="shared" si="60"/>
        <v>0</v>
      </c>
      <c r="G577" s="7">
        <f t="shared" si="55"/>
        <v>64.75</v>
      </c>
      <c r="H577" t="s">
        <v>8220</v>
      </c>
      <c r="I577" t="s">
        <v>8235</v>
      </c>
      <c r="J577" t="s">
        <v>8248</v>
      </c>
      <c r="K577">
        <v>1434213443</v>
      </c>
      <c r="L577">
        <v>1431621443</v>
      </c>
      <c r="M577" s="13">
        <f t="shared" si="56"/>
        <v>42138.692627314813</v>
      </c>
      <c r="N577" s="13" t="str">
        <f t="shared" si="57"/>
        <v>2015</v>
      </c>
      <c r="O577" s="13" t="str">
        <f t="shared" si="58"/>
        <v>May</v>
      </c>
      <c r="P577" s="13">
        <f t="shared" si="59"/>
        <v>42168.692627314813</v>
      </c>
      <c r="Q577" t="b">
        <v>0</v>
      </c>
      <c r="R577">
        <v>4</v>
      </c>
      <c r="S577" t="b">
        <v>0</v>
      </c>
      <c r="T577" t="s">
        <v>8270</v>
      </c>
      <c r="U577" s="9" t="s">
        <v>8317</v>
      </c>
      <c r="V577" t="s">
        <v>8318</v>
      </c>
    </row>
    <row r="578" spans="1:22" ht="45" hidden="1" x14ac:dyDescent="0.3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s="7">
        <f t="shared" si="60"/>
        <v>0</v>
      </c>
      <c r="G578" s="7">
        <f t="shared" si="55"/>
        <v>1</v>
      </c>
      <c r="H578" t="s">
        <v>8220</v>
      </c>
      <c r="I578" t="s">
        <v>8223</v>
      </c>
      <c r="J578" t="s">
        <v>8245</v>
      </c>
      <c r="K578">
        <v>1427537952</v>
      </c>
      <c r="L578">
        <v>1422357552</v>
      </c>
      <c r="M578" s="13">
        <f t="shared" si="56"/>
        <v>42031.471666666665</v>
      </c>
      <c r="N578" s="13" t="str">
        <f t="shared" si="57"/>
        <v>2015</v>
      </c>
      <c r="O578" s="13" t="str">
        <f t="shared" si="58"/>
        <v>Jan</v>
      </c>
      <c r="P578" s="13">
        <f t="shared" si="59"/>
        <v>42091.43</v>
      </c>
      <c r="Q578" t="b">
        <v>0</v>
      </c>
      <c r="R578">
        <v>1</v>
      </c>
      <c r="S578" t="b">
        <v>0</v>
      </c>
      <c r="T578" t="s">
        <v>8270</v>
      </c>
      <c r="U578" s="9" t="s">
        <v>8317</v>
      </c>
      <c r="V578" t="s">
        <v>8318</v>
      </c>
    </row>
    <row r="579" spans="1:22" ht="60" hidden="1" x14ac:dyDescent="0.3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s="7">
        <f t="shared" si="60"/>
        <v>0</v>
      </c>
      <c r="G579" s="7">
        <f t="shared" si="55"/>
        <v>10</v>
      </c>
      <c r="H579" t="s">
        <v>8220</v>
      </c>
      <c r="I579" t="s">
        <v>8223</v>
      </c>
      <c r="J579" t="s">
        <v>8245</v>
      </c>
      <c r="K579">
        <v>1463753302</v>
      </c>
      <c r="L579">
        <v>1458569302</v>
      </c>
      <c r="M579" s="13">
        <f t="shared" si="56"/>
        <v>42450.589143518519</v>
      </c>
      <c r="N579" s="13" t="str">
        <f t="shared" si="57"/>
        <v>2016</v>
      </c>
      <c r="O579" s="13" t="str">
        <f t="shared" si="58"/>
        <v>Mar</v>
      </c>
      <c r="P579" s="13">
        <f t="shared" si="59"/>
        <v>42510.589143518519</v>
      </c>
      <c r="Q579" t="b">
        <v>0</v>
      </c>
      <c r="R579">
        <v>1</v>
      </c>
      <c r="S579" t="b">
        <v>0</v>
      </c>
      <c r="T579" t="s">
        <v>8270</v>
      </c>
      <c r="U579" s="9" t="s">
        <v>8317</v>
      </c>
      <c r="V579" t="s">
        <v>8318</v>
      </c>
    </row>
    <row r="580" spans="1:22" ht="30" hidden="1" x14ac:dyDescent="0.3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s="7">
        <f t="shared" si="60"/>
        <v>0</v>
      </c>
      <c r="G580" s="7">
        <f t="shared" si="55"/>
        <v>2</v>
      </c>
      <c r="H580" t="s">
        <v>8220</v>
      </c>
      <c r="I580" t="s">
        <v>8224</v>
      </c>
      <c r="J580" t="s">
        <v>8246</v>
      </c>
      <c r="K580">
        <v>1441633993</v>
      </c>
      <c r="L580">
        <v>1439560393</v>
      </c>
      <c r="M580" s="13">
        <f t="shared" si="56"/>
        <v>42230.578622685185</v>
      </c>
      <c r="N580" s="13" t="str">
        <f t="shared" si="57"/>
        <v>2015</v>
      </c>
      <c r="O580" s="13" t="str">
        <f t="shared" si="58"/>
        <v>Aug</v>
      </c>
      <c r="P580" s="13">
        <f t="shared" si="59"/>
        <v>42254.578622685185</v>
      </c>
      <c r="Q580" t="b">
        <v>0</v>
      </c>
      <c r="R580">
        <v>7</v>
      </c>
      <c r="S580" t="b">
        <v>0</v>
      </c>
      <c r="T580" t="s">
        <v>8270</v>
      </c>
      <c r="U580" s="9" t="s">
        <v>8317</v>
      </c>
      <c r="V580" t="s">
        <v>8318</v>
      </c>
    </row>
    <row r="581" spans="1:22" ht="45" hidden="1" x14ac:dyDescent="0.3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s="7">
        <f t="shared" si="60"/>
        <v>1</v>
      </c>
      <c r="G581" s="7">
        <f t="shared" si="55"/>
        <v>35</v>
      </c>
      <c r="H581" t="s">
        <v>8220</v>
      </c>
      <c r="I581" t="s">
        <v>8223</v>
      </c>
      <c r="J581" t="s">
        <v>8245</v>
      </c>
      <c r="K581">
        <v>1419539223</v>
      </c>
      <c r="L581">
        <v>1416947223</v>
      </c>
      <c r="M581" s="13">
        <f t="shared" si="56"/>
        <v>41968.852118055554</v>
      </c>
      <c r="N581" s="13" t="str">
        <f t="shared" si="57"/>
        <v>2014</v>
      </c>
      <c r="O581" s="13" t="str">
        <f t="shared" si="58"/>
        <v>Nov</v>
      </c>
      <c r="P581" s="13">
        <f t="shared" si="59"/>
        <v>41998.852118055554</v>
      </c>
      <c r="Q581" t="b">
        <v>0</v>
      </c>
      <c r="R581">
        <v>5</v>
      </c>
      <c r="S581" t="b">
        <v>0</v>
      </c>
      <c r="T581" t="s">
        <v>8270</v>
      </c>
      <c r="U581" s="9" t="s">
        <v>8317</v>
      </c>
      <c r="V581" t="s">
        <v>8318</v>
      </c>
    </row>
    <row r="582" spans="1:22" ht="60" hidden="1" x14ac:dyDescent="0.3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s="7">
        <f t="shared" si="60"/>
        <v>0</v>
      </c>
      <c r="G582" s="7">
        <f t="shared" si="55"/>
        <v>1</v>
      </c>
      <c r="H582" t="s">
        <v>8220</v>
      </c>
      <c r="I582" t="s">
        <v>8223</v>
      </c>
      <c r="J582" t="s">
        <v>8245</v>
      </c>
      <c r="K582">
        <v>1474580867</v>
      </c>
      <c r="L582">
        <v>1471988867</v>
      </c>
      <c r="M582" s="13">
        <f t="shared" si="56"/>
        <v>42605.908182870371</v>
      </c>
      <c r="N582" s="13" t="str">
        <f t="shared" si="57"/>
        <v>2016</v>
      </c>
      <c r="O582" s="13" t="str">
        <f t="shared" si="58"/>
        <v>Aug</v>
      </c>
      <c r="P582" s="13">
        <f t="shared" si="59"/>
        <v>42635.908182870371</v>
      </c>
      <c r="Q582" t="b">
        <v>0</v>
      </c>
      <c r="R582">
        <v>1</v>
      </c>
      <c r="S582" t="b">
        <v>0</v>
      </c>
      <c r="T582" t="s">
        <v>8270</v>
      </c>
      <c r="U582" s="9" t="s">
        <v>8317</v>
      </c>
      <c r="V582" t="s">
        <v>8318</v>
      </c>
    </row>
    <row r="583" spans="1:22" ht="60" hidden="1" x14ac:dyDescent="0.3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s="7">
        <f t="shared" si="60"/>
        <v>0</v>
      </c>
      <c r="G583" s="7">
        <f t="shared" si="55"/>
        <v>0</v>
      </c>
      <c r="H583" t="s">
        <v>8220</v>
      </c>
      <c r="I583" t="s">
        <v>8223</v>
      </c>
      <c r="J583" t="s">
        <v>8245</v>
      </c>
      <c r="K583">
        <v>1438474704</v>
      </c>
      <c r="L583">
        <v>1435882704</v>
      </c>
      <c r="M583" s="13">
        <f t="shared" si="56"/>
        <v>42188.012777777782</v>
      </c>
      <c r="N583" s="13" t="str">
        <f t="shared" si="57"/>
        <v>2015</v>
      </c>
      <c r="O583" s="13" t="str">
        <f t="shared" si="58"/>
        <v>Jul</v>
      </c>
      <c r="P583" s="13">
        <f t="shared" si="59"/>
        <v>42218.012777777782</v>
      </c>
      <c r="Q583" t="b">
        <v>0</v>
      </c>
      <c r="R583">
        <v>0</v>
      </c>
      <c r="S583" t="b">
        <v>0</v>
      </c>
      <c r="T583" t="s">
        <v>8270</v>
      </c>
      <c r="U583" s="9" t="s">
        <v>8317</v>
      </c>
      <c r="V583" t="s">
        <v>8318</v>
      </c>
    </row>
    <row r="584" spans="1:22" ht="60" hidden="1" x14ac:dyDescent="0.3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s="7">
        <f t="shared" si="60"/>
        <v>0</v>
      </c>
      <c r="G584" s="7">
        <f t="shared" si="55"/>
        <v>0</v>
      </c>
      <c r="H584" t="s">
        <v>8220</v>
      </c>
      <c r="I584" t="s">
        <v>8223</v>
      </c>
      <c r="J584" t="s">
        <v>8245</v>
      </c>
      <c r="K584">
        <v>1426442400</v>
      </c>
      <c r="L584">
        <v>1424454319</v>
      </c>
      <c r="M584" s="13">
        <f t="shared" si="56"/>
        <v>42055.739803240736</v>
      </c>
      <c r="N584" s="13" t="str">
        <f t="shared" si="57"/>
        <v>2015</v>
      </c>
      <c r="O584" s="13" t="str">
        <f t="shared" si="58"/>
        <v>Feb</v>
      </c>
      <c r="P584" s="13">
        <f t="shared" si="59"/>
        <v>42078.75</v>
      </c>
      <c r="Q584" t="b">
        <v>0</v>
      </c>
      <c r="R584">
        <v>0</v>
      </c>
      <c r="S584" t="b">
        <v>0</v>
      </c>
      <c r="T584" t="s">
        <v>8270</v>
      </c>
      <c r="U584" s="9" t="s">
        <v>8317</v>
      </c>
      <c r="V584" t="s">
        <v>8318</v>
      </c>
    </row>
    <row r="585" spans="1:22" ht="45" hidden="1" x14ac:dyDescent="0.3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s="7">
        <f t="shared" si="60"/>
        <v>0</v>
      </c>
      <c r="G585" s="7">
        <f t="shared" si="55"/>
        <v>1</v>
      </c>
      <c r="H585" t="s">
        <v>8220</v>
      </c>
      <c r="I585" t="s">
        <v>8223</v>
      </c>
      <c r="J585" t="s">
        <v>8245</v>
      </c>
      <c r="K585">
        <v>1426800687</v>
      </c>
      <c r="L585">
        <v>1424212287</v>
      </c>
      <c r="M585" s="13">
        <f t="shared" si="56"/>
        <v>42052.93850694444</v>
      </c>
      <c r="N585" s="13" t="str">
        <f t="shared" si="57"/>
        <v>2015</v>
      </c>
      <c r="O585" s="13" t="str">
        <f t="shared" si="58"/>
        <v>Feb</v>
      </c>
      <c r="P585" s="13">
        <f t="shared" si="59"/>
        <v>42082.896840277783</v>
      </c>
      <c r="Q585" t="b">
        <v>0</v>
      </c>
      <c r="R585">
        <v>1</v>
      </c>
      <c r="S585" t="b">
        <v>0</v>
      </c>
      <c r="T585" t="s">
        <v>8270</v>
      </c>
      <c r="U585" s="9" t="s">
        <v>8317</v>
      </c>
      <c r="V585" t="s">
        <v>8318</v>
      </c>
    </row>
    <row r="586" spans="1:22" ht="45" hidden="1" x14ac:dyDescent="0.3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s="7">
        <f t="shared" si="60"/>
        <v>1</v>
      </c>
      <c r="G586" s="7">
        <f t="shared" ref="G586:G649" si="61">IFERROR(ROUND(E586/R586,2),0)</f>
        <v>5</v>
      </c>
      <c r="H586" t="s">
        <v>8220</v>
      </c>
      <c r="I586" t="s">
        <v>8223</v>
      </c>
      <c r="J586" t="s">
        <v>8245</v>
      </c>
      <c r="K586">
        <v>1426522316</v>
      </c>
      <c r="L586">
        <v>1423933916</v>
      </c>
      <c r="M586" s="13">
        <f t="shared" ref="M586:M649" si="62">(((L586/60)/60)/24)+DATE(1970,1,1)</f>
        <v>42049.716620370367</v>
      </c>
      <c r="N586" s="13" t="str">
        <f t="shared" ref="N586:N649" si="63">TEXT(M586, "YYY")</f>
        <v>2015</v>
      </c>
      <c r="O586" s="13" t="str">
        <f t="shared" ref="O586:O649" si="64">TEXT(M586,"MMM")</f>
        <v>Feb</v>
      </c>
      <c r="P586" s="13">
        <f t="shared" ref="P586:P649" si="65">(((K586/60)/60)/24)+DATE(1970,1,1)</f>
        <v>42079.674953703703</v>
      </c>
      <c r="Q586" t="b">
        <v>0</v>
      </c>
      <c r="R586">
        <v>2</v>
      </c>
      <c r="S586" t="b">
        <v>0</v>
      </c>
      <c r="T586" t="s">
        <v>8270</v>
      </c>
      <c r="U586" s="9" t="s">
        <v>8317</v>
      </c>
      <c r="V586" t="s">
        <v>8318</v>
      </c>
    </row>
    <row r="587" spans="1:22" ht="45" hidden="1" x14ac:dyDescent="0.3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s="7">
        <f t="shared" si="60"/>
        <v>0</v>
      </c>
      <c r="G587" s="7">
        <f t="shared" si="61"/>
        <v>0</v>
      </c>
      <c r="H587" t="s">
        <v>8220</v>
      </c>
      <c r="I587" t="s">
        <v>8224</v>
      </c>
      <c r="J587" t="s">
        <v>8246</v>
      </c>
      <c r="K587">
        <v>1448928000</v>
      </c>
      <c r="L587">
        <v>1444123377</v>
      </c>
      <c r="M587" s="13">
        <f t="shared" si="62"/>
        <v>42283.3909375</v>
      </c>
      <c r="N587" s="13" t="str">
        <f t="shared" si="63"/>
        <v>2015</v>
      </c>
      <c r="O587" s="13" t="str">
        <f t="shared" si="64"/>
        <v>Oct</v>
      </c>
      <c r="P587" s="13">
        <f t="shared" si="65"/>
        <v>42339</v>
      </c>
      <c r="Q587" t="b">
        <v>0</v>
      </c>
      <c r="R587">
        <v>0</v>
      </c>
      <c r="S587" t="b">
        <v>0</v>
      </c>
      <c r="T587" t="s">
        <v>8270</v>
      </c>
      <c r="U587" s="9" t="s">
        <v>8317</v>
      </c>
      <c r="V587" t="s">
        <v>8318</v>
      </c>
    </row>
    <row r="588" spans="1:22" ht="45" hidden="1" x14ac:dyDescent="0.3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s="7">
        <f t="shared" si="60"/>
        <v>1</v>
      </c>
      <c r="G588" s="7">
        <f t="shared" si="61"/>
        <v>14</v>
      </c>
      <c r="H588" t="s">
        <v>8220</v>
      </c>
      <c r="I588" t="s">
        <v>8223</v>
      </c>
      <c r="J588" t="s">
        <v>8245</v>
      </c>
      <c r="K588">
        <v>1424032207</v>
      </c>
      <c r="L588">
        <v>1421440207</v>
      </c>
      <c r="M588" s="13">
        <f t="shared" si="62"/>
        <v>42020.854247685187</v>
      </c>
      <c r="N588" s="13" t="str">
        <f t="shared" si="63"/>
        <v>2015</v>
      </c>
      <c r="O588" s="13" t="str">
        <f t="shared" si="64"/>
        <v>Jan</v>
      </c>
      <c r="P588" s="13">
        <f t="shared" si="65"/>
        <v>42050.854247685187</v>
      </c>
      <c r="Q588" t="b">
        <v>0</v>
      </c>
      <c r="R588">
        <v>4</v>
      </c>
      <c r="S588" t="b">
        <v>0</v>
      </c>
      <c r="T588" t="s">
        <v>8270</v>
      </c>
      <c r="U588" s="9" t="s">
        <v>8317</v>
      </c>
      <c r="V588" t="s">
        <v>8318</v>
      </c>
    </row>
    <row r="589" spans="1:22" ht="75" hidden="1" x14ac:dyDescent="0.3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s="7">
        <f t="shared" si="60"/>
        <v>9</v>
      </c>
      <c r="G589" s="7">
        <f t="shared" si="61"/>
        <v>389.29</v>
      </c>
      <c r="H589" t="s">
        <v>8220</v>
      </c>
      <c r="I589" t="s">
        <v>8228</v>
      </c>
      <c r="J589" t="s">
        <v>8250</v>
      </c>
      <c r="K589">
        <v>1429207833</v>
      </c>
      <c r="L589">
        <v>1426615833</v>
      </c>
      <c r="M589" s="13">
        <f t="shared" si="62"/>
        <v>42080.757326388892</v>
      </c>
      <c r="N589" s="13" t="str">
        <f t="shared" si="63"/>
        <v>2015</v>
      </c>
      <c r="O589" s="13" t="str">
        <f t="shared" si="64"/>
        <v>Mar</v>
      </c>
      <c r="P589" s="13">
        <f t="shared" si="65"/>
        <v>42110.757326388892</v>
      </c>
      <c r="Q589" t="b">
        <v>0</v>
      </c>
      <c r="R589">
        <v>7</v>
      </c>
      <c r="S589" t="b">
        <v>0</v>
      </c>
      <c r="T589" t="s">
        <v>8270</v>
      </c>
      <c r="U589" s="9" t="s">
        <v>8317</v>
      </c>
      <c r="V589" t="s">
        <v>8318</v>
      </c>
    </row>
    <row r="590" spans="1:22" ht="60" hidden="1" x14ac:dyDescent="0.3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s="7">
        <f t="shared" si="60"/>
        <v>3</v>
      </c>
      <c r="G590" s="7">
        <f t="shared" si="61"/>
        <v>150.5</v>
      </c>
      <c r="H590" t="s">
        <v>8220</v>
      </c>
      <c r="I590" t="s">
        <v>8236</v>
      </c>
      <c r="J590" t="s">
        <v>8248</v>
      </c>
      <c r="K590">
        <v>1479410886</v>
      </c>
      <c r="L590">
        <v>1474223286</v>
      </c>
      <c r="M590" s="13">
        <f t="shared" si="62"/>
        <v>42631.769513888896</v>
      </c>
      <c r="N590" s="13" t="str">
        <f t="shared" si="63"/>
        <v>2016</v>
      </c>
      <c r="O590" s="13" t="str">
        <f t="shared" si="64"/>
        <v>Sep</v>
      </c>
      <c r="P590" s="13">
        <f t="shared" si="65"/>
        <v>42691.811180555553</v>
      </c>
      <c r="Q590" t="b">
        <v>0</v>
      </c>
      <c r="R590">
        <v>2</v>
      </c>
      <c r="S590" t="b">
        <v>0</v>
      </c>
      <c r="T590" t="s">
        <v>8270</v>
      </c>
      <c r="U590" s="9" t="s">
        <v>8317</v>
      </c>
      <c r="V590" t="s">
        <v>8318</v>
      </c>
    </row>
    <row r="591" spans="1:22" hidden="1" x14ac:dyDescent="0.3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s="7">
        <f t="shared" si="60"/>
        <v>0</v>
      </c>
      <c r="G591" s="7">
        <f t="shared" si="61"/>
        <v>1</v>
      </c>
      <c r="H591" t="s">
        <v>8220</v>
      </c>
      <c r="I591" t="s">
        <v>8223</v>
      </c>
      <c r="J591" t="s">
        <v>8245</v>
      </c>
      <c r="K591">
        <v>1436366699</v>
      </c>
      <c r="L591">
        <v>1435070699</v>
      </c>
      <c r="M591" s="13">
        <f t="shared" si="62"/>
        <v>42178.614571759259</v>
      </c>
      <c r="N591" s="13" t="str">
        <f t="shared" si="63"/>
        <v>2015</v>
      </c>
      <c r="O591" s="13" t="str">
        <f t="shared" si="64"/>
        <v>Jun</v>
      </c>
      <c r="P591" s="13">
        <f t="shared" si="65"/>
        <v>42193.614571759259</v>
      </c>
      <c r="Q591" t="b">
        <v>0</v>
      </c>
      <c r="R591">
        <v>1</v>
      </c>
      <c r="S591" t="b">
        <v>0</v>
      </c>
      <c r="T591" t="s">
        <v>8270</v>
      </c>
      <c r="U591" s="9" t="s">
        <v>8317</v>
      </c>
      <c r="V591" t="s">
        <v>8318</v>
      </c>
    </row>
    <row r="592" spans="1:22" ht="60" hidden="1" x14ac:dyDescent="0.3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s="7">
        <f t="shared" si="60"/>
        <v>4</v>
      </c>
      <c r="G592" s="7">
        <f t="shared" si="61"/>
        <v>24.78</v>
      </c>
      <c r="H592" t="s">
        <v>8220</v>
      </c>
      <c r="I592" t="s">
        <v>8224</v>
      </c>
      <c r="J592" t="s">
        <v>8246</v>
      </c>
      <c r="K592">
        <v>1454936460</v>
      </c>
      <c r="L592">
        <v>1452259131</v>
      </c>
      <c r="M592" s="13">
        <f t="shared" si="62"/>
        <v>42377.554756944446</v>
      </c>
      <c r="N592" s="13" t="str">
        <f t="shared" si="63"/>
        <v>2016</v>
      </c>
      <c r="O592" s="13" t="str">
        <f t="shared" si="64"/>
        <v>Jan</v>
      </c>
      <c r="P592" s="13">
        <f t="shared" si="65"/>
        <v>42408.542361111111</v>
      </c>
      <c r="Q592" t="b">
        <v>0</v>
      </c>
      <c r="R592">
        <v>9</v>
      </c>
      <c r="S592" t="b">
        <v>0</v>
      </c>
      <c r="T592" t="s">
        <v>8270</v>
      </c>
      <c r="U592" s="9" t="s">
        <v>8317</v>
      </c>
      <c r="V592" t="s">
        <v>8318</v>
      </c>
    </row>
    <row r="593" spans="1:22" ht="45" hidden="1" x14ac:dyDescent="0.3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s="7">
        <f t="shared" si="60"/>
        <v>0</v>
      </c>
      <c r="G593" s="7">
        <f t="shared" si="61"/>
        <v>30.5</v>
      </c>
      <c r="H593" t="s">
        <v>8220</v>
      </c>
      <c r="I593" t="s">
        <v>8223</v>
      </c>
      <c r="J593" t="s">
        <v>8245</v>
      </c>
      <c r="K593">
        <v>1437570130</v>
      </c>
      <c r="L593">
        <v>1434978130</v>
      </c>
      <c r="M593" s="13">
        <f t="shared" si="62"/>
        <v>42177.543171296296</v>
      </c>
      <c r="N593" s="13" t="str">
        <f t="shared" si="63"/>
        <v>2015</v>
      </c>
      <c r="O593" s="13" t="str">
        <f t="shared" si="64"/>
        <v>Jun</v>
      </c>
      <c r="P593" s="13">
        <f t="shared" si="65"/>
        <v>42207.543171296296</v>
      </c>
      <c r="Q593" t="b">
        <v>0</v>
      </c>
      <c r="R593">
        <v>2</v>
      </c>
      <c r="S593" t="b">
        <v>0</v>
      </c>
      <c r="T593" t="s">
        <v>8270</v>
      </c>
      <c r="U593" s="9" t="s">
        <v>8317</v>
      </c>
      <c r="V593" t="s">
        <v>8318</v>
      </c>
    </row>
    <row r="594" spans="1:22" ht="60" hidden="1" x14ac:dyDescent="0.3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s="7">
        <f t="shared" si="60"/>
        <v>3</v>
      </c>
      <c r="G594" s="7">
        <f t="shared" si="61"/>
        <v>250</v>
      </c>
      <c r="H594" t="s">
        <v>8220</v>
      </c>
      <c r="I594" t="s">
        <v>8223</v>
      </c>
      <c r="J594" t="s">
        <v>8245</v>
      </c>
      <c r="K594">
        <v>1417584860</v>
      </c>
      <c r="L594">
        <v>1414992860</v>
      </c>
      <c r="M594" s="13">
        <f t="shared" si="62"/>
        <v>41946.232175925928</v>
      </c>
      <c r="N594" s="13" t="str">
        <f t="shared" si="63"/>
        <v>2014</v>
      </c>
      <c r="O594" s="13" t="str">
        <f t="shared" si="64"/>
        <v>Nov</v>
      </c>
      <c r="P594" s="13">
        <f t="shared" si="65"/>
        <v>41976.232175925921</v>
      </c>
      <c r="Q594" t="b">
        <v>0</v>
      </c>
      <c r="R594">
        <v>1</v>
      </c>
      <c r="S594" t="b">
        <v>0</v>
      </c>
      <c r="T594" t="s">
        <v>8270</v>
      </c>
      <c r="U594" s="9" t="s">
        <v>8317</v>
      </c>
      <c r="V594" t="s">
        <v>8318</v>
      </c>
    </row>
    <row r="595" spans="1:22" ht="60" hidden="1" x14ac:dyDescent="0.3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s="7">
        <f t="shared" si="60"/>
        <v>23</v>
      </c>
      <c r="G595" s="7">
        <f t="shared" si="61"/>
        <v>16.43</v>
      </c>
      <c r="H595" t="s">
        <v>8220</v>
      </c>
      <c r="I595" t="s">
        <v>8224</v>
      </c>
      <c r="J595" t="s">
        <v>8246</v>
      </c>
      <c r="K595">
        <v>1428333345</v>
      </c>
      <c r="L595">
        <v>1425744945</v>
      </c>
      <c r="M595" s="13">
        <f t="shared" si="62"/>
        <v>42070.677604166667</v>
      </c>
      <c r="N595" s="13" t="str">
        <f t="shared" si="63"/>
        <v>2015</v>
      </c>
      <c r="O595" s="13" t="str">
        <f t="shared" si="64"/>
        <v>Mar</v>
      </c>
      <c r="P595" s="13">
        <f t="shared" si="65"/>
        <v>42100.635937500003</v>
      </c>
      <c r="Q595" t="b">
        <v>0</v>
      </c>
      <c r="R595">
        <v>7</v>
      </c>
      <c r="S595" t="b">
        <v>0</v>
      </c>
      <c r="T595" t="s">
        <v>8270</v>
      </c>
      <c r="U595" s="9" t="s">
        <v>8317</v>
      </c>
      <c r="V595" t="s">
        <v>8318</v>
      </c>
    </row>
    <row r="596" spans="1:22" ht="30" hidden="1" x14ac:dyDescent="0.3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s="7">
        <f t="shared" si="60"/>
        <v>0</v>
      </c>
      <c r="G596" s="7">
        <f t="shared" si="61"/>
        <v>13</v>
      </c>
      <c r="H596" t="s">
        <v>8220</v>
      </c>
      <c r="I596" t="s">
        <v>8223</v>
      </c>
      <c r="J596" t="s">
        <v>8245</v>
      </c>
      <c r="K596">
        <v>1460832206</v>
      </c>
      <c r="L596">
        <v>1458240206</v>
      </c>
      <c r="M596" s="13">
        <f t="shared" si="62"/>
        <v>42446.780162037037</v>
      </c>
      <c r="N596" s="13" t="str">
        <f t="shared" si="63"/>
        <v>2016</v>
      </c>
      <c r="O596" s="13" t="str">
        <f t="shared" si="64"/>
        <v>Mar</v>
      </c>
      <c r="P596" s="13">
        <f t="shared" si="65"/>
        <v>42476.780162037037</v>
      </c>
      <c r="Q596" t="b">
        <v>0</v>
      </c>
      <c r="R596">
        <v>2</v>
      </c>
      <c r="S596" t="b">
        <v>0</v>
      </c>
      <c r="T596" t="s">
        <v>8270</v>
      </c>
      <c r="U596" s="9" t="s">
        <v>8317</v>
      </c>
      <c r="V596" t="s">
        <v>8318</v>
      </c>
    </row>
    <row r="597" spans="1:22" ht="45" hidden="1" x14ac:dyDescent="0.3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s="7">
        <f t="shared" si="60"/>
        <v>0</v>
      </c>
      <c r="G597" s="7">
        <f t="shared" si="61"/>
        <v>53.25</v>
      </c>
      <c r="H597" t="s">
        <v>8220</v>
      </c>
      <c r="I597" t="s">
        <v>8223</v>
      </c>
      <c r="J597" t="s">
        <v>8245</v>
      </c>
      <c r="K597">
        <v>1430703638</v>
      </c>
      <c r="L597">
        <v>1426815638</v>
      </c>
      <c r="M597" s="13">
        <f t="shared" si="62"/>
        <v>42083.069884259254</v>
      </c>
      <c r="N597" s="13" t="str">
        <f t="shared" si="63"/>
        <v>2015</v>
      </c>
      <c r="O597" s="13" t="str">
        <f t="shared" si="64"/>
        <v>Mar</v>
      </c>
      <c r="P597" s="13">
        <f t="shared" si="65"/>
        <v>42128.069884259254</v>
      </c>
      <c r="Q597" t="b">
        <v>0</v>
      </c>
      <c r="R597">
        <v>8</v>
      </c>
      <c r="S597" t="b">
        <v>0</v>
      </c>
      <c r="T597" t="s">
        <v>8270</v>
      </c>
      <c r="U597" s="9" t="s">
        <v>8317</v>
      </c>
      <c r="V597" t="s">
        <v>8318</v>
      </c>
    </row>
    <row r="598" spans="1:22" ht="45" hidden="1" x14ac:dyDescent="0.3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s="7">
        <f t="shared" si="60"/>
        <v>0</v>
      </c>
      <c r="G598" s="7">
        <f t="shared" si="61"/>
        <v>3</v>
      </c>
      <c r="H598" t="s">
        <v>8220</v>
      </c>
      <c r="I598" t="s">
        <v>8223</v>
      </c>
      <c r="J598" t="s">
        <v>8245</v>
      </c>
      <c r="K598">
        <v>1478122292</v>
      </c>
      <c r="L598">
        <v>1475530292</v>
      </c>
      <c r="M598" s="13">
        <f t="shared" si="62"/>
        <v>42646.896898148145</v>
      </c>
      <c r="N598" s="13" t="str">
        <f t="shared" si="63"/>
        <v>2016</v>
      </c>
      <c r="O598" s="13" t="str">
        <f t="shared" si="64"/>
        <v>Oct</v>
      </c>
      <c r="P598" s="13">
        <f t="shared" si="65"/>
        <v>42676.896898148145</v>
      </c>
      <c r="Q598" t="b">
        <v>0</v>
      </c>
      <c r="R598">
        <v>2</v>
      </c>
      <c r="S598" t="b">
        <v>0</v>
      </c>
      <c r="T598" t="s">
        <v>8270</v>
      </c>
      <c r="U598" s="9" t="s">
        <v>8317</v>
      </c>
      <c r="V598" t="s">
        <v>8318</v>
      </c>
    </row>
    <row r="599" spans="1:22" ht="45" hidden="1" x14ac:dyDescent="0.3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s="7">
        <f t="shared" si="60"/>
        <v>0</v>
      </c>
      <c r="G599" s="7">
        <f t="shared" si="61"/>
        <v>10</v>
      </c>
      <c r="H599" t="s">
        <v>8220</v>
      </c>
      <c r="I599" t="s">
        <v>8223</v>
      </c>
      <c r="J599" t="s">
        <v>8245</v>
      </c>
      <c r="K599">
        <v>1469980800</v>
      </c>
      <c r="L599">
        <v>1466787335</v>
      </c>
      <c r="M599" s="13">
        <f t="shared" si="62"/>
        <v>42545.705266203702</v>
      </c>
      <c r="N599" s="13" t="str">
        <f t="shared" si="63"/>
        <v>2016</v>
      </c>
      <c r="O599" s="13" t="str">
        <f t="shared" si="64"/>
        <v>Jun</v>
      </c>
      <c r="P599" s="13">
        <f t="shared" si="65"/>
        <v>42582.666666666672</v>
      </c>
      <c r="Q599" t="b">
        <v>0</v>
      </c>
      <c r="R599">
        <v>2</v>
      </c>
      <c r="S599" t="b">
        <v>0</v>
      </c>
      <c r="T599" t="s">
        <v>8270</v>
      </c>
      <c r="U599" s="9" t="s">
        <v>8317</v>
      </c>
      <c r="V599" t="s">
        <v>8318</v>
      </c>
    </row>
    <row r="600" spans="1:22" ht="30" hidden="1" x14ac:dyDescent="0.3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s="7">
        <f t="shared" si="60"/>
        <v>34</v>
      </c>
      <c r="G600" s="7">
        <f t="shared" si="61"/>
        <v>121.43</v>
      </c>
      <c r="H600" t="s">
        <v>8220</v>
      </c>
      <c r="I600" t="s">
        <v>8223</v>
      </c>
      <c r="J600" t="s">
        <v>8245</v>
      </c>
      <c r="K600">
        <v>1417737781</v>
      </c>
      <c r="L600">
        <v>1415145781</v>
      </c>
      <c r="M600" s="13">
        <f t="shared" si="62"/>
        <v>41948.00209490741</v>
      </c>
      <c r="N600" s="13" t="str">
        <f t="shared" si="63"/>
        <v>2014</v>
      </c>
      <c r="O600" s="13" t="str">
        <f t="shared" si="64"/>
        <v>Nov</v>
      </c>
      <c r="P600" s="13">
        <f t="shared" si="65"/>
        <v>41978.00209490741</v>
      </c>
      <c r="Q600" t="b">
        <v>0</v>
      </c>
      <c r="R600">
        <v>7</v>
      </c>
      <c r="S600" t="b">
        <v>0</v>
      </c>
      <c r="T600" t="s">
        <v>8270</v>
      </c>
      <c r="U600" s="9" t="s">
        <v>8317</v>
      </c>
      <c r="V600" t="s">
        <v>8318</v>
      </c>
    </row>
    <row r="601" spans="1:22" ht="60" hidden="1" x14ac:dyDescent="0.3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s="7">
        <f t="shared" si="60"/>
        <v>0</v>
      </c>
      <c r="G601" s="7">
        <f t="shared" si="61"/>
        <v>15.5</v>
      </c>
      <c r="H601" t="s">
        <v>8220</v>
      </c>
      <c r="I601" t="s">
        <v>8223</v>
      </c>
      <c r="J601" t="s">
        <v>8245</v>
      </c>
      <c r="K601">
        <v>1425827760</v>
      </c>
      <c r="L601">
        <v>1423769402</v>
      </c>
      <c r="M601" s="13">
        <f t="shared" si="62"/>
        <v>42047.812523148154</v>
      </c>
      <c r="N601" s="13" t="str">
        <f t="shared" si="63"/>
        <v>2015</v>
      </c>
      <c r="O601" s="13" t="str">
        <f t="shared" si="64"/>
        <v>Feb</v>
      </c>
      <c r="P601" s="13">
        <f t="shared" si="65"/>
        <v>42071.636111111111</v>
      </c>
      <c r="Q601" t="b">
        <v>0</v>
      </c>
      <c r="R601">
        <v>2</v>
      </c>
      <c r="S601" t="b">
        <v>0</v>
      </c>
      <c r="T601" t="s">
        <v>8270</v>
      </c>
      <c r="U601" s="9" t="s">
        <v>8317</v>
      </c>
      <c r="V601" t="s">
        <v>8318</v>
      </c>
    </row>
    <row r="602" spans="1:22" ht="30" hidden="1" x14ac:dyDescent="0.3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s="7">
        <f t="shared" si="60"/>
        <v>2</v>
      </c>
      <c r="G602" s="7">
        <f t="shared" si="61"/>
        <v>100</v>
      </c>
      <c r="H602" t="s">
        <v>8219</v>
      </c>
      <c r="I602" t="s">
        <v>8223</v>
      </c>
      <c r="J602" t="s">
        <v>8245</v>
      </c>
      <c r="K602">
        <v>1431198562</v>
      </c>
      <c r="L602">
        <v>1426014562</v>
      </c>
      <c r="M602" s="13">
        <f t="shared" si="62"/>
        <v>42073.798171296294</v>
      </c>
      <c r="N602" s="13" t="str">
        <f t="shared" si="63"/>
        <v>2015</v>
      </c>
      <c r="O602" s="13" t="str">
        <f t="shared" si="64"/>
        <v>Mar</v>
      </c>
      <c r="P602" s="13">
        <f t="shared" si="65"/>
        <v>42133.798171296294</v>
      </c>
      <c r="Q602" t="b">
        <v>0</v>
      </c>
      <c r="R602">
        <v>1</v>
      </c>
      <c r="S602" t="b">
        <v>0</v>
      </c>
      <c r="T602" t="s">
        <v>8270</v>
      </c>
      <c r="U602" s="9" t="s">
        <v>8317</v>
      </c>
      <c r="V602" t="s">
        <v>8318</v>
      </c>
    </row>
    <row r="603" spans="1:22" ht="45" hidden="1" x14ac:dyDescent="0.3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s="7">
        <f t="shared" si="60"/>
        <v>1</v>
      </c>
      <c r="G603" s="7">
        <f t="shared" si="61"/>
        <v>23.33</v>
      </c>
      <c r="H603" t="s">
        <v>8219</v>
      </c>
      <c r="I603" t="s">
        <v>8228</v>
      </c>
      <c r="J603" t="s">
        <v>8250</v>
      </c>
      <c r="K603">
        <v>1419626139</v>
      </c>
      <c r="L603">
        <v>1417034139</v>
      </c>
      <c r="M603" s="13">
        <f t="shared" si="62"/>
        <v>41969.858090277776</v>
      </c>
      <c r="N603" s="13" t="str">
        <f t="shared" si="63"/>
        <v>2014</v>
      </c>
      <c r="O603" s="13" t="str">
        <f t="shared" si="64"/>
        <v>Nov</v>
      </c>
      <c r="P603" s="13">
        <f t="shared" si="65"/>
        <v>41999.858090277776</v>
      </c>
      <c r="Q603" t="b">
        <v>0</v>
      </c>
      <c r="R603">
        <v>6</v>
      </c>
      <c r="S603" t="b">
        <v>0</v>
      </c>
      <c r="T603" t="s">
        <v>8270</v>
      </c>
      <c r="U603" s="9" t="s">
        <v>8317</v>
      </c>
      <c r="V603" t="s">
        <v>8318</v>
      </c>
    </row>
    <row r="604" spans="1:22" ht="45" hidden="1" x14ac:dyDescent="0.3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s="7">
        <f t="shared" si="60"/>
        <v>0</v>
      </c>
      <c r="G604" s="7">
        <f t="shared" si="61"/>
        <v>0</v>
      </c>
      <c r="H604" t="s">
        <v>8219</v>
      </c>
      <c r="I604" t="s">
        <v>8223</v>
      </c>
      <c r="J604" t="s">
        <v>8245</v>
      </c>
      <c r="K604">
        <v>1434654215</v>
      </c>
      <c r="L604">
        <v>1432062215</v>
      </c>
      <c r="M604" s="13">
        <f t="shared" si="62"/>
        <v>42143.79415509259</v>
      </c>
      <c r="N604" s="13" t="str">
        <f t="shared" si="63"/>
        <v>2015</v>
      </c>
      <c r="O604" s="13" t="str">
        <f t="shared" si="64"/>
        <v>May</v>
      </c>
      <c r="P604" s="13">
        <f t="shared" si="65"/>
        <v>42173.79415509259</v>
      </c>
      <c r="Q604" t="b">
        <v>0</v>
      </c>
      <c r="R604">
        <v>0</v>
      </c>
      <c r="S604" t="b">
        <v>0</v>
      </c>
      <c r="T604" t="s">
        <v>8270</v>
      </c>
      <c r="U604" s="9" t="s">
        <v>8317</v>
      </c>
      <c r="V604" t="s">
        <v>8318</v>
      </c>
    </row>
    <row r="605" spans="1:22" ht="45" hidden="1" x14ac:dyDescent="0.3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s="7">
        <f t="shared" si="60"/>
        <v>4</v>
      </c>
      <c r="G605" s="7">
        <f t="shared" si="61"/>
        <v>45.39</v>
      </c>
      <c r="H605" t="s">
        <v>8219</v>
      </c>
      <c r="I605" t="s">
        <v>8223</v>
      </c>
      <c r="J605" t="s">
        <v>8245</v>
      </c>
      <c r="K605">
        <v>1408029623</v>
      </c>
      <c r="L605">
        <v>1405437623</v>
      </c>
      <c r="M605" s="13">
        <f t="shared" si="62"/>
        <v>41835.639155092591</v>
      </c>
      <c r="N605" s="13" t="str">
        <f t="shared" si="63"/>
        <v>2014</v>
      </c>
      <c r="O605" s="13" t="str">
        <f t="shared" si="64"/>
        <v>Jul</v>
      </c>
      <c r="P605" s="13">
        <f t="shared" si="65"/>
        <v>41865.639155092591</v>
      </c>
      <c r="Q605" t="b">
        <v>0</v>
      </c>
      <c r="R605">
        <v>13</v>
      </c>
      <c r="S605" t="b">
        <v>0</v>
      </c>
      <c r="T605" t="s">
        <v>8270</v>
      </c>
      <c r="U605" s="9" t="s">
        <v>8317</v>
      </c>
      <c r="V605" t="s">
        <v>8318</v>
      </c>
    </row>
    <row r="606" spans="1:22" ht="60" hidden="1" x14ac:dyDescent="0.3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s="7">
        <f t="shared" ref="F606:F669" si="66">ROUND(E606/D606*100,0)</f>
        <v>0</v>
      </c>
      <c r="G606" s="7">
        <f t="shared" si="61"/>
        <v>0</v>
      </c>
      <c r="H606" t="s">
        <v>8219</v>
      </c>
      <c r="I606" t="s">
        <v>8223</v>
      </c>
      <c r="J606" t="s">
        <v>8245</v>
      </c>
      <c r="K606">
        <v>1409187056</v>
      </c>
      <c r="L606">
        <v>1406595056</v>
      </c>
      <c r="M606" s="13">
        <f t="shared" si="62"/>
        <v>41849.035370370373</v>
      </c>
      <c r="N606" s="13" t="str">
        <f t="shared" si="63"/>
        <v>2014</v>
      </c>
      <c r="O606" s="13" t="str">
        <f t="shared" si="64"/>
        <v>Jul</v>
      </c>
      <c r="P606" s="13">
        <f t="shared" si="65"/>
        <v>41879.035370370373</v>
      </c>
      <c r="Q606" t="b">
        <v>0</v>
      </c>
      <c r="R606">
        <v>0</v>
      </c>
      <c r="S606" t="b">
        <v>0</v>
      </c>
      <c r="T606" t="s">
        <v>8270</v>
      </c>
      <c r="U606" s="9" t="s">
        <v>8317</v>
      </c>
      <c r="V606" t="s">
        <v>8318</v>
      </c>
    </row>
    <row r="607" spans="1:22" ht="30" hidden="1" x14ac:dyDescent="0.3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s="7">
        <f t="shared" si="66"/>
        <v>3</v>
      </c>
      <c r="G607" s="7">
        <f t="shared" si="61"/>
        <v>16.38</v>
      </c>
      <c r="H607" t="s">
        <v>8219</v>
      </c>
      <c r="I607" t="s">
        <v>8223</v>
      </c>
      <c r="J607" t="s">
        <v>8245</v>
      </c>
      <c r="K607">
        <v>1440318908</v>
      </c>
      <c r="L607">
        <v>1436430908</v>
      </c>
      <c r="M607" s="13">
        <f t="shared" si="62"/>
        <v>42194.357731481476</v>
      </c>
      <c r="N607" s="13" t="str">
        <f t="shared" si="63"/>
        <v>2015</v>
      </c>
      <c r="O607" s="13" t="str">
        <f t="shared" si="64"/>
        <v>Jul</v>
      </c>
      <c r="P607" s="13">
        <f t="shared" si="65"/>
        <v>42239.357731481476</v>
      </c>
      <c r="Q607" t="b">
        <v>0</v>
      </c>
      <c r="R607">
        <v>8</v>
      </c>
      <c r="S607" t="b">
        <v>0</v>
      </c>
      <c r="T607" t="s">
        <v>8270</v>
      </c>
      <c r="U607" s="9" t="s">
        <v>8317</v>
      </c>
      <c r="V607" t="s">
        <v>8318</v>
      </c>
    </row>
    <row r="608" spans="1:22" ht="60" hidden="1" x14ac:dyDescent="0.3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s="7">
        <f t="shared" si="66"/>
        <v>0</v>
      </c>
      <c r="G608" s="7">
        <f t="shared" si="61"/>
        <v>10</v>
      </c>
      <c r="H608" t="s">
        <v>8219</v>
      </c>
      <c r="I608" t="s">
        <v>8232</v>
      </c>
      <c r="J608" t="s">
        <v>8248</v>
      </c>
      <c r="K608">
        <v>1432479600</v>
      </c>
      <c r="L608">
        <v>1428507409</v>
      </c>
      <c r="M608" s="13">
        <f t="shared" si="62"/>
        <v>42102.650567129633</v>
      </c>
      <c r="N608" s="13" t="str">
        <f t="shared" si="63"/>
        <v>2015</v>
      </c>
      <c r="O608" s="13" t="str">
        <f t="shared" si="64"/>
        <v>Apr</v>
      </c>
      <c r="P608" s="13">
        <f t="shared" si="65"/>
        <v>42148.625</v>
      </c>
      <c r="Q608" t="b">
        <v>0</v>
      </c>
      <c r="R608">
        <v>1</v>
      </c>
      <c r="S608" t="b">
        <v>0</v>
      </c>
      <c r="T608" t="s">
        <v>8270</v>
      </c>
      <c r="U608" s="9" t="s">
        <v>8317</v>
      </c>
      <c r="V608" t="s">
        <v>8318</v>
      </c>
    </row>
    <row r="609" spans="1:22" ht="45" hidden="1" x14ac:dyDescent="0.3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s="7">
        <f t="shared" si="66"/>
        <v>0</v>
      </c>
      <c r="G609" s="7">
        <f t="shared" si="61"/>
        <v>0</v>
      </c>
      <c r="H609" t="s">
        <v>8219</v>
      </c>
      <c r="I609" t="s">
        <v>8223</v>
      </c>
      <c r="J609" t="s">
        <v>8245</v>
      </c>
      <c r="K609">
        <v>1448225336</v>
      </c>
      <c r="L609">
        <v>1445629736</v>
      </c>
      <c r="M609" s="13">
        <f t="shared" si="62"/>
        <v>42300.825648148151</v>
      </c>
      <c r="N609" s="13" t="str">
        <f t="shared" si="63"/>
        <v>2015</v>
      </c>
      <c r="O609" s="13" t="str">
        <f t="shared" si="64"/>
        <v>Oct</v>
      </c>
      <c r="P609" s="13">
        <f t="shared" si="65"/>
        <v>42330.867314814815</v>
      </c>
      <c r="Q609" t="b">
        <v>0</v>
      </c>
      <c r="R609">
        <v>0</v>
      </c>
      <c r="S609" t="b">
        <v>0</v>
      </c>
      <c r="T609" t="s">
        <v>8270</v>
      </c>
      <c r="U609" s="9" t="s">
        <v>8317</v>
      </c>
      <c r="V609" t="s">
        <v>8318</v>
      </c>
    </row>
    <row r="610" spans="1:22" ht="45" hidden="1" x14ac:dyDescent="0.3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s="7">
        <f t="shared" si="66"/>
        <v>1</v>
      </c>
      <c r="G610" s="7">
        <f t="shared" si="61"/>
        <v>292.2</v>
      </c>
      <c r="H610" t="s">
        <v>8219</v>
      </c>
      <c r="I610" t="s">
        <v>8223</v>
      </c>
      <c r="J610" t="s">
        <v>8245</v>
      </c>
      <c r="K610">
        <v>1434405980</v>
      </c>
      <c r="L610">
        <v>1431813980</v>
      </c>
      <c r="M610" s="13">
        <f t="shared" si="62"/>
        <v>42140.921064814815</v>
      </c>
      <c r="N610" s="13" t="str">
        <f t="shared" si="63"/>
        <v>2015</v>
      </c>
      <c r="O610" s="13" t="str">
        <f t="shared" si="64"/>
        <v>May</v>
      </c>
      <c r="P610" s="13">
        <f t="shared" si="65"/>
        <v>42170.921064814815</v>
      </c>
      <c r="Q610" t="b">
        <v>0</v>
      </c>
      <c r="R610">
        <v>5</v>
      </c>
      <c r="S610" t="b">
        <v>0</v>
      </c>
      <c r="T610" t="s">
        <v>8270</v>
      </c>
      <c r="U610" s="9" t="s">
        <v>8317</v>
      </c>
      <c r="V610" t="s">
        <v>8318</v>
      </c>
    </row>
    <row r="611" spans="1:22" ht="60" hidden="1" x14ac:dyDescent="0.3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s="7">
        <f t="shared" si="66"/>
        <v>1</v>
      </c>
      <c r="G611" s="7">
        <f t="shared" si="61"/>
        <v>5</v>
      </c>
      <c r="H611" t="s">
        <v>8219</v>
      </c>
      <c r="I611" t="s">
        <v>8224</v>
      </c>
      <c r="J611" t="s">
        <v>8246</v>
      </c>
      <c r="K611">
        <v>1448761744</v>
      </c>
      <c r="L611">
        <v>1446166144</v>
      </c>
      <c r="M611" s="13">
        <f t="shared" si="62"/>
        <v>42307.034074074079</v>
      </c>
      <c r="N611" s="13" t="str">
        <f t="shared" si="63"/>
        <v>2015</v>
      </c>
      <c r="O611" s="13" t="str">
        <f t="shared" si="64"/>
        <v>Oct</v>
      </c>
      <c r="P611" s="13">
        <f t="shared" si="65"/>
        <v>42337.075740740736</v>
      </c>
      <c r="Q611" t="b">
        <v>0</v>
      </c>
      <c r="R611">
        <v>1</v>
      </c>
      <c r="S611" t="b">
        <v>0</v>
      </c>
      <c r="T611" t="s">
        <v>8270</v>
      </c>
      <c r="U611" s="9" t="s">
        <v>8317</v>
      </c>
      <c r="V611" t="s">
        <v>8318</v>
      </c>
    </row>
    <row r="612" spans="1:22" ht="45" hidden="1" x14ac:dyDescent="0.3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s="7">
        <f t="shared" si="66"/>
        <v>0</v>
      </c>
      <c r="G612" s="7">
        <f t="shared" si="61"/>
        <v>0</v>
      </c>
      <c r="H612" t="s">
        <v>8219</v>
      </c>
      <c r="I612" t="s">
        <v>8223</v>
      </c>
      <c r="J612" t="s">
        <v>8245</v>
      </c>
      <c r="K612">
        <v>1429732586</v>
      </c>
      <c r="L612">
        <v>1427140586</v>
      </c>
      <c r="M612" s="13">
        <f t="shared" si="62"/>
        <v>42086.83085648148</v>
      </c>
      <c r="N612" s="13" t="str">
        <f t="shared" si="63"/>
        <v>2015</v>
      </c>
      <c r="O612" s="13" t="str">
        <f t="shared" si="64"/>
        <v>Mar</v>
      </c>
      <c r="P612" s="13">
        <f t="shared" si="65"/>
        <v>42116.83085648148</v>
      </c>
      <c r="Q612" t="b">
        <v>0</v>
      </c>
      <c r="R612">
        <v>0</v>
      </c>
      <c r="S612" t="b">
        <v>0</v>
      </c>
      <c r="T612" t="s">
        <v>8270</v>
      </c>
      <c r="U612" s="9" t="s">
        <v>8317</v>
      </c>
      <c r="V612" t="s">
        <v>8318</v>
      </c>
    </row>
    <row r="613" spans="1:22" ht="60" hidden="1" x14ac:dyDescent="0.3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s="7">
        <f t="shared" si="66"/>
        <v>0</v>
      </c>
      <c r="G613" s="7">
        <f t="shared" si="61"/>
        <v>0</v>
      </c>
      <c r="H613" t="s">
        <v>8219</v>
      </c>
      <c r="I613" t="s">
        <v>8229</v>
      </c>
      <c r="J613" t="s">
        <v>8248</v>
      </c>
      <c r="K613">
        <v>1453210037</v>
      </c>
      <c r="L613">
        <v>1448026037</v>
      </c>
      <c r="M613" s="13">
        <f t="shared" si="62"/>
        <v>42328.560613425929</v>
      </c>
      <c r="N613" s="13" t="str">
        <f t="shared" si="63"/>
        <v>2015</v>
      </c>
      <c r="O613" s="13" t="str">
        <f t="shared" si="64"/>
        <v>Nov</v>
      </c>
      <c r="P613" s="13">
        <f t="shared" si="65"/>
        <v>42388.560613425929</v>
      </c>
      <c r="Q613" t="b">
        <v>0</v>
      </c>
      <c r="R613">
        <v>0</v>
      </c>
      <c r="S613" t="b">
        <v>0</v>
      </c>
      <c r="T613" t="s">
        <v>8270</v>
      </c>
      <c r="U613" s="9" t="s">
        <v>8317</v>
      </c>
      <c r="V613" t="s">
        <v>8318</v>
      </c>
    </row>
    <row r="614" spans="1:22" ht="30" hidden="1" x14ac:dyDescent="0.3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s="7">
        <f t="shared" si="66"/>
        <v>0</v>
      </c>
      <c r="G614" s="7">
        <f t="shared" si="61"/>
        <v>0</v>
      </c>
      <c r="H614" t="s">
        <v>8219</v>
      </c>
      <c r="I614" t="s">
        <v>8236</v>
      </c>
      <c r="J614" t="s">
        <v>8248</v>
      </c>
      <c r="K614">
        <v>1472777146</v>
      </c>
      <c r="L614">
        <v>1470185146</v>
      </c>
      <c r="M614" s="13">
        <f t="shared" si="62"/>
        <v>42585.031782407401</v>
      </c>
      <c r="N614" s="13" t="str">
        <f t="shared" si="63"/>
        <v>2016</v>
      </c>
      <c r="O614" s="13" t="str">
        <f t="shared" si="64"/>
        <v>Aug</v>
      </c>
      <c r="P614" s="13">
        <f t="shared" si="65"/>
        <v>42615.031782407401</v>
      </c>
      <c r="Q614" t="b">
        <v>0</v>
      </c>
      <c r="R614">
        <v>0</v>
      </c>
      <c r="S614" t="b">
        <v>0</v>
      </c>
      <c r="T614" t="s">
        <v>8270</v>
      </c>
      <c r="U614" s="9" t="s">
        <v>8317</v>
      </c>
      <c r="V614" t="s">
        <v>8318</v>
      </c>
    </row>
    <row r="615" spans="1:22" ht="45" hidden="1" x14ac:dyDescent="0.3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s="7">
        <f t="shared" si="66"/>
        <v>21</v>
      </c>
      <c r="G615" s="7">
        <f t="shared" si="61"/>
        <v>105.93</v>
      </c>
      <c r="H615" t="s">
        <v>8219</v>
      </c>
      <c r="I615" t="s">
        <v>8223</v>
      </c>
      <c r="J615" t="s">
        <v>8245</v>
      </c>
      <c r="K615">
        <v>1443675540</v>
      </c>
      <c r="L615">
        <v>1441022120</v>
      </c>
      <c r="M615" s="13">
        <f t="shared" si="62"/>
        <v>42247.496759259258</v>
      </c>
      <c r="N615" s="13" t="str">
        <f t="shared" si="63"/>
        <v>2015</v>
      </c>
      <c r="O615" s="13" t="str">
        <f t="shared" si="64"/>
        <v>Aug</v>
      </c>
      <c r="P615" s="13">
        <f t="shared" si="65"/>
        <v>42278.207638888889</v>
      </c>
      <c r="Q615" t="b">
        <v>0</v>
      </c>
      <c r="R615">
        <v>121</v>
      </c>
      <c r="S615" t="b">
        <v>0</v>
      </c>
      <c r="T615" t="s">
        <v>8270</v>
      </c>
      <c r="U615" s="9" t="s">
        <v>8317</v>
      </c>
      <c r="V615" t="s">
        <v>8318</v>
      </c>
    </row>
    <row r="616" spans="1:22" ht="45" hidden="1" x14ac:dyDescent="0.3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s="7">
        <f t="shared" si="66"/>
        <v>0</v>
      </c>
      <c r="G616" s="7">
        <f t="shared" si="61"/>
        <v>0</v>
      </c>
      <c r="H616" t="s">
        <v>8219</v>
      </c>
      <c r="I616" t="s">
        <v>8223</v>
      </c>
      <c r="J616" t="s">
        <v>8245</v>
      </c>
      <c r="K616">
        <v>1466731740</v>
      </c>
      <c r="L616">
        <v>1464139740</v>
      </c>
      <c r="M616" s="13">
        <f t="shared" si="62"/>
        <v>42515.061805555553</v>
      </c>
      <c r="N616" s="13" t="str">
        <f t="shared" si="63"/>
        <v>2016</v>
      </c>
      <c r="O616" s="13" t="str">
        <f t="shared" si="64"/>
        <v>May</v>
      </c>
      <c r="P616" s="13">
        <f t="shared" si="65"/>
        <v>42545.061805555553</v>
      </c>
      <c r="Q616" t="b">
        <v>0</v>
      </c>
      <c r="R616">
        <v>0</v>
      </c>
      <c r="S616" t="b">
        <v>0</v>
      </c>
      <c r="T616" t="s">
        <v>8270</v>
      </c>
      <c r="U616" s="9" t="s">
        <v>8317</v>
      </c>
      <c r="V616" t="s">
        <v>8318</v>
      </c>
    </row>
    <row r="617" spans="1:22" ht="45" hidden="1" x14ac:dyDescent="0.3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s="7">
        <f t="shared" si="66"/>
        <v>0</v>
      </c>
      <c r="G617" s="7">
        <f t="shared" si="61"/>
        <v>0</v>
      </c>
      <c r="H617" t="s">
        <v>8219</v>
      </c>
      <c r="I617" t="s">
        <v>8227</v>
      </c>
      <c r="J617" t="s">
        <v>8249</v>
      </c>
      <c r="K617">
        <v>1443149759</v>
      </c>
      <c r="L617">
        <v>1440557759</v>
      </c>
      <c r="M617" s="13">
        <f t="shared" si="62"/>
        <v>42242.122210648144</v>
      </c>
      <c r="N617" s="13" t="str">
        <f t="shared" si="63"/>
        <v>2015</v>
      </c>
      <c r="O617" s="13" t="str">
        <f t="shared" si="64"/>
        <v>Aug</v>
      </c>
      <c r="P617" s="13">
        <f t="shared" si="65"/>
        <v>42272.122210648144</v>
      </c>
      <c r="Q617" t="b">
        <v>0</v>
      </c>
      <c r="R617">
        <v>0</v>
      </c>
      <c r="S617" t="b">
        <v>0</v>
      </c>
      <c r="T617" t="s">
        <v>8270</v>
      </c>
      <c r="U617" s="9" t="s">
        <v>8317</v>
      </c>
      <c r="V617" t="s">
        <v>8318</v>
      </c>
    </row>
    <row r="618" spans="1:22" ht="60" hidden="1" x14ac:dyDescent="0.3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s="7">
        <f t="shared" si="66"/>
        <v>0</v>
      </c>
      <c r="G618" s="7">
        <f t="shared" si="61"/>
        <v>0</v>
      </c>
      <c r="H618" t="s">
        <v>8219</v>
      </c>
      <c r="I618" t="s">
        <v>8229</v>
      </c>
      <c r="J618" t="s">
        <v>8248</v>
      </c>
      <c r="K618">
        <v>1488013307</v>
      </c>
      <c r="L618">
        <v>1485421307</v>
      </c>
      <c r="M618" s="13">
        <f t="shared" si="62"/>
        <v>42761.376238425932</v>
      </c>
      <c r="N618" s="13" t="str">
        <f t="shared" si="63"/>
        <v>2017</v>
      </c>
      <c r="O618" s="13" t="str">
        <f t="shared" si="64"/>
        <v>Jan</v>
      </c>
      <c r="P618" s="13">
        <f t="shared" si="65"/>
        <v>42791.376238425932</v>
      </c>
      <c r="Q618" t="b">
        <v>0</v>
      </c>
      <c r="R618">
        <v>0</v>
      </c>
      <c r="S618" t="b">
        <v>0</v>
      </c>
      <c r="T618" t="s">
        <v>8270</v>
      </c>
      <c r="U618" s="9" t="s">
        <v>8317</v>
      </c>
      <c r="V618" t="s">
        <v>8318</v>
      </c>
    </row>
    <row r="619" spans="1:22" ht="60" hidden="1" x14ac:dyDescent="0.3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s="7">
        <f t="shared" si="66"/>
        <v>3</v>
      </c>
      <c r="G619" s="7">
        <f t="shared" si="61"/>
        <v>20</v>
      </c>
      <c r="H619" t="s">
        <v>8219</v>
      </c>
      <c r="I619" t="s">
        <v>8224</v>
      </c>
      <c r="J619" t="s">
        <v>8246</v>
      </c>
      <c r="K619">
        <v>1431072843</v>
      </c>
      <c r="L619">
        <v>1427184843</v>
      </c>
      <c r="M619" s="13">
        <f t="shared" si="62"/>
        <v>42087.343090277776</v>
      </c>
      <c r="N619" s="13" t="str">
        <f t="shared" si="63"/>
        <v>2015</v>
      </c>
      <c r="O619" s="13" t="str">
        <f t="shared" si="64"/>
        <v>Mar</v>
      </c>
      <c r="P619" s="13">
        <f t="shared" si="65"/>
        <v>42132.343090277776</v>
      </c>
      <c r="Q619" t="b">
        <v>0</v>
      </c>
      <c r="R619">
        <v>3</v>
      </c>
      <c r="S619" t="b">
        <v>0</v>
      </c>
      <c r="T619" t="s">
        <v>8270</v>
      </c>
      <c r="U619" s="9" t="s">
        <v>8317</v>
      </c>
      <c r="V619" t="s">
        <v>8318</v>
      </c>
    </row>
    <row r="620" spans="1:22" ht="60" hidden="1" x14ac:dyDescent="0.3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s="7">
        <f t="shared" si="66"/>
        <v>0</v>
      </c>
      <c r="G620" s="7">
        <f t="shared" si="61"/>
        <v>0</v>
      </c>
      <c r="H620" t="s">
        <v>8219</v>
      </c>
      <c r="I620" t="s">
        <v>8223</v>
      </c>
      <c r="J620" t="s">
        <v>8245</v>
      </c>
      <c r="K620">
        <v>1449689203</v>
      </c>
      <c r="L620">
        <v>1447097203</v>
      </c>
      <c r="M620" s="13">
        <f t="shared" si="62"/>
        <v>42317.810219907406</v>
      </c>
      <c r="N620" s="13" t="str">
        <f t="shared" si="63"/>
        <v>2015</v>
      </c>
      <c r="O620" s="13" t="str">
        <f t="shared" si="64"/>
        <v>Nov</v>
      </c>
      <c r="P620" s="13">
        <f t="shared" si="65"/>
        <v>42347.810219907406</v>
      </c>
      <c r="Q620" t="b">
        <v>0</v>
      </c>
      <c r="R620">
        <v>0</v>
      </c>
      <c r="S620" t="b">
        <v>0</v>
      </c>
      <c r="T620" t="s">
        <v>8270</v>
      </c>
      <c r="U620" s="9" t="s">
        <v>8317</v>
      </c>
      <c r="V620" t="s">
        <v>8318</v>
      </c>
    </row>
    <row r="621" spans="1:22" ht="30" hidden="1" x14ac:dyDescent="0.3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s="7">
        <f t="shared" si="66"/>
        <v>0</v>
      </c>
      <c r="G621" s="7">
        <f t="shared" si="61"/>
        <v>1</v>
      </c>
      <c r="H621" t="s">
        <v>8219</v>
      </c>
      <c r="I621" t="s">
        <v>8223</v>
      </c>
      <c r="J621" t="s">
        <v>8245</v>
      </c>
      <c r="K621">
        <v>1416933390</v>
      </c>
      <c r="L621">
        <v>1411745790</v>
      </c>
      <c r="M621" s="13">
        <f t="shared" si="62"/>
        <v>41908.650347222225</v>
      </c>
      <c r="N621" s="13" t="str">
        <f t="shared" si="63"/>
        <v>2014</v>
      </c>
      <c r="O621" s="13" t="str">
        <f t="shared" si="64"/>
        <v>Sep</v>
      </c>
      <c r="P621" s="13">
        <f t="shared" si="65"/>
        <v>41968.692013888889</v>
      </c>
      <c r="Q621" t="b">
        <v>0</v>
      </c>
      <c r="R621">
        <v>1</v>
      </c>
      <c r="S621" t="b">
        <v>0</v>
      </c>
      <c r="T621" t="s">
        <v>8270</v>
      </c>
      <c r="U621" s="9" t="s">
        <v>8317</v>
      </c>
      <c r="V621" t="s">
        <v>8318</v>
      </c>
    </row>
    <row r="622" spans="1:22" ht="45" hidden="1" x14ac:dyDescent="0.3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s="7">
        <f t="shared" si="66"/>
        <v>1</v>
      </c>
      <c r="G622" s="7">
        <f t="shared" si="61"/>
        <v>300</v>
      </c>
      <c r="H622" t="s">
        <v>8219</v>
      </c>
      <c r="I622" t="s">
        <v>8228</v>
      </c>
      <c r="J622" t="s">
        <v>8250</v>
      </c>
      <c r="K622">
        <v>1408986738</v>
      </c>
      <c r="L622">
        <v>1405098738</v>
      </c>
      <c r="M622" s="13">
        <f t="shared" si="62"/>
        <v>41831.716874999998</v>
      </c>
      <c r="N622" s="13" t="str">
        <f t="shared" si="63"/>
        <v>2014</v>
      </c>
      <c r="O622" s="13" t="str">
        <f t="shared" si="64"/>
        <v>Jul</v>
      </c>
      <c r="P622" s="13">
        <f t="shared" si="65"/>
        <v>41876.716874999998</v>
      </c>
      <c r="Q622" t="b">
        <v>0</v>
      </c>
      <c r="R622">
        <v>1</v>
      </c>
      <c r="S622" t="b">
        <v>0</v>
      </c>
      <c r="T622" t="s">
        <v>8270</v>
      </c>
      <c r="U622" s="9" t="s">
        <v>8317</v>
      </c>
      <c r="V622" t="s">
        <v>8318</v>
      </c>
    </row>
    <row r="623" spans="1:22" ht="60" hidden="1" x14ac:dyDescent="0.3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s="7">
        <f t="shared" si="66"/>
        <v>1</v>
      </c>
      <c r="G623" s="7">
        <f t="shared" si="61"/>
        <v>87</v>
      </c>
      <c r="H623" t="s">
        <v>8219</v>
      </c>
      <c r="I623" t="s">
        <v>8223</v>
      </c>
      <c r="J623" t="s">
        <v>8245</v>
      </c>
      <c r="K623">
        <v>1467934937</v>
      </c>
      <c r="L623">
        <v>1465342937</v>
      </c>
      <c r="M623" s="13">
        <f t="shared" si="62"/>
        <v>42528.987696759257</v>
      </c>
      <c r="N623" s="13" t="str">
        <f t="shared" si="63"/>
        <v>2016</v>
      </c>
      <c r="O623" s="13" t="str">
        <f t="shared" si="64"/>
        <v>Jun</v>
      </c>
      <c r="P623" s="13">
        <f t="shared" si="65"/>
        <v>42558.987696759257</v>
      </c>
      <c r="Q623" t="b">
        <v>0</v>
      </c>
      <c r="R623">
        <v>3</v>
      </c>
      <c r="S623" t="b">
        <v>0</v>
      </c>
      <c r="T623" t="s">
        <v>8270</v>
      </c>
      <c r="U623" s="9" t="s">
        <v>8317</v>
      </c>
      <c r="V623" t="s">
        <v>8318</v>
      </c>
    </row>
    <row r="624" spans="1:22" ht="60" hidden="1" x14ac:dyDescent="0.3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s="7">
        <f t="shared" si="66"/>
        <v>6</v>
      </c>
      <c r="G624" s="7">
        <f t="shared" si="61"/>
        <v>37.89</v>
      </c>
      <c r="H624" t="s">
        <v>8219</v>
      </c>
      <c r="I624" t="s">
        <v>8223</v>
      </c>
      <c r="J624" t="s">
        <v>8245</v>
      </c>
      <c r="K624">
        <v>1467398138</v>
      </c>
      <c r="L624">
        <v>1465670138</v>
      </c>
      <c r="M624" s="13">
        <f t="shared" si="62"/>
        <v>42532.774745370371</v>
      </c>
      <c r="N624" s="13" t="str">
        <f t="shared" si="63"/>
        <v>2016</v>
      </c>
      <c r="O624" s="13" t="str">
        <f t="shared" si="64"/>
        <v>Jun</v>
      </c>
      <c r="P624" s="13">
        <f t="shared" si="65"/>
        <v>42552.774745370371</v>
      </c>
      <c r="Q624" t="b">
        <v>0</v>
      </c>
      <c r="R624">
        <v>9</v>
      </c>
      <c r="S624" t="b">
        <v>0</v>
      </c>
      <c r="T624" t="s">
        <v>8270</v>
      </c>
      <c r="U624" s="9" t="s">
        <v>8317</v>
      </c>
      <c r="V624" t="s">
        <v>8318</v>
      </c>
    </row>
    <row r="625" spans="1:22" ht="60" hidden="1" x14ac:dyDescent="0.3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s="7">
        <f t="shared" si="66"/>
        <v>0</v>
      </c>
      <c r="G625" s="7">
        <f t="shared" si="61"/>
        <v>0</v>
      </c>
      <c r="H625" t="s">
        <v>8219</v>
      </c>
      <c r="I625" t="s">
        <v>8225</v>
      </c>
      <c r="J625" t="s">
        <v>8247</v>
      </c>
      <c r="K625">
        <v>1432771997</v>
      </c>
      <c r="L625">
        <v>1430179997</v>
      </c>
      <c r="M625" s="13">
        <f t="shared" si="62"/>
        <v>42122.009224537032</v>
      </c>
      <c r="N625" s="13" t="str">
        <f t="shared" si="63"/>
        <v>2015</v>
      </c>
      <c r="O625" s="13" t="str">
        <f t="shared" si="64"/>
        <v>Apr</v>
      </c>
      <c r="P625" s="13">
        <f t="shared" si="65"/>
        <v>42152.009224537032</v>
      </c>
      <c r="Q625" t="b">
        <v>0</v>
      </c>
      <c r="R625">
        <v>0</v>
      </c>
      <c r="S625" t="b">
        <v>0</v>
      </c>
      <c r="T625" t="s">
        <v>8270</v>
      </c>
      <c r="U625" s="9" t="s">
        <v>8317</v>
      </c>
      <c r="V625" t="s">
        <v>8318</v>
      </c>
    </row>
    <row r="626" spans="1:22" ht="45" hidden="1" x14ac:dyDescent="0.3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s="7">
        <f t="shared" si="66"/>
        <v>0</v>
      </c>
      <c r="G626" s="7">
        <f t="shared" si="61"/>
        <v>0</v>
      </c>
      <c r="H626" t="s">
        <v>8219</v>
      </c>
      <c r="I626" t="s">
        <v>8223</v>
      </c>
      <c r="J626" t="s">
        <v>8245</v>
      </c>
      <c r="K626">
        <v>1431647041</v>
      </c>
      <c r="L626">
        <v>1429055041</v>
      </c>
      <c r="M626" s="13">
        <f t="shared" si="62"/>
        <v>42108.988900462966</v>
      </c>
      <c r="N626" s="13" t="str">
        <f t="shared" si="63"/>
        <v>2015</v>
      </c>
      <c r="O626" s="13" t="str">
        <f t="shared" si="64"/>
        <v>Apr</v>
      </c>
      <c r="P626" s="13">
        <f t="shared" si="65"/>
        <v>42138.988900462966</v>
      </c>
      <c r="Q626" t="b">
        <v>0</v>
      </c>
      <c r="R626">
        <v>0</v>
      </c>
      <c r="S626" t="b">
        <v>0</v>
      </c>
      <c r="T626" t="s">
        <v>8270</v>
      </c>
      <c r="U626" s="9" t="s">
        <v>8317</v>
      </c>
      <c r="V626" t="s">
        <v>8318</v>
      </c>
    </row>
    <row r="627" spans="1:22" ht="60" hidden="1" x14ac:dyDescent="0.3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s="7">
        <f t="shared" si="66"/>
        <v>0</v>
      </c>
      <c r="G627" s="7">
        <f t="shared" si="61"/>
        <v>0</v>
      </c>
      <c r="H627" t="s">
        <v>8219</v>
      </c>
      <c r="I627" t="s">
        <v>8228</v>
      </c>
      <c r="J627" t="s">
        <v>8250</v>
      </c>
      <c r="K627">
        <v>1490560177</v>
      </c>
      <c r="L627">
        <v>1487971777</v>
      </c>
      <c r="M627" s="13">
        <f t="shared" si="62"/>
        <v>42790.895567129628</v>
      </c>
      <c r="N627" s="13" t="str">
        <f t="shared" si="63"/>
        <v>2017</v>
      </c>
      <c r="O627" s="13" t="str">
        <f t="shared" si="64"/>
        <v>Feb</v>
      </c>
      <c r="P627" s="13">
        <f t="shared" si="65"/>
        <v>42820.853900462964</v>
      </c>
      <c r="Q627" t="b">
        <v>0</v>
      </c>
      <c r="R627">
        <v>0</v>
      </c>
      <c r="S627" t="b">
        <v>0</v>
      </c>
      <c r="T627" t="s">
        <v>8270</v>
      </c>
      <c r="U627" s="9" t="s">
        <v>8317</v>
      </c>
      <c r="V627" t="s">
        <v>8318</v>
      </c>
    </row>
    <row r="628" spans="1:22" ht="45" hidden="1" x14ac:dyDescent="0.3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s="7">
        <f t="shared" si="66"/>
        <v>17</v>
      </c>
      <c r="G628" s="7">
        <f t="shared" si="61"/>
        <v>111.41</v>
      </c>
      <c r="H628" t="s">
        <v>8219</v>
      </c>
      <c r="I628" t="s">
        <v>8223</v>
      </c>
      <c r="J628" t="s">
        <v>8245</v>
      </c>
      <c r="K628">
        <v>1439644920</v>
      </c>
      <c r="L628">
        <v>1436793939</v>
      </c>
      <c r="M628" s="13">
        <f t="shared" si="62"/>
        <v>42198.559479166666</v>
      </c>
      <c r="N628" s="13" t="str">
        <f t="shared" si="63"/>
        <v>2015</v>
      </c>
      <c r="O628" s="13" t="str">
        <f t="shared" si="64"/>
        <v>Jul</v>
      </c>
      <c r="P628" s="13">
        <f t="shared" si="65"/>
        <v>42231.556944444441</v>
      </c>
      <c r="Q628" t="b">
        <v>0</v>
      </c>
      <c r="R628">
        <v>39</v>
      </c>
      <c r="S628" t="b">
        <v>0</v>
      </c>
      <c r="T628" t="s">
        <v>8270</v>
      </c>
      <c r="U628" s="9" t="s">
        <v>8317</v>
      </c>
      <c r="V628" t="s">
        <v>8318</v>
      </c>
    </row>
    <row r="629" spans="1:22" ht="45" hidden="1" x14ac:dyDescent="0.3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s="7">
        <f t="shared" si="66"/>
        <v>0</v>
      </c>
      <c r="G629" s="7">
        <f t="shared" si="61"/>
        <v>90</v>
      </c>
      <c r="H629" t="s">
        <v>8219</v>
      </c>
      <c r="I629" t="s">
        <v>8234</v>
      </c>
      <c r="J629" t="s">
        <v>8254</v>
      </c>
      <c r="K629">
        <v>1457996400</v>
      </c>
      <c r="L629">
        <v>1452842511</v>
      </c>
      <c r="M629" s="13">
        <f t="shared" si="62"/>
        <v>42384.306840277779</v>
      </c>
      <c r="N629" s="13" t="str">
        <f t="shared" si="63"/>
        <v>2016</v>
      </c>
      <c r="O629" s="13" t="str">
        <f t="shared" si="64"/>
        <v>Jan</v>
      </c>
      <c r="P629" s="13">
        <f t="shared" si="65"/>
        <v>42443.958333333328</v>
      </c>
      <c r="Q629" t="b">
        <v>0</v>
      </c>
      <c r="R629">
        <v>1</v>
      </c>
      <c r="S629" t="b">
        <v>0</v>
      </c>
      <c r="T629" t="s">
        <v>8270</v>
      </c>
      <c r="U629" s="9" t="s">
        <v>8317</v>
      </c>
      <c r="V629" t="s">
        <v>8318</v>
      </c>
    </row>
    <row r="630" spans="1:22" ht="45" hidden="1" x14ac:dyDescent="0.3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s="7">
        <f t="shared" si="66"/>
        <v>0</v>
      </c>
      <c r="G630" s="7">
        <f t="shared" si="61"/>
        <v>0</v>
      </c>
      <c r="H630" t="s">
        <v>8219</v>
      </c>
      <c r="I630" t="s">
        <v>8223</v>
      </c>
      <c r="J630" t="s">
        <v>8245</v>
      </c>
      <c r="K630">
        <v>1405269457</v>
      </c>
      <c r="L630">
        <v>1402677457</v>
      </c>
      <c r="M630" s="13">
        <f t="shared" si="62"/>
        <v>41803.692789351851</v>
      </c>
      <c r="N630" s="13" t="str">
        <f t="shared" si="63"/>
        <v>2014</v>
      </c>
      <c r="O630" s="13" t="str">
        <f t="shared" si="64"/>
        <v>Jun</v>
      </c>
      <c r="P630" s="13">
        <f t="shared" si="65"/>
        <v>41833.692789351851</v>
      </c>
      <c r="Q630" t="b">
        <v>0</v>
      </c>
      <c r="R630">
        <v>0</v>
      </c>
      <c r="S630" t="b">
        <v>0</v>
      </c>
      <c r="T630" t="s">
        <v>8270</v>
      </c>
      <c r="U630" s="9" t="s">
        <v>8317</v>
      </c>
      <c r="V630" t="s">
        <v>8318</v>
      </c>
    </row>
    <row r="631" spans="1:22" ht="60" hidden="1" x14ac:dyDescent="0.3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s="7">
        <f t="shared" si="66"/>
        <v>0</v>
      </c>
      <c r="G631" s="7">
        <f t="shared" si="61"/>
        <v>116.67</v>
      </c>
      <c r="H631" t="s">
        <v>8219</v>
      </c>
      <c r="I631" t="s">
        <v>8225</v>
      </c>
      <c r="J631" t="s">
        <v>8247</v>
      </c>
      <c r="K631">
        <v>1463239108</v>
      </c>
      <c r="L631">
        <v>1460647108</v>
      </c>
      <c r="M631" s="13">
        <f t="shared" si="62"/>
        <v>42474.637824074074</v>
      </c>
      <c r="N631" s="13" t="str">
        <f t="shared" si="63"/>
        <v>2016</v>
      </c>
      <c r="O631" s="13" t="str">
        <f t="shared" si="64"/>
        <v>Apr</v>
      </c>
      <c r="P631" s="13">
        <f t="shared" si="65"/>
        <v>42504.637824074074</v>
      </c>
      <c r="Q631" t="b">
        <v>0</v>
      </c>
      <c r="R631">
        <v>3</v>
      </c>
      <c r="S631" t="b">
        <v>0</v>
      </c>
      <c r="T631" t="s">
        <v>8270</v>
      </c>
      <c r="U631" s="9" t="s">
        <v>8317</v>
      </c>
      <c r="V631" t="s">
        <v>8318</v>
      </c>
    </row>
    <row r="632" spans="1:22" ht="60" hidden="1" x14ac:dyDescent="0.3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s="7">
        <f t="shared" si="66"/>
        <v>0</v>
      </c>
      <c r="G632" s="7">
        <f t="shared" si="61"/>
        <v>10</v>
      </c>
      <c r="H632" t="s">
        <v>8219</v>
      </c>
      <c r="I632" t="s">
        <v>8223</v>
      </c>
      <c r="J632" t="s">
        <v>8245</v>
      </c>
      <c r="K632">
        <v>1441516200</v>
      </c>
      <c r="L632">
        <v>1438959121</v>
      </c>
      <c r="M632" s="13">
        <f t="shared" si="62"/>
        <v>42223.619456018518</v>
      </c>
      <c r="N632" s="13" t="str">
        <f t="shared" si="63"/>
        <v>2015</v>
      </c>
      <c r="O632" s="13" t="str">
        <f t="shared" si="64"/>
        <v>Aug</v>
      </c>
      <c r="P632" s="13">
        <f t="shared" si="65"/>
        <v>42253.215277777781</v>
      </c>
      <c r="Q632" t="b">
        <v>0</v>
      </c>
      <c r="R632">
        <v>1</v>
      </c>
      <c r="S632" t="b">
        <v>0</v>
      </c>
      <c r="T632" t="s">
        <v>8270</v>
      </c>
      <c r="U632" s="9" t="s">
        <v>8317</v>
      </c>
      <c r="V632" t="s">
        <v>8318</v>
      </c>
    </row>
    <row r="633" spans="1:22" ht="30" hidden="1" x14ac:dyDescent="0.3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s="7">
        <f t="shared" si="66"/>
        <v>1</v>
      </c>
      <c r="G633" s="7">
        <f t="shared" si="61"/>
        <v>76.67</v>
      </c>
      <c r="H633" t="s">
        <v>8219</v>
      </c>
      <c r="I633" t="s">
        <v>8228</v>
      </c>
      <c r="J633" t="s">
        <v>8250</v>
      </c>
      <c r="K633">
        <v>1464460329</v>
      </c>
      <c r="L633">
        <v>1461954729</v>
      </c>
      <c r="M633" s="13">
        <f t="shared" si="62"/>
        <v>42489.772326388891</v>
      </c>
      <c r="N633" s="13" t="str">
        <f t="shared" si="63"/>
        <v>2016</v>
      </c>
      <c r="O633" s="13" t="str">
        <f t="shared" si="64"/>
        <v>Apr</v>
      </c>
      <c r="P633" s="13">
        <f t="shared" si="65"/>
        <v>42518.772326388891</v>
      </c>
      <c r="Q633" t="b">
        <v>0</v>
      </c>
      <c r="R633">
        <v>9</v>
      </c>
      <c r="S633" t="b">
        <v>0</v>
      </c>
      <c r="T633" t="s">
        <v>8270</v>
      </c>
      <c r="U633" s="9" t="s">
        <v>8317</v>
      </c>
      <c r="V633" t="s">
        <v>8318</v>
      </c>
    </row>
    <row r="634" spans="1:22" ht="45" hidden="1" x14ac:dyDescent="0.3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s="7">
        <f t="shared" si="66"/>
        <v>0</v>
      </c>
      <c r="G634" s="7">
        <f t="shared" si="61"/>
        <v>0</v>
      </c>
      <c r="H634" t="s">
        <v>8219</v>
      </c>
      <c r="I634" t="s">
        <v>8232</v>
      </c>
      <c r="J634" t="s">
        <v>8248</v>
      </c>
      <c r="K634">
        <v>1448470165</v>
      </c>
      <c r="L634">
        <v>1445874565</v>
      </c>
      <c r="M634" s="13">
        <f t="shared" si="62"/>
        <v>42303.659317129626</v>
      </c>
      <c r="N634" s="13" t="str">
        <f t="shared" si="63"/>
        <v>2015</v>
      </c>
      <c r="O634" s="13" t="str">
        <f t="shared" si="64"/>
        <v>Oct</v>
      </c>
      <c r="P634" s="13">
        <f t="shared" si="65"/>
        <v>42333.700983796298</v>
      </c>
      <c r="Q634" t="b">
        <v>0</v>
      </c>
      <c r="R634">
        <v>0</v>
      </c>
      <c r="S634" t="b">
        <v>0</v>
      </c>
      <c r="T634" t="s">
        <v>8270</v>
      </c>
      <c r="U634" s="9" t="s">
        <v>8317</v>
      </c>
      <c r="V634" t="s">
        <v>8318</v>
      </c>
    </row>
    <row r="635" spans="1:22" ht="45" hidden="1" x14ac:dyDescent="0.3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s="7">
        <f t="shared" si="66"/>
        <v>12</v>
      </c>
      <c r="G635" s="7">
        <f t="shared" si="61"/>
        <v>49.8</v>
      </c>
      <c r="H635" t="s">
        <v>8219</v>
      </c>
      <c r="I635" t="s">
        <v>8223</v>
      </c>
      <c r="J635" t="s">
        <v>8245</v>
      </c>
      <c r="K635">
        <v>1466204400</v>
      </c>
      <c r="L635">
        <v>1463469062</v>
      </c>
      <c r="M635" s="13">
        <f t="shared" si="62"/>
        <v>42507.29932870371</v>
      </c>
      <c r="N635" s="13" t="str">
        <f t="shared" si="63"/>
        <v>2016</v>
      </c>
      <c r="O635" s="13" t="str">
        <f t="shared" si="64"/>
        <v>May</v>
      </c>
      <c r="P635" s="13">
        <f t="shared" si="65"/>
        <v>42538.958333333328</v>
      </c>
      <c r="Q635" t="b">
        <v>0</v>
      </c>
      <c r="R635">
        <v>25</v>
      </c>
      <c r="S635" t="b">
        <v>0</v>
      </c>
      <c r="T635" t="s">
        <v>8270</v>
      </c>
      <c r="U635" s="9" t="s">
        <v>8317</v>
      </c>
      <c r="V635" t="s">
        <v>8318</v>
      </c>
    </row>
    <row r="636" spans="1:22" ht="30" hidden="1" x14ac:dyDescent="0.3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s="7">
        <f t="shared" si="66"/>
        <v>0</v>
      </c>
      <c r="G636" s="7">
        <f t="shared" si="61"/>
        <v>1</v>
      </c>
      <c r="H636" t="s">
        <v>8219</v>
      </c>
      <c r="I636" t="s">
        <v>8223</v>
      </c>
      <c r="J636" t="s">
        <v>8245</v>
      </c>
      <c r="K636">
        <v>1424989029</v>
      </c>
      <c r="L636">
        <v>1422397029</v>
      </c>
      <c r="M636" s="13">
        <f t="shared" si="62"/>
        <v>42031.928576388891</v>
      </c>
      <c r="N636" s="13" t="str">
        <f t="shared" si="63"/>
        <v>2015</v>
      </c>
      <c r="O636" s="13" t="str">
        <f t="shared" si="64"/>
        <v>Jan</v>
      </c>
      <c r="P636" s="13">
        <f t="shared" si="65"/>
        <v>42061.928576388891</v>
      </c>
      <c r="Q636" t="b">
        <v>0</v>
      </c>
      <c r="R636">
        <v>1</v>
      </c>
      <c r="S636" t="b">
        <v>0</v>
      </c>
      <c r="T636" t="s">
        <v>8270</v>
      </c>
      <c r="U636" s="9" t="s">
        <v>8317</v>
      </c>
      <c r="V636" t="s">
        <v>8318</v>
      </c>
    </row>
    <row r="637" spans="1:22" ht="30" hidden="1" x14ac:dyDescent="0.3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s="7">
        <f t="shared" si="66"/>
        <v>0</v>
      </c>
      <c r="G637" s="7">
        <f t="shared" si="61"/>
        <v>2</v>
      </c>
      <c r="H637" t="s">
        <v>8219</v>
      </c>
      <c r="I637" t="s">
        <v>8223</v>
      </c>
      <c r="J637" t="s">
        <v>8245</v>
      </c>
      <c r="K637">
        <v>1428804762</v>
      </c>
      <c r="L637">
        <v>1426212762</v>
      </c>
      <c r="M637" s="13">
        <f t="shared" si="62"/>
        <v>42076.092152777783</v>
      </c>
      <c r="N637" s="13" t="str">
        <f t="shared" si="63"/>
        <v>2015</v>
      </c>
      <c r="O637" s="13" t="str">
        <f t="shared" si="64"/>
        <v>Mar</v>
      </c>
      <c r="P637" s="13">
        <f t="shared" si="65"/>
        <v>42106.092152777783</v>
      </c>
      <c r="Q637" t="b">
        <v>0</v>
      </c>
      <c r="R637">
        <v>1</v>
      </c>
      <c r="S637" t="b">
        <v>0</v>
      </c>
      <c r="T637" t="s">
        <v>8270</v>
      </c>
      <c r="U637" s="9" t="s">
        <v>8317</v>
      </c>
      <c r="V637" t="s">
        <v>8318</v>
      </c>
    </row>
    <row r="638" spans="1:22" ht="45" hidden="1" x14ac:dyDescent="0.3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s="7">
        <f t="shared" si="66"/>
        <v>0</v>
      </c>
      <c r="G638" s="7">
        <f t="shared" si="61"/>
        <v>4</v>
      </c>
      <c r="H638" t="s">
        <v>8219</v>
      </c>
      <c r="I638" t="s">
        <v>8224</v>
      </c>
      <c r="J638" t="s">
        <v>8246</v>
      </c>
      <c r="K638">
        <v>1433587620</v>
      </c>
      <c r="L638">
        <v>1430996150</v>
      </c>
      <c r="M638" s="13">
        <f t="shared" si="62"/>
        <v>42131.455439814818</v>
      </c>
      <c r="N638" s="13" t="str">
        <f t="shared" si="63"/>
        <v>2015</v>
      </c>
      <c r="O638" s="13" t="str">
        <f t="shared" si="64"/>
        <v>May</v>
      </c>
      <c r="P638" s="13">
        <f t="shared" si="65"/>
        <v>42161.44930555555</v>
      </c>
      <c r="Q638" t="b">
        <v>0</v>
      </c>
      <c r="R638">
        <v>1</v>
      </c>
      <c r="S638" t="b">
        <v>0</v>
      </c>
      <c r="T638" t="s">
        <v>8270</v>
      </c>
      <c r="U638" s="9" t="s">
        <v>8317</v>
      </c>
      <c r="V638" t="s">
        <v>8318</v>
      </c>
    </row>
    <row r="639" spans="1:22" ht="60" hidden="1" x14ac:dyDescent="0.3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s="7">
        <f t="shared" si="66"/>
        <v>0</v>
      </c>
      <c r="G639" s="7">
        <f t="shared" si="61"/>
        <v>0</v>
      </c>
      <c r="H639" t="s">
        <v>8219</v>
      </c>
      <c r="I639" t="s">
        <v>8224</v>
      </c>
      <c r="J639" t="s">
        <v>8246</v>
      </c>
      <c r="K639">
        <v>1488063840</v>
      </c>
      <c r="L639">
        <v>1485558318</v>
      </c>
      <c r="M639" s="13">
        <f t="shared" si="62"/>
        <v>42762.962013888886</v>
      </c>
      <c r="N639" s="13" t="str">
        <f t="shared" si="63"/>
        <v>2017</v>
      </c>
      <c r="O639" s="13" t="str">
        <f t="shared" si="64"/>
        <v>Jan</v>
      </c>
      <c r="P639" s="13">
        <f t="shared" si="65"/>
        <v>42791.961111111115</v>
      </c>
      <c r="Q639" t="b">
        <v>0</v>
      </c>
      <c r="R639">
        <v>0</v>
      </c>
      <c r="S639" t="b">
        <v>0</v>
      </c>
      <c r="T639" t="s">
        <v>8270</v>
      </c>
      <c r="U639" s="9" t="s">
        <v>8317</v>
      </c>
      <c r="V639" t="s">
        <v>8318</v>
      </c>
    </row>
    <row r="640" spans="1:22" hidden="1" x14ac:dyDescent="0.3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s="7">
        <f t="shared" si="66"/>
        <v>0</v>
      </c>
      <c r="G640" s="7">
        <f t="shared" si="61"/>
        <v>3</v>
      </c>
      <c r="H640" t="s">
        <v>8219</v>
      </c>
      <c r="I640" t="s">
        <v>8235</v>
      </c>
      <c r="J640" t="s">
        <v>8248</v>
      </c>
      <c r="K640">
        <v>1490447662</v>
      </c>
      <c r="L640">
        <v>1485267262</v>
      </c>
      <c r="M640" s="13">
        <f t="shared" si="62"/>
        <v>42759.593310185184</v>
      </c>
      <c r="N640" s="13" t="str">
        <f t="shared" si="63"/>
        <v>2017</v>
      </c>
      <c r="O640" s="13" t="str">
        <f t="shared" si="64"/>
        <v>Jan</v>
      </c>
      <c r="P640" s="13">
        <f t="shared" si="65"/>
        <v>42819.55164351852</v>
      </c>
      <c r="Q640" t="b">
        <v>0</v>
      </c>
      <c r="R640">
        <v>6</v>
      </c>
      <c r="S640" t="b">
        <v>0</v>
      </c>
      <c r="T640" t="s">
        <v>8270</v>
      </c>
      <c r="U640" s="9" t="s">
        <v>8317</v>
      </c>
      <c r="V640" t="s">
        <v>8318</v>
      </c>
    </row>
    <row r="641" spans="1:22" ht="30" hidden="1" x14ac:dyDescent="0.3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s="7">
        <f t="shared" si="66"/>
        <v>0</v>
      </c>
      <c r="G641" s="7">
        <f t="shared" si="61"/>
        <v>1</v>
      </c>
      <c r="H641" t="s">
        <v>8219</v>
      </c>
      <c r="I641" t="s">
        <v>8223</v>
      </c>
      <c r="J641" t="s">
        <v>8245</v>
      </c>
      <c r="K641">
        <v>1413208795</v>
      </c>
      <c r="L641">
        <v>1408024795</v>
      </c>
      <c r="M641" s="13">
        <f t="shared" si="62"/>
        <v>41865.583275462966</v>
      </c>
      <c r="N641" s="13" t="str">
        <f t="shared" si="63"/>
        <v>2014</v>
      </c>
      <c r="O641" s="13" t="str">
        <f t="shared" si="64"/>
        <v>Aug</v>
      </c>
      <c r="P641" s="13">
        <f t="shared" si="65"/>
        <v>41925.583275462966</v>
      </c>
      <c r="Q641" t="b">
        <v>0</v>
      </c>
      <c r="R641">
        <v>1</v>
      </c>
      <c r="S641" t="b">
        <v>0</v>
      </c>
      <c r="T641" t="s">
        <v>8270</v>
      </c>
      <c r="U641" s="9" t="s">
        <v>8317</v>
      </c>
      <c r="V641" t="s">
        <v>8318</v>
      </c>
    </row>
    <row r="642" spans="1:22" ht="60" hidden="1" x14ac:dyDescent="0.3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s="7">
        <f t="shared" si="66"/>
        <v>144</v>
      </c>
      <c r="G642" s="7">
        <f t="shared" si="61"/>
        <v>50.5</v>
      </c>
      <c r="H642" t="s">
        <v>8218</v>
      </c>
      <c r="I642" t="s">
        <v>8229</v>
      </c>
      <c r="J642" t="s">
        <v>8248</v>
      </c>
      <c r="K642">
        <v>1480028400</v>
      </c>
      <c r="L642">
        <v>1478685915</v>
      </c>
      <c r="M642" s="13">
        <f t="shared" si="62"/>
        <v>42683.420312500006</v>
      </c>
      <c r="N642" s="13" t="str">
        <f t="shared" si="63"/>
        <v>2016</v>
      </c>
      <c r="O642" s="13" t="str">
        <f t="shared" si="64"/>
        <v>Nov</v>
      </c>
      <c r="P642" s="13">
        <f t="shared" si="65"/>
        <v>42698.958333333328</v>
      </c>
      <c r="Q642" t="b">
        <v>0</v>
      </c>
      <c r="R642">
        <v>2</v>
      </c>
      <c r="S642" t="b">
        <v>1</v>
      </c>
      <c r="T642" t="s">
        <v>8271</v>
      </c>
      <c r="U642" s="9" t="s">
        <v>8317</v>
      </c>
      <c r="V642" t="s">
        <v>8319</v>
      </c>
    </row>
    <row r="643" spans="1:22" ht="45" hidden="1" x14ac:dyDescent="0.3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s="7">
        <f t="shared" si="66"/>
        <v>119</v>
      </c>
      <c r="G643" s="7">
        <f t="shared" si="61"/>
        <v>151.32</v>
      </c>
      <c r="H643" t="s">
        <v>8218</v>
      </c>
      <c r="I643" t="s">
        <v>8223</v>
      </c>
      <c r="J643" t="s">
        <v>8245</v>
      </c>
      <c r="K643">
        <v>1439473248</v>
      </c>
      <c r="L643">
        <v>1436881248</v>
      </c>
      <c r="M643" s="13">
        <f t="shared" si="62"/>
        <v>42199.57</v>
      </c>
      <c r="N643" s="13" t="str">
        <f t="shared" si="63"/>
        <v>2015</v>
      </c>
      <c r="O643" s="13" t="str">
        <f t="shared" si="64"/>
        <v>Jul</v>
      </c>
      <c r="P643" s="13">
        <f t="shared" si="65"/>
        <v>42229.57</v>
      </c>
      <c r="Q643" t="b">
        <v>0</v>
      </c>
      <c r="R643">
        <v>315</v>
      </c>
      <c r="S643" t="b">
        <v>1</v>
      </c>
      <c r="T643" t="s">
        <v>8271</v>
      </c>
      <c r="U643" s="9" t="s">
        <v>8317</v>
      </c>
      <c r="V643" t="s">
        <v>8319</v>
      </c>
    </row>
    <row r="644" spans="1:22" ht="45" hidden="1" x14ac:dyDescent="0.3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s="7">
        <f t="shared" si="66"/>
        <v>1460</v>
      </c>
      <c r="G644" s="7">
        <f t="shared" si="61"/>
        <v>134.36000000000001</v>
      </c>
      <c r="H644" t="s">
        <v>8218</v>
      </c>
      <c r="I644" t="s">
        <v>8235</v>
      </c>
      <c r="J644" t="s">
        <v>8248</v>
      </c>
      <c r="K644">
        <v>1439998674</v>
      </c>
      <c r="L644">
        <v>1436888274</v>
      </c>
      <c r="M644" s="13">
        <f t="shared" si="62"/>
        <v>42199.651319444441</v>
      </c>
      <c r="N644" s="13" t="str">
        <f t="shared" si="63"/>
        <v>2015</v>
      </c>
      <c r="O644" s="13" t="str">
        <f t="shared" si="64"/>
        <v>Jul</v>
      </c>
      <c r="P644" s="13">
        <f t="shared" si="65"/>
        <v>42235.651319444441</v>
      </c>
      <c r="Q644" t="b">
        <v>0</v>
      </c>
      <c r="R644">
        <v>2174</v>
      </c>
      <c r="S644" t="b">
        <v>1</v>
      </c>
      <c r="T644" t="s">
        <v>8271</v>
      </c>
      <c r="U644" s="9" t="s">
        <v>8317</v>
      </c>
      <c r="V644" t="s">
        <v>8319</v>
      </c>
    </row>
    <row r="645" spans="1:22" ht="45" hidden="1" x14ac:dyDescent="0.3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s="7">
        <f t="shared" si="66"/>
        <v>106</v>
      </c>
      <c r="G645" s="7">
        <f t="shared" si="61"/>
        <v>174.03</v>
      </c>
      <c r="H645" t="s">
        <v>8218</v>
      </c>
      <c r="I645" t="s">
        <v>8223</v>
      </c>
      <c r="J645" t="s">
        <v>8245</v>
      </c>
      <c r="K645">
        <v>1433085875</v>
      </c>
      <c r="L645">
        <v>1428333875</v>
      </c>
      <c r="M645" s="13">
        <f t="shared" si="62"/>
        <v>42100.642071759255</v>
      </c>
      <c r="N645" s="13" t="str">
        <f t="shared" si="63"/>
        <v>2015</v>
      </c>
      <c r="O645" s="13" t="str">
        <f t="shared" si="64"/>
        <v>Apr</v>
      </c>
      <c r="P645" s="13">
        <f t="shared" si="65"/>
        <v>42155.642071759255</v>
      </c>
      <c r="Q645" t="b">
        <v>0</v>
      </c>
      <c r="R645">
        <v>152</v>
      </c>
      <c r="S645" t="b">
        <v>1</v>
      </c>
      <c r="T645" t="s">
        <v>8271</v>
      </c>
      <c r="U645" s="9" t="s">
        <v>8317</v>
      </c>
      <c r="V645" t="s">
        <v>8319</v>
      </c>
    </row>
    <row r="646" spans="1:22" ht="45" hidden="1" x14ac:dyDescent="0.3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s="7">
        <f t="shared" si="66"/>
        <v>300</v>
      </c>
      <c r="G646" s="7">
        <f t="shared" si="61"/>
        <v>73.489999999999995</v>
      </c>
      <c r="H646" t="s">
        <v>8218</v>
      </c>
      <c r="I646" t="s">
        <v>8223</v>
      </c>
      <c r="J646" t="s">
        <v>8245</v>
      </c>
      <c r="K646">
        <v>1414544400</v>
      </c>
      <c r="L646">
        <v>1410883139</v>
      </c>
      <c r="M646" s="13">
        <f t="shared" si="62"/>
        <v>41898.665960648148</v>
      </c>
      <c r="N646" s="13" t="str">
        <f t="shared" si="63"/>
        <v>2014</v>
      </c>
      <c r="O646" s="13" t="str">
        <f t="shared" si="64"/>
        <v>Sep</v>
      </c>
      <c r="P646" s="13">
        <f t="shared" si="65"/>
        <v>41941.041666666664</v>
      </c>
      <c r="Q646" t="b">
        <v>0</v>
      </c>
      <c r="R646">
        <v>1021</v>
      </c>
      <c r="S646" t="b">
        <v>1</v>
      </c>
      <c r="T646" t="s">
        <v>8271</v>
      </c>
      <c r="U646" s="9" t="s">
        <v>8317</v>
      </c>
      <c r="V646" t="s">
        <v>8319</v>
      </c>
    </row>
    <row r="647" spans="1:22" ht="30" hidden="1" x14ac:dyDescent="0.3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s="7">
        <f t="shared" si="66"/>
        <v>279</v>
      </c>
      <c r="G647" s="7">
        <f t="shared" si="61"/>
        <v>23.52</v>
      </c>
      <c r="H647" t="s">
        <v>8218</v>
      </c>
      <c r="I647" t="s">
        <v>8223</v>
      </c>
      <c r="J647" t="s">
        <v>8245</v>
      </c>
      <c r="K647">
        <v>1470962274</v>
      </c>
      <c r="L647">
        <v>1468370274</v>
      </c>
      <c r="M647" s="13">
        <f t="shared" si="62"/>
        <v>42564.026319444441</v>
      </c>
      <c r="N647" s="13" t="str">
        <f t="shared" si="63"/>
        <v>2016</v>
      </c>
      <c r="O647" s="13" t="str">
        <f t="shared" si="64"/>
        <v>Jul</v>
      </c>
      <c r="P647" s="13">
        <f t="shared" si="65"/>
        <v>42594.026319444441</v>
      </c>
      <c r="Q647" t="b">
        <v>0</v>
      </c>
      <c r="R647">
        <v>237</v>
      </c>
      <c r="S647" t="b">
        <v>1</v>
      </c>
      <c r="T647" t="s">
        <v>8271</v>
      </c>
      <c r="U647" s="9" t="s">
        <v>8317</v>
      </c>
      <c r="V647" t="s">
        <v>8319</v>
      </c>
    </row>
    <row r="648" spans="1:22" ht="45" hidden="1" x14ac:dyDescent="0.3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s="7">
        <f t="shared" si="66"/>
        <v>132</v>
      </c>
      <c r="G648" s="7">
        <f t="shared" si="61"/>
        <v>39.07</v>
      </c>
      <c r="H648" t="s">
        <v>8218</v>
      </c>
      <c r="I648" t="s">
        <v>8223</v>
      </c>
      <c r="J648" t="s">
        <v>8245</v>
      </c>
      <c r="K648">
        <v>1407788867</v>
      </c>
      <c r="L648">
        <v>1405196867</v>
      </c>
      <c r="M648" s="13">
        <f t="shared" si="62"/>
        <v>41832.852627314816</v>
      </c>
      <c r="N648" s="13" t="str">
        <f t="shared" si="63"/>
        <v>2014</v>
      </c>
      <c r="O648" s="13" t="str">
        <f t="shared" si="64"/>
        <v>Jul</v>
      </c>
      <c r="P648" s="13">
        <f t="shared" si="65"/>
        <v>41862.852627314816</v>
      </c>
      <c r="Q648" t="b">
        <v>0</v>
      </c>
      <c r="R648">
        <v>27</v>
      </c>
      <c r="S648" t="b">
        <v>1</v>
      </c>
      <c r="T648" t="s">
        <v>8271</v>
      </c>
      <c r="U648" s="9" t="s">
        <v>8317</v>
      </c>
      <c r="V648" t="s">
        <v>8319</v>
      </c>
    </row>
    <row r="649" spans="1:22" ht="60" hidden="1" x14ac:dyDescent="0.3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s="7">
        <f t="shared" si="66"/>
        <v>107</v>
      </c>
      <c r="G649" s="7">
        <f t="shared" si="61"/>
        <v>125.94</v>
      </c>
      <c r="H649" t="s">
        <v>8218</v>
      </c>
      <c r="I649" t="s">
        <v>8228</v>
      </c>
      <c r="J649" t="s">
        <v>8250</v>
      </c>
      <c r="K649">
        <v>1458235549</v>
      </c>
      <c r="L649">
        <v>1455647149</v>
      </c>
      <c r="M649" s="13">
        <f t="shared" si="62"/>
        <v>42416.767928240741</v>
      </c>
      <c r="N649" s="13" t="str">
        <f t="shared" si="63"/>
        <v>2016</v>
      </c>
      <c r="O649" s="13" t="str">
        <f t="shared" si="64"/>
        <v>Feb</v>
      </c>
      <c r="P649" s="13">
        <f t="shared" si="65"/>
        <v>42446.726261574076</v>
      </c>
      <c r="Q649" t="b">
        <v>0</v>
      </c>
      <c r="R649">
        <v>17</v>
      </c>
      <c r="S649" t="b">
        <v>1</v>
      </c>
      <c r="T649" t="s">
        <v>8271</v>
      </c>
      <c r="U649" s="9" t="s">
        <v>8317</v>
      </c>
      <c r="V649" t="s">
        <v>8319</v>
      </c>
    </row>
    <row r="650" spans="1:22" ht="30" hidden="1" x14ac:dyDescent="0.3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s="7">
        <f t="shared" si="66"/>
        <v>127</v>
      </c>
      <c r="G650" s="7">
        <f t="shared" ref="G650:G713" si="67">IFERROR(ROUND(E650/R650,2),0)</f>
        <v>1644</v>
      </c>
      <c r="H650" t="s">
        <v>8218</v>
      </c>
      <c r="I650" t="s">
        <v>8223</v>
      </c>
      <c r="J650" t="s">
        <v>8245</v>
      </c>
      <c r="K650">
        <v>1413304708</v>
      </c>
      <c r="L650">
        <v>1410280708</v>
      </c>
      <c r="M650" s="13">
        <f t="shared" ref="M650:M713" si="68">(((L650/60)/60)/24)+DATE(1970,1,1)</f>
        <v>41891.693379629629</v>
      </c>
      <c r="N650" s="13" t="str">
        <f t="shared" ref="N650:N713" si="69">TEXT(M650, "YYY")</f>
        <v>2014</v>
      </c>
      <c r="O650" s="13" t="str">
        <f t="shared" ref="O650:O713" si="70">TEXT(M650,"MMM")</f>
        <v>Sep</v>
      </c>
      <c r="P650" s="13">
        <f t="shared" ref="P650:P713" si="71">(((K650/60)/60)/24)+DATE(1970,1,1)</f>
        <v>41926.693379629629</v>
      </c>
      <c r="Q650" t="b">
        <v>0</v>
      </c>
      <c r="R650">
        <v>27</v>
      </c>
      <c r="S650" t="b">
        <v>1</v>
      </c>
      <c r="T650" t="s">
        <v>8271</v>
      </c>
      <c r="U650" s="9" t="s">
        <v>8317</v>
      </c>
      <c r="V650" t="s">
        <v>8319</v>
      </c>
    </row>
    <row r="651" spans="1:22" ht="60" hidden="1" x14ac:dyDescent="0.3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s="7">
        <f t="shared" si="66"/>
        <v>140</v>
      </c>
      <c r="G651" s="7">
        <f t="shared" si="67"/>
        <v>42.67</v>
      </c>
      <c r="H651" t="s">
        <v>8218</v>
      </c>
      <c r="I651" t="s">
        <v>8223</v>
      </c>
      <c r="J651" t="s">
        <v>8245</v>
      </c>
      <c r="K651">
        <v>1410904413</v>
      </c>
      <c r="L651">
        <v>1409090013</v>
      </c>
      <c r="M651" s="13">
        <f t="shared" si="68"/>
        <v>41877.912187499998</v>
      </c>
      <c r="N651" s="13" t="str">
        <f t="shared" si="69"/>
        <v>2014</v>
      </c>
      <c r="O651" s="13" t="str">
        <f t="shared" si="70"/>
        <v>Aug</v>
      </c>
      <c r="P651" s="13">
        <f t="shared" si="71"/>
        <v>41898.912187499998</v>
      </c>
      <c r="Q651" t="b">
        <v>0</v>
      </c>
      <c r="R651">
        <v>82</v>
      </c>
      <c r="S651" t="b">
        <v>1</v>
      </c>
      <c r="T651" t="s">
        <v>8271</v>
      </c>
      <c r="U651" s="9" t="s">
        <v>8317</v>
      </c>
      <c r="V651" t="s">
        <v>8319</v>
      </c>
    </row>
    <row r="652" spans="1:22" ht="45" hidden="1" x14ac:dyDescent="0.3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s="7">
        <f t="shared" si="66"/>
        <v>112</v>
      </c>
      <c r="G652" s="7">
        <f t="shared" si="67"/>
        <v>35.130000000000003</v>
      </c>
      <c r="H652" t="s">
        <v>8218</v>
      </c>
      <c r="I652" t="s">
        <v>8223</v>
      </c>
      <c r="J652" t="s">
        <v>8245</v>
      </c>
      <c r="K652">
        <v>1418953984</v>
      </c>
      <c r="L652">
        <v>1413766384</v>
      </c>
      <c r="M652" s="13">
        <f t="shared" si="68"/>
        <v>41932.036851851852</v>
      </c>
      <c r="N652" s="13" t="str">
        <f t="shared" si="69"/>
        <v>2014</v>
      </c>
      <c r="O652" s="13" t="str">
        <f t="shared" si="70"/>
        <v>Oct</v>
      </c>
      <c r="P652" s="13">
        <f t="shared" si="71"/>
        <v>41992.078518518523</v>
      </c>
      <c r="Q652" t="b">
        <v>0</v>
      </c>
      <c r="R652">
        <v>48</v>
      </c>
      <c r="S652" t="b">
        <v>1</v>
      </c>
      <c r="T652" t="s">
        <v>8271</v>
      </c>
      <c r="U652" s="9" t="s">
        <v>8317</v>
      </c>
      <c r="V652" t="s">
        <v>8319</v>
      </c>
    </row>
    <row r="653" spans="1:22" ht="45" hidden="1" x14ac:dyDescent="0.3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s="7">
        <f t="shared" si="66"/>
        <v>101</v>
      </c>
      <c r="G653" s="7">
        <f t="shared" si="67"/>
        <v>239.35</v>
      </c>
      <c r="H653" t="s">
        <v>8218</v>
      </c>
      <c r="I653" t="s">
        <v>8223</v>
      </c>
      <c r="J653" t="s">
        <v>8245</v>
      </c>
      <c r="K653">
        <v>1418430311</v>
      </c>
      <c r="L653">
        <v>1415838311</v>
      </c>
      <c r="M653" s="13">
        <f t="shared" si="68"/>
        <v>41956.017488425925</v>
      </c>
      <c r="N653" s="13" t="str">
        <f t="shared" si="69"/>
        <v>2014</v>
      </c>
      <c r="O653" s="13" t="str">
        <f t="shared" si="70"/>
        <v>Nov</v>
      </c>
      <c r="P653" s="13">
        <f t="shared" si="71"/>
        <v>41986.017488425925</v>
      </c>
      <c r="Q653" t="b">
        <v>0</v>
      </c>
      <c r="R653">
        <v>105</v>
      </c>
      <c r="S653" t="b">
        <v>1</v>
      </c>
      <c r="T653" t="s">
        <v>8271</v>
      </c>
      <c r="U653" s="9" t="s">
        <v>8317</v>
      </c>
      <c r="V653" t="s">
        <v>8319</v>
      </c>
    </row>
    <row r="654" spans="1:22" ht="60" hidden="1" x14ac:dyDescent="0.3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s="7">
        <f t="shared" si="66"/>
        <v>100</v>
      </c>
      <c r="G654" s="7">
        <f t="shared" si="67"/>
        <v>107.64</v>
      </c>
      <c r="H654" t="s">
        <v>8218</v>
      </c>
      <c r="I654" t="s">
        <v>8223</v>
      </c>
      <c r="J654" t="s">
        <v>8245</v>
      </c>
      <c r="K654">
        <v>1480613650</v>
      </c>
      <c r="L654">
        <v>1478018050</v>
      </c>
      <c r="M654" s="13">
        <f t="shared" si="68"/>
        <v>42675.690393518518</v>
      </c>
      <c r="N654" s="13" t="str">
        <f t="shared" si="69"/>
        <v>2016</v>
      </c>
      <c r="O654" s="13" t="str">
        <f t="shared" si="70"/>
        <v>Nov</v>
      </c>
      <c r="P654" s="13">
        <f t="shared" si="71"/>
        <v>42705.732060185182</v>
      </c>
      <c r="Q654" t="b">
        <v>0</v>
      </c>
      <c r="R654">
        <v>28</v>
      </c>
      <c r="S654" t="b">
        <v>1</v>
      </c>
      <c r="T654" t="s">
        <v>8271</v>
      </c>
      <c r="U654" s="9" t="s">
        <v>8317</v>
      </c>
      <c r="V654" t="s">
        <v>8319</v>
      </c>
    </row>
    <row r="655" spans="1:22" ht="60" hidden="1" x14ac:dyDescent="0.3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s="7">
        <f t="shared" si="66"/>
        <v>141</v>
      </c>
      <c r="G655" s="7">
        <f t="shared" si="67"/>
        <v>95.83</v>
      </c>
      <c r="H655" t="s">
        <v>8218</v>
      </c>
      <c r="I655" t="s">
        <v>8223</v>
      </c>
      <c r="J655" t="s">
        <v>8245</v>
      </c>
      <c r="K655">
        <v>1440082240</v>
      </c>
      <c r="L655">
        <v>1436885440</v>
      </c>
      <c r="M655" s="13">
        <f t="shared" si="68"/>
        <v>42199.618518518517</v>
      </c>
      <c r="N655" s="13" t="str">
        <f t="shared" si="69"/>
        <v>2015</v>
      </c>
      <c r="O655" s="13" t="str">
        <f t="shared" si="70"/>
        <v>Jul</v>
      </c>
      <c r="P655" s="13">
        <f t="shared" si="71"/>
        <v>42236.618518518517</v>
      </c>
      <c r="Q655" t="b">
        <v>0</v>
      </c>
      <c r="R655">
        <v>1107</v>
      </c>
      <c r="S655" t="b">
        <v>1</v>
      </c>
      <c r="T655" t="s">
        <v>8271</v>
      </c>
      <c r="U655" s="9" t="s">
        <v>8317</v>
      </c>
      <c r="V655" t="s">
        <v>8319</v>
      </c>
    </row>
    <row r="656" spans="1:22" ht="45" hidden="1" x14ac:dyDescent="0.3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s="7">
        <f t="shared" si="66"/>
        <v>267</v>
      </c>
      <c r="G656" s="7">
        <f t="shared" si="67"/>
        <v>31.66</v>
      </c>
      <c r="H656" t="s">
        <v>8218</v>
      </c>
      <c r="I656" t="s">
        <v>8223</v>
      </c>
      <c r="J656" t="s">
        <v>8245</v>
      </c>
      <c r="K656">
        <v>1436396313</v>
      </c>
      <c r="L656">
        <v>1433804313</v>
      </c>
      <c r="M656" s="13">
        <f t="shared" si="68"/>
        <v>42163.957326388889</v>
      </c>
      <c r="N656" s="13" t="str">
        <f t="shared" si="69"/>
        <v>2015</v>
      </c>
      <c r="O656" s="13" t="str">
        <f t="shared" si="70"/>
        <v>Jun</v>
      </c>
      <c r="P656" s="13">
        <f t="shared" si="71"/>
        <v>42193.957326388889</v>
      </c>
      <c r="Q656" t="b">
        <v>0</v>
      </c>
      <c r="R656">
        <v>1013</v>
      </c>
      <c r="S656" t="b">
        <v>1</v>
      </c>
      <c r="T656" t="s">
        <v>8271</v>
      </c>
      <c r="U656" s="9" t="s">
        <v>8317</v>
      </c>
      <c r="V656" t="s">
        <v>8319</v>
      </c>
    </row>
    <row r="657" spans="1:22" ht="45" hidden="1" x14ac:dyDescent="0.3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s="7">
        <f t="shared" si="66"/>
        <v>147</v>
      </c>
      <c r="G657" s="7">
        <f t="shared" si="67"/>
        <v>42.89</v>
      </c>
      <c r="H657" t="s">
        <v>8218</v>
      </c>
      <c r="I657" t="s">
        <v>8223</v>
      </c>
      <c r="J657" t="s">
        <v>8245</v>
      </c>
      <c r="K657">
        <v>1426197512</v>
      </c>
      <c r="L657">
        <v>1423609112</v>
      </c>
      <c r="M657" s="13">
        <f t="shared" si="68"/>
        <v>42045.957314814819</v>
      </c>
      <c r="N657" s="13" t="str">
        <f t="shared" si="69"/>
        <v>2015</v>
      </c>
      <c r="O657" s="13" t="str">
        <f t="shared" si="70"/>
        <v>Feb</v>
      </c>
      <c r="P657" s="13">
        <f t="shared" si="71"/>
        <v>42075.915648148148</v>
      </c>
      <c r="Q657" t="b">
        <v>0</v>
      </c>
      <c r="R657">
        <v>274</v>
      </c>
      <c r="S657" t="b">
        <v>1</v>
      </c>
      <c r="T657" t="s">
        <v>8271</v>
      </c>
      <c r="U657" s="9" t="s">
        <v>8317</v>
      </c>
      <c r="V657" t="s">
        <v>8319</v>
      </c>
    </row>
    <row r="658" spans="1:22" ht="45" hidden="1" x14ac:dyDescent="0.3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s="7">
        <f t="shared" si="66"/>
        <v>214</v>
      </c>
      <c r="G658" s="7">
        <f t="shared" si="67"/>
        <v>122.74</v>
      </c>
      <c r="H658" t="s">
        <v>8218</v>
      </c>
      <c r="I658" t="s">
        <v>8223</v>
      </c>
      <c r="J658" t="s">
        <v>8245</v>
      </c>
      <c r="K658">
        <v>1460917119</v>
      </c>
      <c r="L658">
        <v>1455736719</v>
      </c>
      <c r="M658" s="13">
        <f t="shared" si="68"/>
        <v>42417.804618055554</v>
      </c>
      <c r="N658" s="13" t="str">
        <f t="shared" si="69"/>
        <v>2016</v>
      </c>
      <c r="O658" s="13" t="str">
        <f t="shared" si="70"/>
        <v>Feb</v>
      </c>
      <c r="P658" s="13">
        <f t="shared" si="71"/>
        <v>42477.762951388882</v>
      </c>
      <c r="Q658" t="b">
        <v>0</v>
      </c>
      <c r="R658">
        <v>87</v>
      </c>
      <c r="S658" t="b">
        <v>1</v>
      </c>
      <c r="T658" t="s">
        <v>8271</v>
      </c>
      <c r="U658" s="9" t="s">
        <v>8317</v>
      </c>
      <c r="V658" t="s">
        <v>8319</v>
      </c>
    </row>
    <row r="659" spans="1:22" ht="60" hidden="1" x14ac:dyDescent="0.3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s="7">
        <f t="shared" si="66"/>
        <v>126</v>
      </c>
      <c r="G659" s="7">
        <f t="shared" si="67"/>
        <v>190.45</v>
      </c>
      <c r="H659" t="s">
        <v>8218</v>
      </c>
      <c r="I659" t="s">
        <v>8223</v>
      </c>
      <c r="J659" t="s">
        <v>8245</v>
      </c>
      <c r="K659">
        <v>1450901872</v>
      </c>
      <c r="L659">
        <v>1448309872</v>
      </c>
      <c r="M659" s="13">
        <f t="shared" si="68"/>
        <v>42331.84574074074</v>
      </c>
      <c r="N659" s="13" t="str">
        <f t="shared" si="69"/>
        <v>2015</v>
      </c>
      <c r="O659" s="13" t="str">
        <f t="shared" si="70"/>
        <v>Nov</v>
      </c>
      <c r="P659" s="13">
        <f t="shared" si="71"/>
        <v>42361.84574074074</v>
      </c>
      <c r="Q659" t="b">
        <v>0</v>
      </c>
      <c r="R659">
        <v>99</v>
      </c>
      <c r="S659" t="b">
        <v>1</v>
      </c>
      <c r="T659" t="s">
        <v>8271</v>
      </c>
      <c r="U659" s="9" t="s">
        <v>8317</v>
      </c>
      <c r="V659" t="s">
        <v>8319</v>
      </c>
    </row>
    <row r="660" spans="1:22" ht="60" hidden="1" x14ac:dyDescent="0.3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s="7">
        <f t="shared" si="66"/>
        <v>104</v>
      </c>
      <c r="G660" s="7">
        <f t="shared" si="67"/>
        <v>109.34</v>
      </c>
      <c r="H660" t="s">
        <v>8218</v>
      </c>
      <c r="I660" t="s">
        <v>8223</v>
      </c>
      <c r="J660" t="s">
        <v>8245</v>
      </c>
      <c r="K660">
        <v>1437933600</v>
      </c>
      <c r="L660">
        <v>1435117889</v>
      </c>
      <c r="M660" s="13">
        <f t="shared" si="68"/>
        <v>42179.160752314812</v>
      </c>
      <c r="N660" s="13" t="str">
        <f t="shared" si="69"/>
        <v>2015</v>
      </c>
      <c r="O660" s="13" t="str">
        <f t="shared" si="70"/>
        <v>Jun</v>
      </c>
      <c r="P660" s="13">
        <f t="shared" si="71"/>
        <v>42211.75</v>
      </c>
      <c r="Q660" t="b">
        <v>0</v>
      </c>
      <c r="R660">
        <v>276</v>
      </c>
      <c r="S660" t="b">
        <v>1</v>
      </c>
      <c r="T660" t="s">
        <v>8271</v>
      </c>
      <c r="U660" s="9" t="s">
        <v>8317</v>
      </c>
      <c r="V660" t="s">
        <v>8319</v>
      </c>
    </row>
    <row r="661" spans="1:22" hidden="1" x14ac:dyDescent="0.3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s="7">
        <f t="shared" si="66"/>
        <v>101</v>
      </c>
      <c r="G661" s="7">
        <f t="shared" si="67"/>
        <v>143.66999999999999</v>
      </c>
      <c r="H661" t="s">
        <v>8218</v>
      </c>
      <c r="I661" t="s">
        <v>8223</v>
      </c>
      <c r="J661" t="s">
        <v>8245</v>
      </c>
      <c r="K661">
        <v>1440339295</v>
      </c>
      <c r="L661">
        <v>1437747295</v>
      </c>
      <c r="M661" s="13">
        <f t="shared" si="68"/>
        <v>42209.593692129631</v>
      </c>
      <c r="N661" s="13" t="str">
        <f t="shared" si="69"/>
        <v>2015</v>
      </c>
      <c r="O661" s="13" t="str">
        <f t="shared" si="70"/>
        <v>Jul</v>
      </c>
      <c r="P661" s="13">
        <f t="shared" si="71"/>
        <v>42239.593692129631</v>
      </c>
      <c r="Q661" t="b">
        <v>0</v>
      </c>
      <c r="R661">
        <v>21</v>
      </c>
      <c r="S661" t="b">
        <v>1</v>
      </c>
      <c r="T661" t="s">
        <v>8271</v>
      </c>
      <c r="U661" s="9" t="s">
        <v>8317</v>
      </c>
      <c r="V661" t="s">
        <v>8319</v>
      </c>
    </row>
    <row r="662" spans="1:22" ht="60" hidden="1" x14ac:dyDescent="0.3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s="7">
        <f t="shared" si="66"/>
        <v>3</v>
      </c>
      <c r="G662" s="7">
        <f t="shared" si="67"/>
        <v>84.94</v>
      </c>
      <c r="H662" t="s">
        <v>8220</v>
      </c>
      <c r="I662" t="s">
        <v>8223</v>
      </c>
      <c r="J662" t="s">
        <v>8245</v>
      </c>
      <c r="K662">
        <v>1415558879</v>
      </c>
      <c r="L662">
        <v>1412963279</v>
      </c>
      <c r="M662" s="13">
        <f t="shared" si="68"/>
        <v>41922.741655092592</v>
      </c>
      <c r="N662" s="13" t="str">
        <f t="shared" si="69"/>
        <v>2014</v>
      </c>
      <c r="O662" s="13" t="str">
        <f t="shared" si="70"/>
        <v>Oct</v>
      </c>
      <c r="P662" s="13">
        <f t="shared" si="71"/>
        <v>41952.783321759263</v>
      </c>
      <c r="Q662" t="b">
        <v>0</v>
      </c>
      <c r="R662">
        <v>18</v>
      </c>
      <c r="S662" t="b">
        <v>0</v>
      </c>
      <c r="T662" t="s">
        <v>8271</v>
      </c>
      <c r="U662" s="9" t="s">
        <v>8317</v>
      </c>
      <c r="V662" t="s">
        <v>8319</v>
      </c>
    </row>
    <row r="663" spans="1:22" ht="45" hidden="1" x14ac:dyDescent="0.3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s="7">
        <f t="shared" si="66"/>
        <v>1</v>
      </c>
      <c r="G663" s="7">
        <f t="shared" si="67"/>
        <v>10.56</v>
      </c>
      <c r="H663" t="s">
        <v>8220</v>
      </c>
      <c r="I663" t="s">
        <v>8223</v>
      </c>
      <c r="J663" t="s">
        <v>8245</v>
      </c>
      <c r="K663">
        <v>1477236559</v>
      </c>
      <c r="L663">
        <v>1474644559</v>
      </c>
      <c r="M663" s="13">
        <f t="shared" si="68"/>
        <v>42636.645358796297</v>
      </c>
      <c r="N663" s="13" t="str">
        <f t="shared" si="69"/>
        <v>2016</v>
      </c>
      <c r="O663" s="13" t="str">
        <f t="shared" si="70"/>
        <v>Sep</v>
      </c>
      <c r="P663" s="13">
        <f t="shared" si="71"/>
        <v>42666.645358796297</v>
      </c>
      <c r="Q663" t="b">
        <v>0</v>
      </c>
      <c r="R663">
        <v>9</v>
      </c>
      <c r="S663" t="b">
        <v>0</v>
      </c>
      <c r="T663" t="s">
        <v>8271</v>
      </c>
      <c r="U663" s="9" t="s">
        <v>8317</v>
      </c>
      <c r="V663" t="s">
        <v>8319</v>
      </c>
    </row>
    <row r="664" spans="1:22" ht="45" hidden="1" x14ac:dyDescent="0.3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s="7">
        <f t="shared" si="66"/>
        <v>0</v>
      </c>
      <c r="G664" s="7">
        <f t="shared" si="67"/>
        <v>39</v>
      </c>
      <c r="H664" t="s">
        <v>8220</v>
      </c>
      <c r="I664" t="s">
        <v>8223</v>
      </c>
      <c r="J664" t="s">
        <v>8245</v>
      </c>
      <c r="K664">
        <v>1421404247</v>
      </c>
      <c r="L664">
        <v>1418812247</v>
      </c>
      <c r="M664" s="13">
        <f t="shared" si="68"/>
        <v>41990.438043981485</v>
      </c>
      <c r="N664" s="13" t="str">
        <f t="shared" si="69"/>
        <v>2014</v>
      </c>
      <c r="O664" s="13" t="str">
        <f t="shared" si="70"/>
        <v>Dec</v>
      </c>
      <c r="P664" s="13">
        <f t="shared" si="71"/>
        <v>42020.438043981485</v>
      </c>
      <c r="Q664" t="b">
        <v>0</v>
      </c>
      <c r="R664">
        <v>4</v>
      </c>
      <c r="S664" t="b">
        <v>0</v>
      </c>
      <c r="T664" t="s">
        <v>8271</v>
      </c>
      <c r="U664" s="9" t="s">
        <v>8317</v>
      </c>
      <c r="V664" t="s">
        <v>8319</v>
      </c>
    </row>
    <row r="665" spans="1:22" ht="60" hidden="1" x14ac:dyDescent="0.3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s="7">
        <f t="shared" si="66"/>
        <v>0</v>
      </c>
      <c r="G665" s="7">
        <f t="shared" si="67"/>
        <v>100</v>
      </c>
      <c r="H665" t="s">
        <v>8220</v>
      </c>
      <c r="I665" t="s">
        <v>8231</v>
      </c>
      <c r="J665" t="s">
        <v>8252</v>
      </c>
      <c r="K665">
        <v>1437250456</v>
      </c>
      <c r="L665">
        <v>1434658456</v>
      </c>
      <c r="M665" s="13">
        <f t="shared" si="68"/>
        <v>42173.843240740738</v>
      </c>
      <c r="N665" s="13" t="str">
        <f t="shared" si="69"/>
        <v>2015</v>
      </c>
      <c r="O665" s="13" t="str">
        <f t="shared" si="70"/>
        <v>Jun</v>
      </c>
      <c r="P665" s="13">
        <f t="shared" si="71"/>
        <v>42203.843240740738</v>
      </c>
      <c r="Q665" t="b">
        <v>0</v>
      </c>
      <c r="R665">
        <v>7</v>
      </c>
      <c r="S665" t="b">
        <v>0</v>
      </c>
      <c r="T665" t="s">
        <v>8271</v>
      </c>
      <c r="U665" s="9" t="s">
        <v>8317</v>
      </c>
      <c r="V665" t="s">
        <v>8319</v>
      </c>
    </row>
    <row r="666" spans="1:22" ht="45" hidden="1" x14ac:dyDescent="0.3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s="7">
        <f t="shared" si="66"/>
        <v>8</v>
      </c>
      <c r="G666" s="7">
        <f t="shared" si="67"/>
        <v>31.17</v>
      </c>
      <c r="H666" t="s">
        <v>8220</v>
      </c>
      <c r="I666" t="s">
        <v>8223</v>
      </c>
      <c r="J666" t="s">
        <v>8245</v>
      </c>
      <c r="K666">
        <v>1428940775</v>
      </c>
      <c r="L666">
        <v>1426348775</v>
      </c>
      <c r="M666" s="13">
        <f t="shared" si="68"/>
        <v>42077.666377314818</v>
      </c>
      <c r="N666" s="13" t="str">
        <f t="shared" si="69"/>
        <v>2015</v>
      </c>
      <c r="O666" s="13" t="str">
        <f t="shared" si="70"/>
        <v>Mar</v>
      </c>
      <c r="P666" s="13">
        <f t="shared" si="71"/>
        <v>42107.666377314818</v>
      </c>
      <c r="Q666" t="b">
        <v>0</v>
      </c>
      <c r="R666">
        <v>29</v>
      </c>
      <c r="S666" t="b">
        <v>0</v>
      </c>
      <c r="T666" t="s">
        <v>8271</v>
      </c>
      <c r="U666" s="9" t="s">
        <v>8317</v>
      </c>
      <c r="V666" t="s">
        <v>8319</v>
      </c>
    </row>
    <row r="667" spans="1:22" ht="60" hidden="1" x14ac:dyDescent="0.3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s="7">
        <f t="shared" si="66"/>
        <v>19</v>
      </c>
      <c r="G667" s="7">
        <f t="shared" si="67"/>
        <v>155.33000000000001</v>
      </c>
      <c r="H667" t="s">
        <v>8220</v>
      </c>
      <c r="I667" t="s">
        <v>8223</v>
      </c>
      <c r="J667" t="s">
        <v>8245</v>
      </c>
      <c r="K667">
        <v>1484327061</v>
      </c>
      <c r="L667">
        <v>1479143061</v>
      </c>
      <c r="M667" s="13">
        <f t="shared" si="68"/>
        <v>42688.711354166662</v>
      </c>
      <c r="N667" s="13" t="str">
        <f t="shared" si="69"/>
        <v>2016</v>
      </c>
      <c r="O667" s="13" t="str">
        <f t="shared" si="70"/>
        <v>Nov</v>
      </c>
      <c r="P667" s="13">
        <f t="shared" si="71"/>
        <v>42748.711354166662</v>
      </c>
      <c r="Q667" t="b">
        <v>0</v>
      </c>
      <c r="R667">
        <v>12</v>
      </c>
      <c r="S667" t="b">
        <v>0</v>
      </c>
      <c r="T667" t="s">
        <v>8271</v>
      </c>
      <c r="U667" s="9" t="s">
        <v>8317</v>
      </c>
      <c r="V667" t="s">
        <v>8319</v>
      </c>
    </row>
    <row r="668" spans="1:22" ht="45" hidden="1" x14ac:dyDescent="0.3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s="7">
        <f t="shared" si="66"/>
        <v>0</v>
      </c>
      <c r="G668" s="7">
        <f t="shared" si="67"/>
        <v>2</v>
      </c>
      <c r="H668" t="s">
        <v>8220</v>
      </c>
      <c r="I668" t="s">
        <v>8223</v>
      </c>
      <c r="J668" t="s">
        <v>8245</v>
      </c>
      <c r="K668">
        <v>1408305498</v>
      </c>
      <c r="L668">
        <v>1405713498</v>
      </c>
      <c r="M668" s="13">
        <f t="shared" si="68"/>
        <v>41838.832152777781</v>
      </c>
      <c r="N668" s="13" t="str">
        <f t="shared" si="69"/>
        <v>2014</v>
      </c>
      <c r="O668" s="13" t="str">
        <f t="shared" si="70"/>
        <v>Jul</v>
      </c>
      <c r="P668" s="13">
        <f t="shared" si="71"/>
        <v>41868.832152777781</v>
      </c>
      <c r="Q668" t="b">
        <v>0</v>
      </c>
      <c r="R668">
        <v>4</v>
      </c>
      <c r="S668" t="b">
        <v>0</v>
      </c>
      <c r="T668" t="s">
        <v>8271</v>
      </c>
      <c r="U668" s="9" t="s">
        <v>8317</v>
      </c>
      <c r="V668" t="s">
        <v>8319</v>
      </c>
    </row>
    <row r="669" spans="1:22" ht="60" hidden="1" x14ac:dyDescent="0.3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s="7">
        <f t="shared" si="66"/>
        <v>10</v>
      </c>
      <c r="G669" s="7">
        <f t="shared" si="67"/>
        <v>178.93</v>
      </c>
      <c r="H669" t="s">
        <v>8220</v>
      </c>
      <c r="I669" t="s">
        <v>8236</v>
      </c>
      <c r="J669" t="s">
        <v>8248</v>
      </c>
      <c r="K669">
        <v>1477731463</v>
      </c>
      <c r="L669">
        <v>1474275463</v>
      </c>
      <c r="M669" s="13">
        <f t="shared" si="68"/>
        <v>42632.373414351852</v>
      </c>
      <c r="N669" s="13" t="str">
        <f t="shared" si="69"/>
        <v>2016</v>
      </c>
      <c r="O669" s="13" t="str">
        <f t="shared" si="70"/>
        <v>Sep</v>
      </c>
      <c r="P669" s="13">
        <f t="shared" si="71"/>
        <v>42672.373414351852</v>
      </c>
      <c r="Q669" t="b">
        <v>0</v>
      </c>
      <c r="R669">
        <v>28</v>
      </c>
      <c r="S669" t="b">
        <v>0</v>
      </c>
      <c r="T669" t="s">
        <v>8271</v>
      </c>
      <c r="U669" s="9" t="s">
        <v>8317</v>
      </c>
      <c r="V669" t="s">
        <v>8319</v>
      </c>
    </row>
    <row r="670" spans="1:22" ht="45" hidden="1" x14ac:dyDescent="0.3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s="7">
        <f t="shared" ref="F670:F733" si="72">ROUND(E670/D670*100,0)</f>
        <v>5</v>
      </c>
      <c r="G670" s="7">
        <f t="shared" si="67"/>
        <v>27.36</v>
      </c>
      <c r="H670" t="s">
        <v>8220</v>
      </c>
      <c r="I670" t="s">
        <v>8223</v>
      </c>
      <c r="J670" t="s">
        <v>8245</v>
      </c>
      <c r="K670">
        <v>1431374222</v>
      </c>
      <c r="L670">
        <v>1427486222</v>
      </c>
      <c r="M670" s="13">
        <f t="shared" si="68"/>
        <v>42090.831273148149</v>
      </c>
      <c r="N670" s="13" t="str">
        <f t="shared" si="69"/>
        <v>2015</v>
      </c>
      <c r="O670" s="13" t="str">
        <f t="shared" si="70"/>
        <v>Mar</v>
      </c>
      <c r="P670" s="13">
        <f t="shared" si="71"/>
        <v>42135.831273148149</v>
      </c>
      <c r="Q670" t="b">
        <v>0</v>
      </c>
      <c r="R670">
        <v>25</v>
      </c>
      <c r="S670" t="b">
        <v>0</v>
      </c>
      <c r="T670" t="s">
        <v>8271</v>
      </c>
      <c r="U670" s="9" t="s">
        <v>8317</v>
      </c>
      <c r="V670" t="s">
        <v>8319</v>
      </c>
    </row>
    <row r="671" spans="1:22" ht="60" hidden="1" x14ac:dyDescent="0.3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s="7">
        <f t="shared" si="72"/>
        <v>22</v>
      </c>
      <c r="G671" s="7">
        <f t="shared" si="67"/>
        <v>1536.25</v>
      </c>
      <c r="H671" t="s">
        <v>8220</v>
      </c>
      <c r="I671" t="s">
        <v>8234</v>
      </c>
      <c r="J671" t="s">
        <v>8254</v>
      </c>
      <c r="K671">
        <v>1467817258</v>
      </c>
      <c r="L671">
        <v>1465225258</v>
      </c>
      <c r="M671" s="13">
        <f t="shared" si="68"/>
        <v>42527.625671296293</v>
      </c>
      <c r="N671" s="13" t="str">
        <f t="shared" si="69"/>
        <v>2016</v>
      </c>
      <c r="O671" s="13" t="str">
        <f t="shared" si="70"/>
        <v>Jun</v>
      </c>
      <c r="P671" s="13">
        <f t="shared" si="71"/>
        <v>42557.625671296293</v>
      </c>
      <c r="Q671" t="b">
        <v>0</v>
      </c>
      <c r="R671">
        <v>28</v>
      </c>
      <c r="S671" t="b">
        <v>0</v>
      </c>
      <c r="T671" t="s">
        <v>8271</v>
      </c>
      <c r="U671" s="9" t="s">
        <v>8317</v>
      </c>
      <c r="V671" t="s">
        <v>8319</v>
      </c>
    </row>
    <row r="672" spans="1:22" ht="60" hidden="1" x14ac:dyDescent="0.3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s="7">
        <f t="shared" si="72"/>
        <v>29</v>
      </c>
      <c r="G672" s="7">
        <f t="shared" si="67"/>
        <v>85</v>
      </c>
      <c r="H672" t="s">
        <v>8220</v>
      </c>
      <c r="I672" t="s">
        <v>8236</v>
      </c>
      <c r="J672" t="s">
        <v>8248</v>
      </c>
      <c r="K672">
        <v>1466323800</v>
      </c>
      <c r="L672">
        <v>1463418120</v>
      </c>
      <c r="M672" s="13">
        <f t="shared" si="68"/>
        <v>42506.709722222222</v>
      </c>
      <c r="N672" s="13" t="str">
        <f t="shared" si="69"/>
        <v>2016</v>
      </c>
      <c r="O672" s="13" t="str">
        <f t="shared" si="70"/>
        <v>May</v>
      </c>
      <c r="P672" s="13">
        <f t="shared" si="71"/>
        <v>42540.340277777781</v>
      </c>
      <c r="Q672" t="b">
        <v>0</v>
      </c>
      <c r="R672">
        <v>310</v>
      </c>
      <c r="S672" t="b">
        <v>0</v>
      </c>
      <c r="T672" t="s">
        <v>8271</v>
      </c>
      <c r="U672" s="9" t="s">
        <v>8317</v>
      </c>
      <c r="V672" t="s">
        <v>8319</v>
      </c>
    </row>
    <row r="673" spans="1:22" ht="60" hidden="1" x14ac:dyDescent="0.3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s="7">
        <f t="shared" si="72"/>
        <v>39</v>
      </c>
      <c r="G673" s="7">
        <f t="shared" si="67"/>
        <v>788.53</v>
      </c>
      <c r="H673" t="s">
        <v>8220</v>
      </c>
      <c r="I673" t="s">
        <v>8223</v>
      </c>
      <c r="J673" t="s">
        <v>8245</v>
      </c>
      <c r="K673">
        <v>1421208000</v>
      </c>
      <c r="L673">
        <v>1418315852</v>
      </c>
      <c r="M673" s="13">
        <f t="shared" si="68"/>
        <v>41984.692731481482</v>
      </c>
      <c r="N673" s="13" t="str">
        <f t="shared" si="69"/>
        <v>2014</v>
      </c>
      <c r="O673" s="13" t="str">
        <f t="shared" si="70"/>
        <v>Dec</v>
      </c>
      <c r="P673" s="13">
        <f t="shared" si="71"/>
        <v>42018.166666666672</v>
      </c>
      <c r="Q673" t="b">
        <v>0</v>
      </c>
      <c r="R673">
        <v>15</v>
      </c>
      <c r="S673" t="b">
        <v>0</v>
      </c>
      <c r="T673" t="s">
        <v>8271</v>
      </c>
      <c r="U673" s="9" t="s">
        <v>8317</v>
      </c>
      <c r="V673" t="s">
        <v>8319</v>
      </c>
    </row>
    <row r="674" spans="1:22" ht="60" hidden="1" x14ac:dyDescent="0.3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s="7">
        <f t="shared" si="72"/>
        <v>22</v>
      </c>
      <c r="G674" s="7">
        <f t="shared" si="67"/>
        <v>50.3</v>
      </c>
      <c r="H674" t="s">
        <v>8220</v>
      </c>
      <c r="I674" t="s">
        <v>8223</v>
      </c>
      <c r="J674" t="s">
        <v>8245</v>
      </c>
      <c r="K674">
        <v>1420088340</v>
      </c>
      <c r="L674">
        <v>1417410964</v>
      </c>
      <c r="M674" s="13">
        <f t="shared" si="68"/>
        <v>41974.219490740739</v>
      </c>
      <c r="N674" s="13" t="str">
        <f t="shared" si="69"/>
        <v>2014</v>
      </c>
      <c r="O674" s="13" t="str">
        <f t="shared" si="70"/>
        <v>Dec</v>
      </c>
      <c r="P674" s="13">
        <f t="shared" si="71"/>
        <v>42005.207638888889</v>
      </c>
      <c r="Q674" t="b">
        <v>0</v>
      </c>
      <c r="R674">
        <v>215</v>
      </c>
      <c r="S674" t="b">
        <v>0</v>
      </c>
      <c r="T674" t="s">
        <v>8271</v>
      </c>
      <c r="U674" s="9" t="s">
        <v>8317</v>
      </c>
      <c r="V674" t="s">
        <v>8319</v>
      </c>
    </row>
    <row r="675" spans="1:22" ht="60" hidden="1" x14ac:dyDescent="0.3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s="7">
        <f t="shared" si="72"/>
        <v>0</v>
      </c>
      <c r="G675" s="7">
        <f t="shared" si="67"/>
        <v>68.33</v>
      </c>
      <c r="H675" t="s">
        <v>8220</v>
      </c>
      <c r="I675" t="s">
        <v>8223</v>
      </c>
      <c r="J675" t="s">
        <v>8245</v>
      </c>
      <c r="K675">
        <v>1409602217</v>
      </c>
      <c r="L675">
        <v>1405714217</v>
      </c>
      <c r="M675" s="13">
        <f t="shared" si="68"/>
        <v>41838.840474537035</v>
      </c>
      <c r="N675" s="13" t="str">
        <f t="shared" si="69"/>
        <v>2014</v>
      </c>
      <c r="O675" s="13" t="str">
        <f t="shared" si="70"/>
        <v>Jul</v>
      </c>
      <c r="P675" s="13">
        <f t="shared" si="71"/>
        <v>41883.840474537035</v>
      </c>
      <c r="Q675" t="b">
        <v>0</v>
      </c>
      <c r="R675">
        <v>3</v>
      </c>
      <c r="S675" t="b">
        <v>0</v>
      </c>
      <c r="T675" t="s">
        <v>8271</v>
      </c>
      <c r="U675" s="9" t="s">
        <v>8317</v>
      </c>
      <c r="V675" t="s">
        <v>8319</v>
      </c>
    </row>
    <row r="676" spans="1:22" ht="30" hidden="1" x14ac:dyDescent="0.3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s="7">
        <f t="shared" si="72"/>
        <v>0</v>
      </c>
      <c r="G676" s="7">
        <f t="shared" si="67"/>
        <v>7.5</v>
      </c>
      <c r="H676" t="s">
        <v>8220</v>
      </c>
      <c r="I676" t="s">
        <v>8223</v>
      </c>
      <c r="J676" t="s">
        <v>8245</v>
      </c>
      <c r="K676">
        <v>1407811627</v>
      </c>
      <c r="L676">
        <v>1402627627</v>
      </c>
      <c r="M676" s="13">
        <f t="shared" si="68"/>
        <v>41803.116053240738</v>
      </c>
      <c r="N676" s="13" t="str">
        <f t="shared" si="69"/>
        <v>2014</v>
      </c>
      <c r="O676" s="13" t="str">
        <f t="shared" si="70"/>
        <v>Jun</v>
      </c>
      <c r="P676" s="13">
        <f t="shared" si="71"/>
        <v>41863.116053240738</v>
      </c>
      <c r="Q676" t="b">
        <v>0</v>
      </c>
      <c r="R676">
        <v>2</v>
      </c>
      <c r="S676" t="b">
        <v>0</v>
      </c>
      <c r="T676" t="s">
        <v>8271</v>
      </c>
      <c r="U676" s="9" t="s">
        <v>8317</v>
      </c>
      <c r="V676" t="s">
        <v>8319</v>
      </c>
    </row>
    <row r="677" spans="1:22" ht="60" hidden="1" x14ac:dyDescent="0.3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s="7">
        <f t="shared" si="72"/>
        <v>15</v>
      </c>
      <c r="G677" s="7">
        <f t="shared" si="67"/>
        <v>34.270000000000003</v>
      </c>
      <c r="H677" t="s">
        <v>8220</v>
      </c>
      <c r="I677" t="s">
        <v>8223</v>
      </c>
      <c r="J677" t="s">
        <v>8245</v>
      </c>
      <c r="K677">
        <v>1420095540</v>
      </c>
      <c r="L677">
        <v>1417558804</v>
      </c>
      <c r="M677" s="13">
        <f t="shared" si="68"/>
        <v>41975.930601851855</v>
      </c>
      <c r="N677" s="13" t="str">
        <f t="shared" si="69"/>
        <v>2014</v>
      </c>
      <c r="O677" s="13" t="str">
        <f t="shared" si="70"/>
        <v>Dec</v>
      </c>
      <c r="P677" s="13">
        <f t="shared" si="71"/>
        <v>42005.290972222225</v>
      </c>
      <c r="Q677" t="b">
        <v>0</v>
      </c>
      <c r="R677">
        <v>26</v>
      </c>
      <c r="S677" t="b">
        <v>0</v>
      </c>
      <c r="T677" t="s">
        <v>8271</v>
      </c>
      <c r="U677" s="9" t="s">
        <v>8317</v>
      </c>
      <c r="V677" t="s">
        <v>8319</v>
      </c>
    </row>
    <row r="678" spans="1:22" ht="60" hidden="1" x14ac:dyDescent="0.3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s="7">
        <f t="shared" si="72"/>
        <v>1</v>
      </c>
      <c r="G678" s="7">
        <f t="shared" si="67"/>
        <v>61.29</v>
      </c>
      <c r="H678" t="s">
        <v>8220</v>
      </c>
      <c r="I678" t="s">
        <v>8228</v>
      </c>
      <c r="J678" t="s">
        <v>8250</v>
      </c>
      <c r="K678">
        <v>1423333581</v>
      </c>
      <c r="L678">
        <v>1420741581</v>
      </c>
      <c r="M678" s="13">
        <f t="shared" si="68"/>
        <v>42012.768298611118</v>
      </c>
      <c r="N678" s="13" t="str">
        <f t="shared" si="69"/>
        <v>2015</v>
      </c>
      <c r="O678" s="13" t="str">
        <f t="shared" si="70"/>
        <v>Jan</v>
      </c>
      <c r="P678" s="13">
        <f t="shared" si="71"/>
        <v>42042.768298611118</v>
      </c>
      <c r="Q678" t="b">
        <v>0</v>
      </c>
      <c r="R678">
        <v>24</v>
      </c>
      <c r="S678" t="b">
        <v>0</v>
      </c>
      <c r="T678" t="s">
        <v>8271</v>
      </c>
      <c r="U678" s="9" t="s">
        <v>8317</v>
      </c>
      <c r="V678" t="s">
        <v>8319</v>
      </c>
    </row>
    <row r="679" spans="1:22" ht="75" hidden="1" x14ac:dyDescent="0.3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s="7">
        <f t="shared" si="72"/>
        <v>26</v>
      </c>
      <c r="G679" s="7">
        <f t="shared" si="67"/>
        <v>133.25</v>
      </c>
      <c r="H679" t="s">
        <v>8220</v>
      </c>
      <c r="I679" t="s">
        <v>8236</v>
      </c>
      <c r="J679" t="s">
        <v>8248</v>
      </c>
      <c r="K679">
        <v>1467106895</v>
      </c>
      <c r="L679">
        <v>1463218895</v>
      </c>
      <c r="M679" s="13">
        <f t="shared" si="68"/>
        <v>42504.403877314813</v>
      </c>
      <c r="N679" s="13" t="str">
        <f t="shared" si="69"/>
        <v>2016</v>
      </c>
      <c r="O679" s="13" t="str">
        <f t="shared" si="70"/>
        <v>May</v>
      </c>
      <c r="P679" s="13">
        <f t="shared" si="71"/>
        <v>42549.403877314813</v>
      </c>
      <c r="Q679" t="b">
        <v>0</v>
      </c>
      <c r="R679">
        <v>96</v>
      </c>
      <c r="S679" t="b">
        <v>0</v>
      </c>
      <c r="T679" t="s">
        <v>8271</v>
      </c>
      <c r="U679" s="9" t="s">
        <v>8317</v>
      </c>
      <c r="V679" t="s">
        <v>8319</v>
      </c>
    </row>
    <row r="680" spans="1:22" ht="60" hidden="1" x14ac:dyDescent="0.3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s="7">
        <f t="shared" si="72"/>
        <v>4</v>
      </c>
      <c r="G680" s="7">
        <f t="shared" si="67"/>
        <v>65.180000000000007</v>
      </c>
      <c r="H680" t="s">
        <v>8220</v>
      </c>
      <c r="I680" t="s">
        <v>8223</v>
      </c>
      <c r="J680" t="s">
        <v>8245</v>
      </c>
      <c r="K680">
        <v>1463821338</v>
      </c>
      <c r="L680">
        <v>1461229338</v>
      </c>
      <c r="M680" s="13">
        <f t="shared" si="68"/>
        <v>42481.376597222217</v>
      </c>
      <c r="N680" s="13" t="str">
        <f t="shared" si="69"/>
        <v>2016</v>
      </c>
      <c r="O680" s="13" t="str">
        <f t="shared" si="70"/>
        <v>Apr</v>
      </c>
      <c r="P680" s="13">
        <f t="shared" si="71"/>
        <v>42511.376597222217</v>
      </c>
      <c r="Q680" t="b">
        <v>0</v>
      </c>
      <c r="R680">
        <v>17</v>
      </c>
      <c r="S680" t="b">
        <v>0</v>
      </c>
      <c r="T680" t="s">
        <v>8271</v>
      </c>
      <c r="U680" s="9" t="s">
        <v>8317</v>
      </c>
      <c r="V680" t="s">
        <v>8319</v>
      </c>
    </row>
    <row r="681" spans="1:22" ht="45" hidden="1" x14ac:dyDescent="0.3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s="7">
        <f t="shared" si="72"/>
        <v>15</v>
      </c>
      <c r="G681" s="7">
        <f t="shared" si="67"/>
        <v>93.9</v>
      </c>
      <c r="H681" t="s">
        <v>8220</v>
      </c>
      <c r="I681" t="s">
        <v>8223</v>
      </c>
      <c r="J681" t="s">
        <v>8245</v>
      </c>
      <c r="K681">
        <v>1472920909</v>
      </c>
      <c r="L681">
        <v>1467736909</v>
      </c>
      <c r="M681" s="13">
        <f t="shared" si="68"/>
        <v>42556.695706018523</v>
      </c>
      <c r="N681" s="13" t="str">
        <f t="shared" si="69"/>
        <v>2016</v>
      </c>
      <c r="O681" s="13" t="str">
        <f t="shared" si="70"/>
        <v>Jul</v>
      </c>
      <c r="P681" s="13">
        <f t="shared" si="71"/>
        <v>42616.695706018523</v>
      </c>
      <c r="Q681" t="b">
        <v>0</v>
      </c>
      <c r="R681">
        <v>94</v>
      </c>
      <c r="S681" t="b">
        <v>0</v>
      </c>
      <c r="T681" t="s">
        <v>8271</v>
      </c>
      <c r="U681" s="9" t="s">
        <v>8317</v>
      </c>
      <c r="V681" t="s">
        <v>8319</v>
      </c>
    </row>
    <row r="682" spans="1:22" ht="60" hidden="1" x14ac:dyDescent="0.3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s="7">
        <f t="shared" si="72"/>
        <v>26</v>
      </c>
      <c r="G682" s="7">
        <f t="shared" si="67"/>
        <v>150.65</v>
      </c>
      <c r="H682" t="s">
        <v>8220</v>
      </c>
      <c r="I682" t="s">
        <v>8223</v>
      </c>
      <c r="J682" t="s">
        <v>8245</v>
      </c>
      <c r="K682">
        <v>1410955331</v>
      </c>
      <c r="L682">
        <v>1407931331</v>
      </c>
      <c r="M682" s="13">
        <f t="shared" si="68"/>
        <v>41864.501516203702</v>
      </c>
      <c r="N682" s="13" t="str">
        <f t="shared" si="69"/>
        <v>2014</v>
      </c>
      <c r="O682" s="13" t="str">
        <f t="shared" si="70"/>
        <v>Aug</v>
      </c>
      <c r="P682" s="13">
        <f t="shared" si="71"/>
        <v>41899.501516203702</v>
      </c>
      <c r="Q682" t="b">
        <v>0</v>
      </c>
      <c r="R682">
        <v>129</v>
      </c>
      <c r="S682" t="b">
        <v>0</v>
      </c>
      <c r="T682" t="s">
        <v>8271</v>
      </c>
      <c r="U682" s="9" t="s">
        <v>8317</v>
      </c>
      <c r="V682" t="s">
        <v>8319</v>
      </c>
    </row>
    <row r="683" spans="1:22" ht="45" hidden="1" x14ac:dyDescent="0.3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s="7">
        <f t="shared" si="72"/>
        <v>0</v>
      </c>
      <c r="G683" s="7">
        <f t="shared" si="67"/>
        <v>1</v>
      </c>
      <c r="H683" t="s">
        <v>8220</v>
      </c>
      <c r="I683" t="s">
        <v>8223</v>
      </c>
      <c r="J683" t="s">
        <v>8245</v>
      </c>
      <c r="K683">
        <v>1477509604</v>
      </c>
      <c r="L683">
        <v>1474917604</v>
      </c>
      <c r="M683" s="13">
        <f t="shared" si="68"/>
        <v>42639.805601851855</v>
      </c>
      <c r="N683" s="13" t="str">
        <f t="shared" si="69"/>
        <v>2016</v>
      </c>
      <c r="O683" s="13" t="str">
        <f t="shared" si="70"/>
        <v>Sep</v>
      </c>
      <c r="P683" s="13">
        <f t="shared" si="71"/>
        <v>42669.805601851855</v>
      </c>
      <c r="Q683" t="b">
        <v>0</v>
      </c>
      <c r="R683">
        <v>1</v>
      </c>
      <c r="S683" t="b">
        <v>0</v>
      </c>
      <c r="T683" t="s">
        <v>8271</v>
      </c>
      <c r="U683" s="9" t="s">
        <v>8317</v>
      </c>
      <c r="V683" t="s">
        <v>8319</v>
      </c>
    </row>
    <row r="684" spans="1:22" ht="45" hidden="1" x14ac:dyDescent="0.3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s="7">
        <f t="shared" si="72"/>
        <v>0</v>
      </c>
      <c r="G684" s="7">
        <f t="shared" si="67"/>
        <v>13.25</v>
      </c>
      <c r="H684" t="s">
        <v>8220</v>
      </c>
      <c r="I684" t="s">
        <v>8223</v>
      </c>
      <c r="J684" t="s">
        <v>8245</v>
      </c>
      <c r="K684">
        <v>1489512122</v>
      </c>
      <c r="L684">
        <v>1486923722</v>
      </c>
      <c r="M684" s="13">
        <f t="shared" si="68"/>
        <v>42778.765300925923</v>
      </c>
      <c r="N684" s="13" t="str">
        <f t="shared" si="69"/>
        <v>2017</v>
      </c>
      <c r="O684" s="13" t="str">
        <f t="shared" si="70"/>
        <v>Feb</v>
      </c>
      <c r="P684" s="13">
        <f t="shared" si="71"/>
        <v>42808.723634259266</v>
      </c>
      <c r="Q684" t="b">
        <v>0</v>
      </c>
      <c r="R684">
        <v>4</v>
      </c>
      <c r="S684" t="b">
        <v>0</v>
      </c>
      <c r="T684" t="s">
        <v>8271</v>
      </c>
      <c r="U684" s="9" t="s">
        <v>8317</v>
      </c>
      <c r="V684" t="s">
        <v>8319</v>
      </c>
    </row>
    <row r="685" spans="1:22" ht="60" hidden="1" x14ac:dyDescent="0.3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s="7">
        <f t="shared" si="72"/>
        <v>1</v>
      </c>
      <c r="G685" s="7">
        <f t="shared" si="67"/>
        <v>99.33</v>
      </c>
      <c r="H685" t="s">
        <v>8220</v>
      </c>
      <c r="I685" t="s">
        <v>8223</v>
      </c>
      <c r="J685" t="s">
        <v>8245</v>
      </c>
      <c r="K685">
        <v>1477949764</v>
      </c>
      <c r="L685">
        <v>1474493764</v>
      </c>
      <c r="M685" s="13">
        <f t="shared" si="68"/>
        <v>42634.900046296301</v>
      </c>
      <c r="N685" s="13" t="str">
        <f t="shared" si="69"/>
        <v>2016</v>
      </c>
      <c r="O685" s="13" t="str">
        <f t="shared" si="70"/>
        <v>Sep</v>
      </c>
      <c r="P685" s="13">
        <f t="shared" si="71"/>
        <v>42674.900046296301</v>
      </c>
      <c r="Q685" t="b">
        <v>0</v>
      </c>
      <c r="R685">
        <v>3</v>
      </c>
      <c r="S685" t="b">
        <v>0</v>
      </c>
      <c r="T685" t="s">
        <v>8271</v>
      </c>
      <c r="U685" s="9" t="s">
        <v>8317</v>
      </c>
      <c r="V685" t="s">
        <v>8319</v>
      </c>
    </row>
    <row r="686" spans="1:22" ht="30" hidden="1" x14ac:dyDescent="0.3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s="7">
        <f t="shared" si="72"/>
        <v>7</v>
      </c>
      <c r="G686" s="7">
        <f t="shared" si="67"/>
        <v>177.39</v>
      </c>
      <c r="H686" t="s">
        <v>8220</v>
      </c>
      <c r="I686" t="s">
        <v>8223</v>
      </c>
      <c r="J686" t="s">
        <v>8245</v>
      </c>
      <c r="K686">
        <v>1406257200</v>
      </c>
      <c r="L686">
        <v>1403176891</v>
      </c>
      <c r="M686" s="13">
        <f t="shared" si="68"/>
        <v>41809.473275462966</v>
      </c>
      <c r="N686" s="13" t="str">
        <f t="shared" si="69"/>
        <v>2014</v>
      </c>
      <c r="O686" s="13" t="str">
        <f t="shared" si="70"/>
        <v>Jun</v>
      </c>
      <c r="P686" s="13">
        <f t="shared" si="71"/>
        <v>41845.125</v>
      </c>
      <c r="Q686" t="b">
        <v>0</v>
      </c>
      <c r="R686">
        <v>135</v>
      </c>
      <c r="S686" t="b">
        <v>0</v>
      </c>
      <c r="T686" t="s">
        <v>8271</v>
      </c>
      <c r="U686" s="9" t="s">
        <v>8317</v>
      </c>
      <c r="V686" t="s">
        <v>8319</v>
      </c>
    </row>
    <row r="687" spans="1:22" ht="45" hidden="1" x14ac:dyDescent="0.3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s="7">
        <f t="shared" si="72"/>
        <v>28</v>
      </c>
      <c r="G687" s="7">
        <f t="shared" si="67"/>
        <v>55.3</v>
      </c>
      <c r="H687" t="s">
        <v>8220</v>
      </c>
      <c r="I687" t="s">
        <v>8223</v>
      </c>
      <c r="J687" t="s">
        <v>8245</v>
      </c>
      <c r="K687">
        <v>1421095672</v>
      </c>
      <c r="L687">
        <v>1417207672</v>
      </c>
      <c r="M687" s="13">
        <f t="shared" si="68"/>
        <v>41971.866574074069</v>
      </c>
      <c r="N687" s="13" t="str">
        <f t="shared" si="69"/>
        <v>2014</v>
      </c>
      <c r="O687" s="13" t="str">
        <f t="shared" si="70"/>
        <v>Nov</v>
      </c>
      <c r="P687" s="13">
        <f t="shared" si="71"/>
        <v>42016.866574074069</v>
      </c>
      <c r="Q687" t="b">
        <v>0</v>
      </c>
      <c r="R687">
        <v>10</v>
      </c>
      <c r="S687" t="b">
        <v>0</v>
      </c>
      <c r="T687" t="s">
        <v>8271</v>
      </c>
      <c r="U687" s="9" t="s">
        <v>8317</v>
      </c>
      <c r="V687" t="s">
        <v>8319</v>
      </c>
    </row>
    <row r="688" spans="1:22" ht="60" hidden="1" x14ac:dyDescent="0.3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s="7">
        <f t="shared" si="72"/>
        <v>0</v>
      </c>
      <c r="G688" s="7">
        <f t="shared" si="67"/>
        <v>0</v>
      </c>
      <c r="H688" t="s">
        <v>8220</v>
      </c>
      <c r="I688" t="s">
        <v>8236</v>
      </c>
      <c r="J688" t="s">
        <v>8248</v>
      </c>
      <c r="K688">
        <v>1438618170</v>
      </c>
      <c r="L688">
        <v>1436026170</v>
      </c>
      <c r="M688" s="13">
        <f t="shared" si="68"/>
        <v>42189.673263888893</v>
      </c>
      <c r="N688" s="13" t="str">
        <f t="shared" si="69"/>
        <v>2015</v>
      </c>
      <c r="O688" s="13" t="str">
        <f t="shared" si="70"/>
        <v>Jul</v>
      </c>
      <c r="P688" s="13">
        <f t="shared" si="71"/>
        <v>42219.673263888893</v>
      </c>
      <c r="Q688" t="b">
        <v>0</v>
      </c>
      <c r="R688">
        <v>0</v>
      </c>
      <c r="S688" t="b">
        <v>0</v>
      </c>
      <c r="T688" t="s">
        <v>8271</v>
      </c>
      <c r="U688" s="9" t="s">
        <v>8317</v>
      </c>
      <c r="V688" t="s">
        <v>8319</v>
      </c>
    </row>
    <row r="689" spans="1:22" ht="45" hidden="1" x14ac:dyDescent="0.3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s="7">
        <f t="shared" si="72"/>
        <v>4</v>
      </c>
      <c r="G689" s="7">
        <f t="shared" si="67"/>
        <v>591.66999999999996</v>
      </c>
      <c r="H689" t="s">
        <v>8220</v>
      </c>
      <c r="I689" t="s">
        <v>8237</v>
      </c>
      <c r="J689" t="s">
        <v>8255</v>
      </c>
      <c r="K689">
        <v>1486317653</v>
      </c>
      <c r="L689">
        <v>1481133653</v>
      </c>
      <c r="M689" s="13">
        <f t="shared" si="68"/>
        <v>42711.750613425931</v>
      </c>
      <c r="N689" s="13" t="str">
        <f t="shared" si="69"/>
        <v>2016</v>
      </c>
      <c r="O689" s="13" t="str">
        <f t="shared" si="70"/>
        <v>Dec</v>
      </c>
      <c r="P689" s="13">
        <f t="shared" si="71"/>
        <v>42771.750613425931</v>
      </c>
      <c r="Q689" t="b">
        <v>0</v>
      </c>
      <c r="R689">
        <v>6</v>
      </c>
      <c r="S689" t="b">
        <v>0</v>
      </c>
      <c r="T689" t="s">
        <v>8271</v>
      </c>
      <c r="U689" s="9" t="s">
        <v>8317</v>
      </c>
      <c r="V689" t="s">
        <v>8319</v>
      </c>
    </row>
    <row r="690" spans="1:22" ht="60" hidden="1" x14ac:dyDescent="0.3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s="7">
        <f t="shared" si="72"/>
        <v>73</v>
      </c>
      <c r="G690" s="7">
        <f t="shared" si="67"/>
        <v>405.5</v>
      </c>
      <c r="H690" t="s">
        <v>8220</v>
      </c>
      <c r="I690" t="s">
        <v>8223</v>
      </c>
      <c r="J690" t="s">
        <v>8245</v>
      </c>
      <c r="K690">
        <v>1444876253</v>
      </c>
      <c r="L690">
        <v>1442284253</v>
      </c>
      <c r="M690" s="13">
        <f t="shared" si="68"/>
        <v>42262.104780092588</v>
      </c>
      <c r="N690" s="13" t="str">
        <f t="shared" si="69"/>
        <v>2015</v>
      </c>
      <c r="O690" s="13" t="str">
        <f t="shared" si="70"/>
        <v>Sep</v>
      </c>
      <c r="P690" s="13">
        <f t="shared" si="71"/>
        <v>42292.104780092588</v>
      </c>
      <c r="Q690" t="b">
        <v>0</v>
      </c>
      <c r="R690">
        <v>36</v>
      </c>
      <c r="S690" t="b">
        <v>0</v>
      </c>
      <c r="T690" t="s">
        <v>8271</v>
      </c>
      <c r="U690" s="9" t="s">
        <v>8317</v>
      </c>
      <c r="V690" t="s">
        <v>8319</v>
      </c>
    </row>
    <row r="691" spans="1:22" ht="60" hidden="1" x14ac:dyDescent="0.3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s="7">
        <f t="shared" si="72"/>
        <v>58</v>
      </c>
      <c r="G691" s="7">
        <f t="shared" si="67"/>
        <v>343.15</v>
      </c>
      <c r="H691" t="s">
        <v>8220</v>
      </c>
      <c r="I691" t="s">
        <v>8223</v>
      </c>
      <c r="J691" t="s">
        <v>8245</v>
      </c>
      <c r="K691">
        <v>1481173140</v>
      </c>
      <c r="L691">
        <v>1478016097</v>
      </c>
      <c r="M691" s="13">
        <f t="shared" si="68"/>
        <v>42675.66778935185</v>
      </c>
      <c r="N691" s="13" t="str">
        <f t="shared" si="69"/>
        <v>2016</v>
      </c>
      <c r="O691" s="13" t="str">
        <f t="shared" si="70"/>
        <v>Nov</v>
      </c>
      <c r="P691" s="13">
        <f t="shared" si="71"/>
        <v>42712.207638888889</v>
      </c>
      <c r="Q691" t="b">
        <v>0</v>
      </c>
      <c r="R691">
        <v>336</v>
      </c>
      <c r="S691" t="b">
        <v>0</v>
      </c>
      <c r="T691" t="s">
        <v>8271</v>
      </c>
      <c r="U691" s="9" t="s">
        <v>8317</v>
      </c>
      <c r="V691" t="s">
        <v>8319</v>
      </c>
    </row>
    <row r="692" spans="1:22" ht="30" hidden="1" x14ac:dyDescent="0.3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s="7">
        <f t="shared" si="72"/>
        <v>12</v>
      </c>
      <c r="G692" s="7">
        <f t="shared" si="67"/>
        <v>72.59</v>
      </c>
      <c r="H692" t="s">
        <v>8220</v>
      </c>
      <c r="I692" t="s">
        <v>8223</v>
      </c>
      <c r="J692" t="s">
        <v>8245</v>
      </c>
      <c r="K692">
        <v>1473400800</v>
      </c>
      <c r="L692">
        <v>1469718841</v>
      </c>
      <c r="M692" s="13">
        <f t="shared" si="68"/>
        <v>42579.634733796294</v>
      </c>
      <c r="N692" s="13" t="str">
        <f t="shared" si="69"/>
        <v>2016</v>
      </c>
      <c r="O692" s="13" t="str">
        <f t="shared" si="70"/>
        <v>Jul</v>
      </c>
      <c r="P692" s="13">
        <f t="shared" si="71"/>
        <v>42622.25</v>
      </c>
      <c r="Q692" t="b">
        <v>0</v>
      </c>
      <c r="R692">
        <v>34</v>
      </c>
      <c r="S692" t="b">
        <v>0</v>
      </c>
      <c r="T692" t="s">
        <v>8271</v>
      </c>
      <c r="U692" s="9" t="s">
        <v>8317</v>
      </c>
      <c r="V692" t="s">
        <v>8319</v>
      </c>
    </row>
    <row r="693" spans="1:22" ht="45" hidden="1" x14ac:dyDescent="0.3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s="7">
        <f t="shared" si="72"/>
        <v>1</v>
      </c>
      <c r="G693" s="7">
        <f t="shared" si="67"/>
        <v>26</v>
      </c>
      <c r="H693" t="s">
        <v>8220</v>
      </c>
      <c r="I693" t="s">
        <v>8223</v>
      </c>
      <c r="J693" t="s">
        <v>8245</v>
      </c>
      <c r="K693">
        <v>1435711246</v>
      </c>
      <c r="L693">
        <v>1433292046</v>
      </c>
      <c r="M693" s="13">
        <f t="shared" si="68"/>
        <v>42158.028310185182</v>
      </c>
      <c r="N693" s="13" t="str">
        <f t="shared" si="69"/>
        <v>2015</v>
      </c>
      <c r="O693" s="13" t="str">
        <f t="shared" si="70"/>
        <v>Jun</v>
      </c>
      <c r="P693" s="13">
        <f t="shared" si="71"/>
        <v>42186.028310185182</v>
      </c>
      <c r="Q693" t="b">
        <v>0</v>
      </c>
      <c r="R693">
        <v>10</v>
      </c>
      <c r="S693" t="b">
        <v>0</v>
      </c>
      <c r="T693" t="s">
        <v>8271</v>
      </c>
      <c r="U693" s="9" t="s">
        <v>8317</v>
      </c>
      <c r="V693" t="s">
        <v>8319</v>
      </c>
    </row>
    <row r="694" spans="1:22" ht="60" hidden="1" x14ac:dyDescent="0.3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s="7">
        <f t="shared" si="72"/>
        <v>7</v>
      </c>
      <c r="G694" s="7">
        <f t="shared" si="67"/>
        <v>6.5</v>
      </c>
      <c r="H694" t="s">
        <v>8220</v>
      </c>
      <c r="I694" t="s">
        <v>8224</v>
      </c>
      <c r="J694" t="s">
        <v>8246</v>
      </c>
      <c r="K694">
        <v>1482397263</v>
      </c>
      <c r="L694">
        <v>1479805263</v>
      </c>
      <c r="M694" s="13">
        <f t="shared" si="68"/>
        <v>42696.37572916667</v>
      </c>
      <c r="N694" s="13" t="str">
        <f t="shared" si="69"/>
        <v>2016</v>
      </c>
      <c r="O694" s="13" t="str">
        <f t="shared" si="70"/>
        <v>Nov</v>
      </c>
      <c r="P694" s="13">
        <f t="shared" si="71"/>
        <v>42726.37572916667</v>
      </c>
      <c r="Q694" t="b">
        <v>0</v>
      </c>
      <c r="R694">
        <v>201</v>
      </c>
      <c r="S694" t="b">
        <v>0</v>
      </c>
      <c r="T694" t="s">
        <v>8271</v>
      </c>
      <c r="U694" s="9" t="s">
        <v>8317</v>
      </c>
      <c r="V694" t="s">
        <v>8319</v>
      </c>
    </row>
    <row r="695" spans="1:22" ht="45" hidden="1" x14ac:dyDescent="0.3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s="7">
        <f t="shared" si="72"/>
        <v>35</v>
      </c>
      <c r="G695" s="7">
        <f t="shared" si="67"/>
        <v>119.39</v>
      </c>
      <c r="H695" t="s">
        <v>8220</v>
      </c>
      <c r="I695" t="s">
        <v>8223</v>
      </c>
      <c r="J695" t="s">
        <v>8245</v>
      </c>
      <c r="K695">
        <v>1430421827</v>
      </c>
      <c r="L695">
        <v>1427829827</v>
      </c>
      <c r="M695" s="13">
        <f t="shared" si="68"/>
        <v>42094.808182870373</v>
      </c>
      <c r="N695" s="13" t="str">
        <f t="shared" si="69"/>
        <v>2015</v>
      </c>
      <c r="O695" s="13" t="str">
        <f t="shared" si="70"/>
        <v>Mar</v>
      </c>
      <c r="P695" s="13">
        <f t="shared" si="71"/>
        <v>42124.808182870373</v>
      </c>
      <c r="Q695" t="b">
        <v>0</v>
      </c>
      <c r="R695">
        <v>296</v>
      </c>
      <c r="S695" t="b">
        <v>0</v>
      </c>
      <c r="T695" t="s">
        <v>8271</v>
      </c>
      <c r="U695" s="9" t="s">
        <v>8317</v>
      </c>
      <c r="V695" t="s">
        <v>8319</v>
      </c>
    </row>
    <row r="696" spans="1:22" ht="60" hidden="1" x14ac:dyDescent="0.3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s="7">
        <f t="shared" si="72"/>
        <v>0</v>
      </c>
      <c r="G696" s="7">
        <f t="shared" si="67"/>
        <v>84.29</v>
      </c>
      <c r="H696" t="s">
        <v>8220</v>
      </c>
      <c r="I696" t="s">
        <v>8223</v>
      </c>
      <c r="J696" t="s">
        <v>8245</v>
      </c>
      <c r="K696">
        <v>1485964559</v>
      </c>
      <c r="L696">
        <v>1483372559</v>
      </c>
      <c r="M696" s="13">
        <f t="shared" si="68"/>
        <v>42737.663877314815</v>
      </c>
      <c r="N696" s="13" t="str">
        <f t="shared" si="69"/>
        <v>2017</v>
      </c>
      <c r="O696" s="13" t="str">
        <f t="shared" si="70"/>
        <v>Jan</v>
      </c>
      <c r="P696" s="13">
        <f t="shared" si="71"/>
        <v>42767.663877314815</v>
      </c>
      <c r="Q696" t="b">
        <v>0</v>
      </c>
      <c r="R696">
        <v>7</v>
      </c>
      <c r="S696" t="b">
        <v>0</v>
      </c>
      <c r="T696" t="s">
        <v>8271</v>
      </c>
      <c r="U696" s="9" t="s">
        <v>8317</v>
      </c>
      <c r="V696" t="s">
        <v>8319</v>
      </c>
    </row>
    <row r="697" spans="1:22" ht="60" hidden="1" x14ac:dyDescent="0.3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s="7">
        <f t="shared" si="72"/>
        <v>1</v>
      </c>
      <c r="G697" s="7">
        <f t="shared" si="67"/>
        <v>90.86</v>
      </c>
      <c r="H697" t="s">
        <v>8220</v>
      </c>
      <c r="I697" t="s">
        <v>8223</v>
      </c>
      <c r="J697" t="s">
        <v>8245</v>
      </c>
      <c r="K697">
        <v>1414758620</v>
      </c>
      <c r="L697">
        <v>1412166620</v>
      </c>
      <c r="M697" s="13">
        <f t="shared" si="68"/>
        <v>41913.521064814813</v>
      </c>
      <c r="N697" s="13" t="str">
        <f t="shared" si="69"/>
        <v>2014</v>
      </c>
      <c r="O697" s="13" t="str">
        <f t="shared" si="70"/>
        <v>Oct</v>
      </c>
      <c r="P697" s="13">
        <f t="shared" si="71"/>
        <v>41943.521064814813</v>
      </c>
      <c r="Q697" t="b">
        <v>0</v>
      </c>
      <c r="R697">
        <v>7</v>
      </c>
      <c r="S697" t="b">
        <v>0</v>
      </c>
      <c r="T697" t="s">
        <v>8271</v>
      </c>
      <c r="U697" s="9" t="s">
        <v>8317</v>
      </c>
      <c r="V697" t="s">
        <v>8319</v>
      </c>
    </row>
    <row r="698" spans="1:22" ht="30" hidden="1" x14ac:dyDescent="0.3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s="7">
        <f t="shared" si="72"/>
        <v>0</v>
      </c>
      <c r="G698" s="7">
        <f t="shared" si="67"/>
        <v>1</v>
      </c>
      <c r="H698" t="s">
        <v>8220</v>
      </c>
      <c r="I698" t="s">
        <v>8232</v>
      </c>
      <c r="J698" t="s">
        <v>8248</v>
      </c>
      <c r="K698">
        <v>1406326502</v>
      </c>
      <c r="L698">
        <v>1403734502</v>
      </c>
      <c r="M698" s="13">
        <f t="shared" si="68"/>
        <v>41815.927106481482</v>
      </c>
      <c r="N698" s="13" t="str">
        <f t="shared" si="69"/>
        <v>2014</v>
      </c>
      <c r="O698" s="13" t="str">
        <f t="shared" si="70"/>
        <v>Jun</v>
      </c>
      <c r="P698" s="13">
        <f t="shared" si="71"/>
        <v>41845.927106481482</v>
      </c>
      <c r="Q698" t="b">
        <v>0</v>
      </c>
      <c r="R698">
        <v>1</v>
      </c>
      <c r="S698" t="b">
        <v>0</v>
      </c>
      <c r="T698" t="s">
        <v>8271</v>
      </c>
      <c r="U698" s="9" t="s">
        <v>8317</v>
      </c>
      <c r="V698" t="s">
        <v>8319</v>
      </c>
    </row>
    <row r="699" spans="1:22" ht="60" hidden="1" x14ac:dyDescent="0.3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s="7">
        <f t="shared" si="72"/>
        <v>46</v>
      </c>
      <c r="G699" s="7">
        <f t="shared" si="67"/>
        <v>20.34</v>
      </c>
      <c r="H699" t="s">
        <v>8220</v>
      </c>
      <c r="I699" t="s">
        <v>8235</v>
      </c>
      <c r="J699" t="s">
        <v>8248</v>
      </c>
      <c r="K699">
        <v>1454502789</v>
      </c>
      <c r="L699">
        <v>1453206789</v>
      </c>
      <c r="M699" s="13">
        <f t="shared" si="68"/>
        <v>42388.523020833338</v>
      </c>
      <c r="N699" s="13" t="str">
        <f t="shared" si="69"/>
        <v>2016</v>
      </c>
      <c r="O699" s="13" t="str">
        <f t="shared" si="70"/>
        <v>Jan</v>
      </c>
      <c r="P699" s="13">
        <f t="shared" si="71"/>
        <v>42403.523020833338</v>
      </c>
      <c r="Q699" t="b">
        <v>0</v>
      </c>
      <c r="R699">
        <v>114</v>
      </c>
      <c r="S699" t="b">
        <v>0</v>
      </c>
      <c r="T699" t="s">
        <v>8271</v>
      </c>
      <c r="U699" s="9" t="s">
        <v>8317</v>
      </c>
      <c r="V699" t="s">
        <v>8319</v>
      </c>
    </row>
    <row r="700" spans="1:22" ht="45" hidden="1" x14ac:dyDescent="0.3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s="7">
        <f t="shared" si="72"/>
        <v>15</v>
      </c>
      <c r="G700" s="7">
        <f t="shared" si="67"/>
        <v>530.69000000000005</v>
      </c>
      <c r="H700" t="s">
        <v>8220</v>
      </c>
      <c r="I700" t="s">
        <v>8223</v>
      </c>
      <c r="J700" t="s">
        <v>8245</v>
      </c>
      <c r="K700">
        <v>1411005600</v>
      </c>
      <c r="L700">
        <v>1408141245</v>
      </c>
      <c r="M700" s="13">
        <f t="shared" si="68"/>
        <v>41866.931076388886</v>
      </c>
      <c r="N700" s="13" t="str">
        <f t="shared" si="69"/>
        <v>2014</v>
      </c>
      <c r="O700" s="13" t="str">
        <f t="shared" si="70"/>
        <v>Aug</v>
      </c>
      <c r="P700" s="13">
        <f t="shared" si="71"/>
        <v>41900.083333333336</v>
      </c>
      <c r="Q700" t="b">
        <v>0</v>
      </c>
      <c r="R700">
        <v>29</v>
      </c>
      <c r="S700" t="b">
        <v>0</v>
      </c>
      <c r="T700" t="s">
        <v>8271</v>
      </c>
      <c r="U700" s="9" t="s">
        <v>8317</v>
      </c>
      <c r="V700" t="s">
        <v>8319</v>
      </c>
    </row>
    <row r="701" spans="1:22" ht="45" hidden="1" x14ac:dyDescent="0.3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s="7">
        <f t="shared" si="72"/>
        <v>82</v>
      </c>
      <c r="G701" s="7">
        <f t="shared" si="67"/>
        <v>120.39</v>
      </c>
      <c r="H701" t="s">
        <v>8220</v>
      </c>
      <c r="I701" t="s">
        <v>8223</v>
      </c>
      <c r="J701" t="s">
        <v>8245</v>
      </c>
      <c r="K701">
        <v>1385136000</v>
      </c>
      <c r="L701">
        <v>1381923548</v>
      </c>
      <c r="M701" s="13">
        <f t="shared" si="68"/>
        <v>41563.485509259262</v>
      </c>
      <c r="N701" s="13" t="str">
        <f t="shared" si="69"/>
        <v>2013</v>
      </c>
      <c r="O701" s="13" t="str">
        <f t="shared" si="70"/>
        <v>Oct</v>
      </c>
      <c r="P701" s="13">
        <f t="shared" si="71"/>
        <v>41600.666666666664</v>
      </c>
      <c r="Q701" t="b">
        <v>0</v>
      </c>
      <c r="R701">
        <v>890</v>
      </c>
      <c r="S701" t="b">
        <v>0</v>
      </c>
      <c r="T701" t="s">
        <v>8271</v>
      </c>
      <c r="U701" s="9" t="s">
        <v>8317</v>
      </c>
      <c r="V701" t="s">
        <v>8319</v>
      </c>
    </row>
    <row r="702" spans="1:22" ht="60" hidden="1" x14ac:dyDescent="0.3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s="7">
        <f t="shared" si="72"/>
        <v>3</v>
      </c>
      <c r="G702" s="7">
        <f t="shared" si="67"/>
        <v>13</v>
      </c>
      <c r="H702" t="s">
        <v>8220</v>
      </c>
      <c r="I702" t="s">
        <v>8226</v>
      </c>
      <c r="J702" t="s">
        <v>8248</v>
      </c>
      <c r="K702">
        <v>1484065881</v>
      </c>
      <c r="L702">
        <v>1481473881</v>
      </c>
      <c r="M702" s="13">
        <f t="shared" si="68"/>
        <v>42715.688437500001</v>
      </c>
      <c r="N702" s="13" t="str">
        <f t="shared" si="69"/>
        <v>2016</v>
      </c>
      <c r="O702" s="13" t="str">
        <f t="shared" si="70"/>
        <v>Dec</v>
      </c>
      <c r="P702" s="13">
        <f t="shared" si="71"/>
        <v>42745.688437500001</v>
      </c>
      <c r="Q702" t="b">
        <v>0</v>
      </c>
      <c r="R702">
        <v>31</v>
      </c>
      <c r="S702" t="b">
        <v>0</v>
      </c>
      <c r="T702" t="s">
        <v>8271</v>
      </c>
      <c r="U702" s="9" t="s">
        <v>8317</v>
      </c>
      <c r="V702" t="s">
        <v>8319</v>
      </c>
    </row>
    <row r="703" spans="1:22" ht="45" hidden="1" x14ac:dyDescent="0.3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s="7">
        <f t="shared" si="72"/>
        <v>27</v>
      </c>
      <c r="G703" s="7">
        <f t="shared" si="67"/>
        <v>291.33</v>
      </c>
      <c r="H703" t="s">
        <v>8220</v>
      </c>
      <c r="I703" t="s">
        <v>8224</v>
      </c>
      <c r="J703" t="s">
        <v>8246</v>
      </c>
      <c r="K703">
        <v>1406130880</v>
      </c>
      <c r="L703">
        <v>1403538880</v>
      </c>
      <c r="M703" s="13">
        <f t="shared" si="68"/>
        <v>41813.662962962961</v>
      </c>
      <c r="N703" s="13" t="str">
        <f t="shared" si="69"/>
        <v>2014</v>
      </c>
      <c r="O703" s="13" t="str">
        <f t="shared" si="70"/>
        <v>Jun</v>
      </c>
      <c r="P703" s="13">
        <f t="shared" si="71"/>
        <v>41843.662962962961</v>
      </c>
      <c r="Q703" t="b">
        <v>0</v>
      </c>
      <c r="R703">
        <v>21</v>
      </c>
      <c r="S703" t="b">
        <v>0</v>
      </c>
      <c r="T703" t="s">
        <v>8271</v>
      </c>
      <c r="U703" s="9" t="s">
        <v>8317</v>
      </c>
      <c r="V703" t="s">
        <v>8319</v>
      </c>
    </row>
    <row r="704" spans="1:22" ht="45" hidden="1" x14ac:dyDescent="0.3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s="7">
        <f t="shared" si="72"/>
        <v>31</v>
      </c>
      <c r="G704" s="7">
        <f t="shared" si="67"/>
        <v>124.92</v>
      </c>
      <c r="H704" t="s">
        <v>8220</v>
      </c>
      <c r="I704" t="s">
        <v>8223</v>
      </c>
      <c r="J704" t="s">
        <v>8245</v>
      </c>
      <c r="K704">
        <v>1480011987</v>
      </c>
      <c r="L704">
        <v>1477416387</v>
      </c>
      <c r="M704" s="13">
        <f t="shared" si="68"/>
        <v>42668.726701388892</v>
      </c>
      <c r="N704" s="13" t="str">
        <f t="shared" si="69"/>
        <v>2016</v>
      </c>
      <c r="O704" s="13" t="str">
        <f t="shared" si="70"/>
        <v>Oct</v>
      </c>
      <c r="P704" s="13">
        <f t="shared" si="71"/>
        <v>42698.768368055549</v>
      </c>
      <c r="Q704" t="b">
        <v>0</v>
      </c>
      <c r="R704">
        <v>37</v>
      </c>
      <c r="S704" t="b">
        <v>0</v>
      </c>
      <c r="T704" t="s">
        <v>8271</v>
      </c>
      <c r="U704" s="9" t="s">
        <v>8317</v>
      </c>
      <c r="V704" t="s">
        <v>8319</v>
      </c>
    </row>
    <row r="705" spans="1:22" ht="45" hidden="1" x14ac:dyDescent="0.3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s="7">
        <f t="shared" si="72"/>
        <v>6</v>
      </c>
      <c r="G705" s="7">
        <f t="shared" si="67"/>
        <v>119.57</v>
      </c>
      <c r="H705" t="s">
        <v>8220</v>
      </c>
      <c r="I705" t="s">
        <v>8223</v>
      </c>
      <c r="J705" t="s">
        <v>8245</v>
      </c>
      <c r="K705">
        <v>1485905520</v>
      </c>
      <c r="L705">
        <v>1481150949</v>
      </c>
      <c r="M705" s="13">
        <f t="shared" si="68"/>
        <v>42711.950798611113</v>
      </c>
      <c r="N705" s="13" t="str">
        <f t="shared" si="69"/>
        <v>2016</v>
      </c>
      <c r="O705" s="13" t="str">
        <f t="shared" si="70"/>
        <v>Dec</v>
      </c>
      <c r="P705" s="13">
        <f t="shared" si="71"/>
        <v>42766.98055555555</v>
      </c>
      <c r="Q705" t="b">
        <v>0</v>
      </c>
      <c r="R705">
        <v>7</v>
      </c>
      <c r="S705" t="b">
        <v>0</v>
      </c>
      <c r="T705" t="s">
        <v>8271</v>
      </c>
      <c r="U705" s="9" t="s">
        <v>8317</v>
      </c>
      <c r="V705" t="s">
        <v>8319</v>
      </c>
    </row>
    <row r="706" spans="1:22" ht="45" hidden="1" x14ac:dyDescent="0.3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s="7">
        <f t="shared" si="72"/>
        <v>1</v>
      </c>
      <c r="G706" s="7">
        <f t="shared" si="67"/>
        <v>120.25</v>
      </c>
      <c r="H706" t="s">
        <v>8220</v>
      </c>
      <c r="I706" t="s">
        <v>8228</v>
      </c>
      <c r="J706" t="s">
        <v>8250</v>
      </c>
      <c r="K706">
        <v>1487565468</v>
      </c>
      <c r="L706">
        <v>1482381468</v>
      </c>
      <c r="M706" s="13">
        <f t="shared" si="68"/>
        <v>42726.192916666667</v>
      </c>
      <c r="N706" s="13" t="str">
        <f t="shared" si="69"/>
        <v>2016</v>
      </c>
      <c r="O706" s="13" t="str">
        <f t="shared" si="70"/>
        <v>Dec</v>
      </c>
      <c r="P706" s="13">
        <f t="shared" si="71"/>
        <v>42786.192916666667</v>
      </c>
      <c r="Q706" t="b">
        <v>0</v>
      </c>
      <c r="R706">
        <v>4</v>
      </c>
      <c r="S706" t="b">
        <v>0</v>
      </c>
      <c r="T706" t="s">
        <v>8271</v>
      </c>
      <c r="U706" s="9" t="s">
        <v>8317</v>
      </c>
      <c r="V706" t="s">
        <v>8319</v>
      </c>
    </row>
    <row r="707" spans="1:22" ht="30" hidden="1" x14ac:dyDescent="0.3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s="7">
        <f t="shared" si="72"/>
        <v>1</v>
      </c>
      <c r="G707" s="7">
        <f t="shared" si="67"/>
        <v>195.4</v>
      </c>
      <c r="H707" t="s">
        <v>8220</v>
      </c>
      <c r="I707" t="s">
        <v>8232</v>
      </c>
      <c r="J707" t="s">
        <v>8248</v>
      </c>
      <c r="K707">
        <v>1484999278</v>
      </c>
      <c r="L707">
        <v>1482407278</v>
      </c>
      <c r="M707" s="13">
        <f t="shared" si="68"/>
        <v>42726.491643518515</v>
      </c>
      <c r="N707" s="13" t="str">
        <f t="shared" si="69"/>
        <v>2016</v>
      </c>
      <c r="O707" s="13" t="str">
        <f t="shared" si="70"/>
        <v>Dec</v>
      </c>
      <c r="P707" s="13">
        <f t="shared" si="71"/>
        <v>42756.491643518515</v>
      </c>
      <c r="Q707" t="b">
        <v>0</v>
      </c>
      <c r="R707">
        <v>5</v>
      </c>
      <c r="S707" t="b">
        <v>0</v>
      </c>
      <c r="T707" t="s">
        <v>8271</v>
      </c>
      <c r="U707" s="9" t="s">
        <v>8317</v>
      </c>
      <c r="V707" t="s">
        <v>8319</v>
      </c>
    </row>
    <row r="708" spans="1:22" ht="60" hidden="1" x14ac:dyDescent="0.3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s="7">
        <f t="shared" si="72"/>
        <v>0</v>
      </c>
      <c r="G708" s="7">
        <f t="shared" si="67"/>
        <v>0</v>
      </c>
      <c r="H708" t="s">
        <v>8220</v>
      </c>
      <c r="I708" t="s">
        <v>8226</v>
      </c>
      <c r="J708" t="s">
        <v>8248</v>
      </c>
      <c r="K708">
        <v>1481740740</v>
      </c>
      <c r="L708">
        <v>1478130783</v>
      </c>
      <c r="M708" s="13">
        <f t="shared" si="68"/>
        <v>42676.995173611111</v>
      </c>
      <c r="N708" s="13" t="str">
        <f t="shared" si="69"/>
        <v>2016</v>
      </c>
      <c r="O708" s="13" t="str">
        <f t="shared" si="70"/>
        <v>Nov</v>
      </c>
      <c r="P708" s="13">
        <f t="shared" si="71"/>
        <v>42718.777083333334</v>
      </c>
      <c r="Q708" t="b">
        <v>0</v>
      </c>
      <c r="R708">
        <v>0</v>
      </c>
      <c r="S708" t="b">
        <v>0</v>
      </c>
      <c r="T708" t="s">
        <v>8271</v>
      </c>
      <c r="U708" s="9" t="s">
        <v>8317</v>
      </c>
      <c r="V708" t="s">
        <v>8319</v>
      </c>
    </row>
    <row r="709" spans="1:22" ht="45" hidden="1" x14ac:dyDescent="0.3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s="7">
        <f t="shared" si="72"/>
        <v>79</v>
      </c>
      <c r="G709" s="7">
        <f t="shared" si="67"/>
        <v>117.7</v>
      </c>
      <c r="H709" t="s">
        <v>8220</v>
      </c>
      <c r="I709" t="s">
        <v>8224</v>
      </c>
      <c r="J709" t="s">
        <v>8246</v>
      </c>
      <c r="K709">
        <v>1483286127</v>
      </c>
      <c r="L709">
        <v>1479830127</v>
      </c>
      <c r="M709" s="13">
        <f t="shared" si="68"/>
        <v>42696.663506944446</v>
      </c>
      <c r="N709" s="13" t="str">
        <f t="shared" si="69"/>
        <v>2016</v>
      </c>
      <c r="O709" s="13" t="str">
        <f t="shared" si="70"/>
        <v>Nov</v>
      </c>
      <c r="P709" s="13">
        <f t="shared" si="71"/>
        <v>42736.663506944446</v>
      </c>
      <c r="Q709" t="b">
        <v>0</v>
      </c>
      <c r="R709">
        <v>456</v>
      </c>
      <c r="S709" t="b">
        <v>0</v>
      </c>
      <c r="T709" t="s">
        <v>8271</v>
      </c>
      <c r="U709" s="9" t="s">
        <v>8317</v>
      </c>
      <c r="V709" t="s">
        <v>8319</v>
      </c>
    </row>
    <row r="710" spans="1:22" ht="60" hidden="1" x14ac:dyDescent="0.3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s="7">
        <f t="shared" si="72"/>
        <v>22</v>
      </c>
      <c r="G710" s="7">
        <f t="shared" si="67"/>
        <v>23.95</v>
      </c>
      <c r="H710" t="s">
        <v>8220</v>
      </c>
      <c r="I710" t="s">
        <v>8224</v>
      </c>
      <c r="J710" t="s">
        <v>8246</v>
      </c>
      <c r="K710">
        <v>1410616600</v>
      </c>
      <c r="L710">
        <v>1405432600</v>
      </c>
      <c r="M710" s="13">
        <f t="shared" si="68"/>
        <v>41835.581018518518</v>
      </c>
      <c r="N710" s="13" t="str">
        <f t="shared" si="69"/>
        <v>2014</v>
      </c>
      <c r="O710" s="13" t="str">
        <f t="shared" si="70"/>
        <v>Jul</v>
      </c>
      <c r="P710" s="13">
        <f t="shared" si="71"/>
        <v>41895.581018518518</v>
      </c>
      <c r="Q710" t="b">
        <v>0</v>
      </c>
      <c r="R710">
        <v>369</v>
      </c>
      <c r="S710" t="b">
        <v>0</v>
      </c>
      <c r="T710" t="s">
        <v>8271</v>
      </c>
      <c r="U710" s="9" t="s">
        <v>8317</v>
      </c>
      <c r="V710" t="s">
        <v>8319</v>
      </c>
    </row>
    <row r="711" spans="1:22" ht="30" hidden="1" x14ac:dyDescent="0.3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s="7">
        <f t="shared" si="72"/>
        <v>0</v>
      </c>
      <c r="G711" s="7">
        <f t="shared" si="67"/>
        <v>30.5</v>
      </c>
      <c r="H711" t="s">
        <v>8220</v>
      </c>
      <c r="I711" t="s">
        <v>8223</v>
      </c>
      <c r="J711" t="s">
        <v>8245</v>
      </c>
      <c r="K711">
        <v>1417741159</v>
      </c>
      <c r="L711">
        <v>1415149159</v>
      </c>
      <c r="M711" s="13">
        <f t="shared" si="68"/>
        <v>41948.041192129633</v>
      </c>
      <c r="N711" s="13" t="str">
        <f t="shared" si="69"/>
        <v>2014</v>
      </c>
      <c r="O711" s="13" t="str">
        <f t="shared" si="70"/>
        <v>Nov</v>
      </c>
      <c r="P711" s="13">
        <f t="shared" si="71"/>
        <v>41978.041192129633</v>
      </c>
      <c r="Q711" t="b">
        <v>0</v>
      </c>
      <c r="R711">
        <v>2</v>
      </c>
      <c r="S711" t="b">
        <v>0</v>
      </c>
      <c r="T711" t="s">
        <v>8271</v>
      </c>
      <c r="U711" s="9" t="s">
        <v>8317</v>
      </c>
      <c r="V711" t="s">
        <v>8319</v>
      </c>
    </row>
    <row r="712" spans="1:22" ht="30" hidden="1" x14ac:dyDescent="0.3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s="7">
        <f t="shared" si="72"/>
        <v>0</v>
      </c>
      <c r="G712" s="7">
        <f t="shared" si="67"/>
        <v>0</v>
      </c>
      <c r="H712" t="s">
        <v>8220</v>
      </c>
      <c r="I712" t="s">
        <v>8228</v>
      </c>
      <c r="J712" t="s">
        <v>8250</v>
      </c>
      <c r="K712">
        <v>1408495440</v>
      </c>
      <c r="L712">
        <v>1405640302</v>
      </c>
      <c r="M712" s="13">
        <f t="shared" si="68"/>
        <v>41837.984976851854</v>
      </c>
      <c r="N712" s="13" t="str">
        <f t="shared" si="69"/>
        <v>2014</v>
      </c>
      <c r="O712" s="13" t="str">
        <f t="shared" si="70"/>
        <v>Jul</v>
      </c>
      <c r="P712" s="13">
        <f t="shared" si="71"/>
        <v>41871.030555555553</v>
      </c>
      <c r="Q712" t="b">
        <v>0</v>
      </c>
      <c r="R712">
        <v>0</v>
      </c>
      <c r="S712" t="b">
        <v>0</v>
      </c>
      <c r="T712" t="s">
        <v>8271</v>
      </c>
      <c r="U712" s="9" t="s">
        <v>8317</v>
      </c>
      <c r="V712" t="s">
        <v>8319</v>
      </c>
    </row>
    <row r="713" spans="1:22" ht="60" hidden="1" x14ac:dyDescent="0.3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s="7">
        <f t="shared" si="72"/>
        <v>34</v>
      </c>
      <c r="G713" s="7">
        <f t="shared" si="67"/>
        <v>99.97</v>
      </c>
      <c r="H713" t="s">
        <v>8220</v>
      </c>
      <c r="I713" t="s">
        <v>8232</v>
      </c>
      <c r="J713" t="s">
        <v>8248</v>
      </c>
      <c r="K713">
        <v>1481716868</v>
      </c>
      <c r="L713">
        <v>1478257268</v>
      </c>
      <c r="M713" s="13">
        <f t="shared" si="68"/>
        <v>42678.459120370375</v>
      </c>
      <c r="N713" s="13" t="str">
        <f t="shared" si="69"/>
        <v>2016</v>
      </c>
      <c r="O713" s="13" t="str">
        <f t="shared" si="70"/>
        <v>Nov</v>
      </c>
      <c r="P713" s="13">
        <f t="shared" si="71"/>
        <v>42718.500787037032</v>
      </c>
      <c r="Q713" t="b">
        <v>0</v>
      </c>
      <c r="R713">
        <v>338</v>
      </c>
      <c r="S713" t="b">
        <v>0</v>
      </c>
      <c r="T713" t="s">
        <v>8271</v>
      </c>
      <c r="U713" s="9" t="s">
        <v>8317</v>
      </c>
      <c r="V713" t="s">
        <v>8319</v>
      </c>
    </row>
    <row r="714" spans="1:22" ht="60" hidden="1" x14ac:dyDescent="0.3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s="7">
        <f t="shared" si="72"/>
        <v>0</v>
      </c>
      <c r="G714" s="7">
        <f t="shared" ref="G714:G777" si="73">IFERROR(ROUND(E714/R714,2),0)</f>
        <v>26.25</v>
      </c>
      <c r="H714" t="s">
        <v>8220</v>
      </c>
      <c r="I714" t="s">
        <v>8223</v>
      </c>
      <c r="J714" t="s">
        <v>8245</v>
      </c>
      <c r="K714">
        <v>1455466832</v>
      </c>
      <c r="L714">
        <v>1452874832</v>
      </c>
      <c r="M714" s="13">
        <f t="shared" ref="M714:M777" si="74">(((L714/60)/60)/24)+DATE(1970,1,1)</f>
        <v>42384.680925925932</v>
      </c>
      <c r="N714" s="13" t="str">
        <f t="shared" ref="N714:N777" si="75">TEXT(M714, "YYY")</f>
        <v>2016</v>
      </c>
      <c r="O714" s="13" t="str">
        <f t="shared" ref="O714:O777" si="76">TEXT(M714,"MMM")</f>
        <v>Jan</v>
      </c>
      <c r="P714" s="13">
        <f t="shared" ref="P714:P777" si="77">(((K714/60)/60)/24)+DATE(1970,1,1)</f>
        <v>42414.680925925932</v>
      </c>
      <c r="Q714" t="b">
        <v>0</v>
      </c>
      <c r="R714">
        <v>4</v>
      </c>
      <c r="S714" t="b">
        <v>0</v>
      </c>
      <c r="T714" t="s">
        <v>8271</v>
      </c>
      <c r="U714" s="9" t="s">
        <v>8317</v>
      </c>
      <c r="V714" t="s">
        <v>8319</v>
      </c>
    </row>
    <row r="715" spans="1:22" ht="45" hidden="1" x14ac:dyDescent="0.3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s="7">
        <f t="shared" si="72"/>
        <v>1</v>
      </c>
      <c r="G715" s="7">
        <f t="shared" si="73"/>
        <v>199</v>
      </c>
      <c r="H715" t="s">
        <v>8220</v>
      </c>
      <c r="I715" t="s">
        <v>8236</v>
      </c>
      <c r="J715" t="s">
        <v>8248</v>
      </c>
      <c r="K715">
        <v>1465130532</v>
      </c>
      <c r="L715">
        <v>1462538532</v>
      </c>
      <c r="M715" s="13">
        <f t="shared" si="74"/>
        <v>42496.529305555552</v>
      </c>
      <c r="N715" s="13" t="str">
        <f t="shared" si="75"/>
        <v>2016</v>
      </c>
      <c r="O715" s="13" t="str">
        <f t="shared" si="76"/>
        <v>May</v>
      </c>
      <c r="P715" s="13">
        <f t="shared" si="77"/>
        <v>42526.529305555552</v>
      </c>
      <c r="Q715" t="b">
        <v>0</v>
      </c>
      <c r="R715">
        <v>1</v>
      </c>
      <c r="S715" t="b">
        <v>0</v>
      </c>
      <c r="T715" t="s">
        <v>8271</v>
      </c>
      <c r="U715" s="9" t="s">
        <v>8317</v>
      </c>
      <c r="V715" t="s">
        <v>8319</v>
      </c>
    </row>
    <row r="716" spans="1:22" ht="45" hidden="1" x14ac:dyDescent="0.3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s="7">
        <f t="shared" si="72"/>
        <v>15</v>
      </c>
      <c r="G716" s="7">
        <f t="shared" si="73"/>
        <v>80.319999999999993</v>
      </c>
      <c r="H716" t="s">
        <v>8220</v>
      </c>
      <c r="I716" t="s">
        <v>8223</v>
      </c>
      <c r="J716" t="s">
        <v>8245</v>
      </c>
      <c r="K716">
        <v>1488308082</v>
      </c>
      <c r="L716">
        <v>1483124082</v>
      </c>
      <c r="M716" s="13">
        <f t="shared" si="74"/>
        <v>42734.787986111114</v>
      </c>
      <c r="N716" s="13" t="str">
        <f t="shared" si="75"/>
        <v>2016</v>
      </c>
      <c r="O716" s="13" t="str">
        <f t="shared" si="76"/>
        <v>Dec</v>
      </c>
      <c r="P716" s="13">
        <f t="shared" si="77"/>
        <v>42794.787986111114</v>
      </c>
      <c r="Q716" t="b">
        <v>0</v>
      </c>
      <c r="R716">
        <v>28</v>
      </c>
      <c r="S716" t="b">
        <v>0</v>
      </c>
      <c r="T716" t="s">
        <v>8271</v>
      </c>
      <c r="U716" s="9" t="s">
        <v>8317</v>
      </c>
      <c r="V716" t="s">
        <v>8319</v>
      </c>
    </row>
    <row r="717" spans="1:22" ht="60" hidden="1" x14ac:dyDescent="0.3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s="7">
        <f t="shared" si="72"/>
        <v>5</v>
      </c>
      <c r="G717" s="7">
        <f t="shared" si="73"/>
        <v>115.75</v>
      </c>
      <c r="H717" t="s">
        <v>8220</v>
      </c>
      <c r="I717" t="s">
        <v>8223</v>
      </c>
      <c r="J717" t="s">
        <v>8245</v>
      </c>
      <c r="K717">
        <v>1446693040</v>
      </c>
      <c r="L717">
        <v>1443233440</v>
      </c>
      <c r="M717" s="13">
        <f t="shared" si="74"/>
        <v>42273.090740740736</v>
      </c>
      <c r="N717" s="13" t="str">
        <f t="shared" si="75"/>
        <v>2015</v>
      </c>
      <c r="O717" s="13" t="str">
        <f t="shared" si="76"/>
        <v>Sep</v>
      </c>
      <c r="P717" s="13">
        <f t="shared" si="77"/>
        <v>42313.132407407407</v>
      </c>
      <c r="Q717" t="b">
        <v>0</v>
      </c>
      <c r="R717">
        <v>12</v>
      </c>
      <c r="S717" t="b">
        <v>0</v>
      </c>
      <c r="T717" t="s">
        <v>8271</v>
      </c>
      <c r="U717" s="9" t="s">
        <v>8317</v>
      </c>
      <c r="V717" t="s">
        <v>8319</v>
      </c>
    </row>
    <row r="718" spans="1:22" ht="45" hidden="1" x14ac:dyDescent="0.3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s="7">
        <f t="shared" si="72"/>
        <v>10</v>
      </c>
      <c r="G718" s="7">
        <f t="shared" si="73"/>
        <v>44.69</v>
      </c>
      <c r="H718" t="s">
        <v>8220</v>
      </c>
      <c r="I718" t="s">
        <v>8223</v>
      </c>
      <c r="J718" t="s">
        <v>8245</v>
      </c>
      <c r="K718">
        <v>1417392000</v>
      </c>
      <c r="L718">
        <v>1414511307</v>
      </c>
      <c r="M718" s="13">
        <f t="shared" si="74"/>
        <v>41940.658645833333</v>
      </c>
      <c r="N718" s="13" t="str">
        <f t="shared" si="75"/>
        <v>2014</v>
      </c>
      <c r="O718" s="13" t="str">
        <f t="shared" si="76"/>
        <v>Oct</v>
      </c>
      <c r="P718" s="13">
        <f t="shared" si="77"/>
        <v>41974</v>
      </c>
      <c r="Q718" t="b">
        <v>0</v>
      </c>
      <c r="R718">
        <v>16</v>
      </c>
      <c r="S718" t="b">
        <v>0</v>
      </c>
      <c r="T718" t="s">
        <v>8271</v>
      </c>
      <c r="U718" s="9" t="s">
        <v>8317</v>
      </c>
      <c r="V718" t="s">
        <v>8319</v>
      </c>
    </row>
    <row r="719" spans="1:22" ht="30" hidden="1" x14ac:dyDescent="0.3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s="7">
        <f t="shared" si="72"/>
        <v>0</v>
      </c>
      <c r="G719" s="7">
        <f t="shared" si="73"/>
        <v>76.25</v>
      </c>
      <c r="H719" t="s">
        <v>8220</v>
      </c>
      <c r="I719" t="s">
        <v>8223</v>
      </c>
      <c r="J719" t="s">
        <v>8245</v>
      </c>
      <c r="K719">
        <v>1409949002</v>
      </c>
      <c r="L719">
        <v>1407357002</v>
      </c>
      <c r="M719" s="13">
        <f t="shared" si="74"/>
        <v>41857.854189814818</v>
      </c>
      <c r="N719" s="13" t="str">
        <f t="shared" si="75"/>
        <v>2014</v>
      </c>
      <c r="O719" s="13" t="str">
        <f t="shared" si="76"/>
        <v>Aug</v>
      </c>
      <c r="P719" s="13">
        <f t="shared" si="77"/>
        <v>41887.854189814818</v>
      </c>
      <c r="Q719" t="b">
        <v>0</v>
      </c>
      <c r="R719">
        <v>4</v>
      </c>
      <c r="S719" t="b">
        <v>0</v>
      </c>
      <c r="T719" t="s">
        <v>8271</v>
      </c>
      <c r="U719" s="9" t="s">
        <v>8317</v>
      </c>
      <c r="V719" t="s">
        <v>8319</v>
      </c>
    </row>
    <row r="720" spans="1:22" ht="45" hidden="1" x14ac:dyDescent="0.3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s="7">
        <f t="shared" si="72"/>
        <v>1</v>
      </c>
      <c r="G720" s="7">
        <f t="shared" si="73"/>
        <v>22.5</v>
      </c>
      <c r="H720" t="s">
        <v>8220</v>
      </c>
      <c r="I720" t="s">
        <v>8223</v>
      </c>
      <c r="J720" t="s">
        <v>8245</v>
      </c>
      <c r="K720">
        <v>1487397540</v>
      </c>
      <c r="L720">
        <v>1484684247</v>
      </c>
      <c r="M720" s="13">
        <f t="shared" si="74"/>
        <v>42752.845451388886</v>
      </c>
      <c r="N720" s="13" t="str">
        <f t="shared" si="75"/>
        <v>2017</v>
      </c>
      <c r="O720" s="13" t="str">
        <f t="shared" si="76"/>
        <v>Jan</v>
      </c>
      <c r="P720" s="13">
        <f t="shared" si="77"/>
        <v>42784.249305555553</v>
      </c>
      <c r="Q720" t="b">
        <v>0</v>
      </c>
      <c r="R720">
        <v>4</v>
      </c>
      <c r="S720" t="b">
        <v>0</v>
      </c>
      <c r="T720" t="s">
        <v>8271</v>
      </c>
      <c r="U720" s="9" t="s">
        <v>8317</v>
      </c>
      <c r="V720" t="s">
        <v>8319</v>
      </c>
    </row>
    <row r="721" spans="1:22" ht="45" hidden="1" x14ac:dyDescent="0.3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s="7">
        <f t="shared" si="72"/>
        <v>1</v>
      </c>
      <c r="G721" s="7">
        <f t="shared" si="73"/>
        <v>19.399999999999999</v>
      </c>
      <c r="H721" t="s">
        <v>8220</v>
      </c>
      <c r="I721" t="s">
        <v>8223</v>
      </c>
      <c r="J721" t="s">
        <v>8245</v>
      </c>
      <c r="K721">
        <v>1456189076</v>
      </c>
      <c r="L721">
        <v>1454979476</v>
      </c>
      <c r="M721" s="13">
        <f t="shared" si="74"/>
        <v>42409.040231481486</v>
      </c>
      <c r="N721" s="13" t="str">
        <f t="shared" si="75"/>
        <v>2016</v>
      </c>
      <c r="O721" s="13" t="str">
        <f t="shared" si="76"/>
        <v>Feb</v>
      </c>
      <c r="P721" s="13">
        <f t="shared" si="77"/>
        <v>42423.040231481486</v>
      </c>
      <c r="Q721" t="b">
        <v>0</v>
      </c>
      <c r="R721">
        <v>10</v>
      </c>
      <c r="S721" t="b">
        <v>0</v>
      </c>
      <c r="T721" t="s">
        <v>8271</v>
      </c>
      <c r="U721" s="9" t="s">
        <v>8317</v>
      </c>
      <c r="V721" t="s">
        <v>8319</v>
      </c>
    </row>
    <row r="722" spans="1:22" ht="45" hidden="1" x14ac:dyDescent="0.3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s="7">
        <f t="shared" si="72"/>
        <v>144</v>
      </c>
      <c r="G722" s="7">
        <f t="shared" si="73"/>
        <v>66.709999999999994</v>
      </c>
      <c r="H722" t="s">
        <v>8218</v>
      </c>
      <c r="I722" t="s">
        <v>8223</v>
      </c>
      <c r="J722" t="s">
        <v>8245</v>
      </c>
      <c r="K722">
        <v>1327851291</v>
      </c>
      <c r="L722">
        <v>1325432091</v>
      </c>
      <c r="M722" s="13">
        <f t="shared" si="74"/>
        <v>40909.649201388893</v>
      </c>
      <c r="N722" s="13" t="str">
        <f t="shared" si="75"/>
        <v>2012</v>
      </c>
      <c r="O722" s="13" t="str">
        <f t="shared" si="76"/>
        <v>Jan</v>
      </c>
      <c r="P722" s="13">
        <f t="shared" si="77"/>
        <v>40937.649201388893</v>
      </c>
      <c r="Q722" t="b">
        <v>0</v>
      </c>
      <c r="R722">
        <v>41</v>
      </c>
      <c r="S722" t="b">
        <v>1</v>
      </c>
      <c r="T722" t="s">
        <v>8272</v>
      </c>
      <c r="U722" s="9" t="s">
        <v>8320</v>
      </c>
      <c r="V722" t="s">
        <v>8321</v>
      </c>
    </row>
    <row r="723" spans="1:22" ht="60" hidden="1" x14ac:dyDescent="0.3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s="7">
        <f t="shared" si="72"/>
        <v>122</v>
      </c>
      <c r="G723" s="7">
        <f t="shared" si="73"/>
        <v>84.14</v>
      </c>
      <c r="H723" t="s">
        <v>8218</v>
      </c>
      <c r="I723" t="s">
        <v>8223</v>
      </c>
      <c r="J723" t="s">
        <v>8245</v>
      </c>
      <c r="K723">
        <v>1406900607</v>
      </c>
      <c r="L723">
        <v>1403012607</v>
      </c>
      <c r="M723" s="13">
        <f t="shared" si="74"/>
        <v>41807.571840277778</v>
      </c>
      <c r="N723" s="13" t="str">
        <f t="shared" si="75"/>
        <v>2014</v>
      </c>
      <c r="O723" s="13" t="str">
        <f t="shared" si="76"/>
        <v>Jun</v>
      </c>
      <c r="P723" s="13">
        <f t="shared" si="77"/>
        <v>41852.571840277778</v>
      </c>
      <c r="Q723" t="b">
        <v>0</v>
      </c>
      <c r="R723">
        <v>119</v>
      </c>
      <c r="S723" t="b">
        <v>1</v>
      </c>
      <c r="T723" t="s">
        <v>8272</v>
      </c>
      <c r="U723" s="9" t="s">
        <v>8320</v>
      </c>
      <c r="V723" t="s">
        <v>8321</v>
      </c>
    </row>
    <row r="724" spans="1:22" ht="60" hidden="1" x14ac:dyDescent="0.3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s="7">
        <f t="shared" si="72"/>
        <v>132</v>
      </c>
      <c r="G724" s="7">
        <f t="shared" si="73"/>
        <v>215.73</v>
      </c>
      <c r="H724" t="s">
        <v>8218</v>
      </c>
      <c r="I724" t="s">
        <v>8223</v>
      </c>
      <c r="J724" t="s">
        <v>8245</v>
      </c>
      <c r="K724">
        <v>1333909178</v>
      </c>
      <c r="L724">
        <v>1331320778</v>
      </c>
      <c r="M724" s="13">
        <f t="shared" si="74"/>
        <v>40977.805300925924</v>
      </c>
      <c r="N724" s="13" t="str">
        <f t="shared" si="75"/>
        <v>2012</v>
      </c>
      <c r="O724" s="13" t="str">
        <f t="shared" si="76"/>
        <v>Mar</v>
      </c>
      <c r="P724" s="13">
        <f t="shared" si="77"/>
        <v>41007.76363425926</v>
      </c>
      <c r="Q724" t="b">
        <v>0</v>
      </c>
      <c r="R724">
        <v>153</v>
      </c>
      <c r="S724" t="b">
        <v>1</v>
      </c>
      <c r="T724" t="s">
        <v>8272</v>
      </c>
      <c r="U724" s="9" t="s">
        <v>8320</v>
      </c>
      <c r="V724" t="s">
        <v>8321</v>
      </c>
    </row>
    <row r="725" spans="1:22" ht="45" hidden="1" x14ac:dyDescent="0.3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s="7">
        <f t="shared" si="72"/>
        <v>109</v>
      </c>
      <c r="G725" s="7">
        <f t="shared" si="73"/>
        <v>54.69</v>
      </c>
      <c r="H725" t="s">
        <v>8218</v>
      </c>
      <c r="I725" t="s">
        <v>8223</v>
      </c>
      <c r="J725" t="s">
        <v>8245</v>
      </c>
      <c r="K725">
        <v>1438228740</v>
      </c>
      <c r="L725">
        <v>1435606549</v>
      </c>
      <c r="M725" s="13">
        <f t="shared" si="74"/>
        <v>42184.816539351858</v>
      </c>
      <c r="N725" s="13" t="str">
        <f t="shared" si="75"/>
        <v>2015</v>
      </c>
      <c r="O725" s="13" t="str">
        <f t="shared" si="76"/>
        <v>Jun</v>
      </c>
      <c r="P725" s="13">
        <f t="shared" si="77"/>
        <v>42215.165972222225</v>
      </c>
      <c r="Q725" t="b">
        <v>0</v>
      </c>
      <c r="R725">
        <v>100</v>
      </c>
      <c r="S725" t="b">
        <v>1</v>
      </c>
      <c r="T725" t="s">
        <v>8272</v>
      </c>
      <c r="U725" s="9" t="s">
        <v>8320</v>
      </c>
      <c r="V725" t="s">
        <v>8321</v>
      </c>
    </row>
    <row r="726" spans="1:22" ht="60" hidden="1" x14ac:dyDescent="0.3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s="7">
        <f t="shared" si="72"/>
        <v>105</v>
      </c>
      <c r="G726" s="7">
        <f t="shared" si="73"/>
        <v>51.63</v>
      </c>
      <c r="H726" t="s">
        <v>8218</v>
      </c>
      <c r="I726" t="s">
        <v>8223</v>
      </c>
      <c r="J726" t="s">
        <v>8245</v>
      </c>
      <c r="K726">
        <v>1309447163</v>
      </c>
      <c r="L726">
        <v>1306855163</v>
      </c>
      <c r="M726" s="13">
        <f t="shared" si="74"/>
        <v>40694.638460648144</v>
      </c>
      <c r="N726" s="13" t="str">
        <f t="shared" si="75"/>
        <v>2011</v>
      </c>
      <c r="O726" s="13" t="str">
        <f t="shared" si="76"/>
        <v>May</v>
      </c>
      <c r="P726" s="13">
        <f t="shared" si="77"/>
        <v>40724.638460648144</v>
      </c>
      <c r="Q726" t="b">
        <v>0</v>
      </c>
      <c r="R726">
        <v>143</v>
      </c>
      <c r="S726" t="b">
        <v>1</v>
      </c>
      <c r="T726" t="s">
        <v>8272</v>
      </c>
      <c r="U726" s="9" t="s">
        <v>8320</v>
      </c>
      <c r="V726" t="s">
        <v>8321</v>
      </c>
    </row>
    <row r="727" spans="1:22" ht="45" hidden="1" x14ac:dyDescent="0.3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s="7">
        <f t="shared" si="72"/>
        <v>100</v>
      </c>
      <c r="G727" s="7">
        <f t="shared" si="73"/>
        <v>143.36000000000001</v>
      </c>
      <c r="H727" t="s">
        <v>8218</v>
      </c>
      <c r="I727" t="s">
        <v>8223</v>
      </c>
      <c r="J727" t="s">
        <v>8245</v>
      </c>
      <c r="K727">
        <v>1450018912</v>
      </c>
      <c r="L727">
        <v>1447426912</v>
      </c>
      <c r="M727" s="13">
        <f t="shared" si="74"/>
        <v>42321.626296296294</v>
      </c>
      <c r="N727" s="13" t="str">
        <f t="shared" si="75"/>
        <v>2015</v>
      </c>
      <c r="O727" s="13" t="str">
        <f t="shared" si="76"/>
        <v>Nov</v>
      </c>
      <c r="P727" s="13">
        <f t="shared" si="77"/>
        <v>42351.626296296294</v>
      </c>
      <c r="Q727" t="b">
        <v>0</v>
      </c>
      <c r="R727">
        <v>140</v>
      </c>
      <c r="S727" t="b">
        <v>1</v>
      </c>
      <c r="T727" t="s">
        <v>8272</v>
      </c>
      <c r="U727" s="9" t="s">
        <v>8320</v>
      </c>
      <c r="V727" t="s">
        <v>8321</v>
      </c>
    </row>
    <row r="728" spans="1:22" ht="60" hidden="1" x14ac:dyDescent="0.3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s="7">
        <f t="shared" si="72"/>
        <v>101</v>
      </c>
      <c r="G728" s="7">
        <f t="shared" si="73"/>
        <v>72.430000000000007</v>
      </c>
      <c r="H728" t="s">
        <v>8218</v>
      </c>
      <c r="I728" t="s">
        <v>8223</v>
      </c>
      <c r="J728" t="s">
        <v>8245</v>
      </c>
      <c r="K728">
        <v>1365728487</v>
      </c>
      <c r="L728">
        <v>1363136487</v>
      </c>
      <c r="M728" s="13">
        <f t="shared" si="74"/>
        <v>41346.042673611111</v>
      </c>
      <c r="N728" s="13" t="str">
        <f t="shared" si="75"/>
        <v>2013</v>
      </c>
      <c r="O728" s="13" t="str">
        <f t="shared" si="76"/>
        <v>Mar</v>
      </c>
      <c r="P728" s="13">
        <f t="shared" si="77"/>
        <v>41376.042673611111</v>
      </c>
      <c r="Q728" t="b">
        <v>0</v>
      </c>
      <c r="R728">
        <v>35</v>
      </c>
      <c r="S728" t="b">
        <v>1</v>
      </c>
      <c r="T728" t="s">
        <v>8272</v>
      </c>
      <c r="U728" s="9" t="s">
        <v>8320</v>
      </c>
      <c r="V728" t="s">
        <v>8321</v>
      </c>
    </row>
    <row r="729" spans="1:22" ht="60" hidden="1" x14ac:dyDescent="0.3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s="7">
        <f t="shared" si="72"/>
        <v>156</v>
      </c>
      <c r="G729" s="7">
        <f t="shared" si="73"/>
        <v>36.53</v>
      </c>
      <c r="H729" t="s">
        <v>8218</v>
      </c>
      <c r="I729" t="s">
        <v>8223</v>
      </c>
      <c r="J729" t="s">
        <v>8245</v>
      </c>
      <c r="K729">
        <v>1358198400</v>
      </c>
      <c r="L729">
        <v>1354580949</v>
      </c>
      <c r="M729" s="13">
        <f t="shared" si="74"/>
        <v>41247.020243055551</v>
      </c>
      <c r="N729" s="13" t="str">
        <f t="shared" si="75"/>
        <v>2012</v>
      </c>
      <c r="O729" s="13" t="str">
        <f t="shared" si="76"/>
        <v>Dec</v>
      </c>
      <c r="P729" s="13">
        <f t="shared" si="77"/>
        <v>41288.888888888891</v>
      </c>
      <c r="Q729" t="b">
        <v>0</v>
      </c>
      <c r="R729">
        <v>149</v>
      </c>
      <c r="S729" t="b">
        <v>1</v>
      </c>
      <c r="T729" t="s">
        <v>8272</v>
      </c>
      <c r="U729" s="9" t="s">
        <v>8320</v>
      </c>
      <c r="V729" t="s">
        <v>8321</v>
      </c>
    </row>
    <row r="730" spans="1:22" ht="45" hidden="1" x14ac:dyDescent="0.3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s="7">
        <f t="shared" si="72"/>
        <v>106</v>
      </c>
      <c r="G730" s="7">
        <f t="shared" si="73"/>
        <v>60.9</v>
      </c>
      <c r="H730" t="s">
        <v>8218</v>
      </c>
      <c r="I730" t="s">
        <v>8223</v>
      </c>
      <c r="J730" t="s">
        <v>8245</v>
      </c>
      <c r="K730">
        <v>1313957157</v>
      </c>
      <c r="L730">
        <v>1310069157</v>
      </c>
      <c r="M730" s="13">
        <f t="shared" si="74"/>
        <v>40731.837465277778</v>
      </c>
      <c r="N730" s="13" t="str">
        <f t="shared" si="75"/>
        <v>2011</v>
      </c>
      <c r="O730" s="13" t="str">
        <f t="shared" si="76"/>
        <v>Jul</v>
      </c>
      <c r="P730" s="13">
        <f t="shared" si="77"/>
        <v>40776.837465277778</v>
      </c>
      <c r="Q730" t="b">
        <v>0</v>
      </c>
      <c r="R730">
        <v>130</v>
      </c>
      <c r="S730" t="b">
        <v>1</v>
      </c>
      <c r="T730" t="s">
        <v>8272</v>
      </c>
      <c r="U730" s="9" t="s">
        <v>8320</v>
      </c>
      <c r="V730" t="s">
        <v>8321</v>
      </c>
    </row>
    <row r="731" spans="1:22" ht="45" hidden="1" x14ac:dyDescent="0.3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s="7">
        <f t="shared" si="72"/>
        <v>131</v>
      </c>
      <c r="G731" s="7">
        <f t="shared" si="73"/>
        <v>43.55</v>
      </c>
      <c r="H731" t="s">
        <v>8218</v>
      </c>
      <c r="I731" t="s">
        <v>8223</v>
      </c>
      <c r="J731" t="s">
        <v>8245</v>
      </c>
      <c r="K731">
        <v>1348028861</v>
      </c>
      <c r="L731">
        <v>1342844861</v>
      </c>
      <c r="M731" s="13">
        <f t="shared" si="74"/>
        <v>41111.185891203706</v>
      </c>
      <c r="N731" s="13" t="str">
        <f t="shared" si="75"/>
        <v>2012</v>
      </c>
      <c r="O731" s="13" t="str">
        <f t="shared" si="76"/>
        <v>Jul</v>
      </c>
      <c r="P731" s="13">
        <f t="shared" si="77"/>
        <v>41171.185891203706</v>
      </c>
      <c r="Q731" t="b">
        <v>0</v>
      </c>
      <c r="R731">
        <v>120</v>
      </c>
      <c r="S731" t="b">
        <v>1</v>
      </c>
      <c r="T731" t="s">
        <v>8272</v>
      </c>
      <c r="U731" s="9" t="s">
        <v>8320</v>
      </c>
      <c r="V731" t="s">
        <v>8321</v>
      </c>
    </row>
    <row r="732" spans="1:22" ht="30" hidden="1" x14ac:dyDescent="0.3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s="7">
        <f t="shared" si="72"/>
        <v>132</v>
      </c>
      <c r="G732" s="7">
        <f t="shared" si="73"/>
        <v>99.77</v>
      </c>
      <c r="H732" t="s">
        <v>8218</v>
      </c>
      <c r="I732" t="s">
        <v>8223</v>
      </c>
      <c r="J732" t="s">
        <v>8245</v>
      </c>
      <c r="K732">
        <v>1323280391</v>
      </c>
      <c r="L732">
        <v>1320688391</v>
      </c>
      <c r="M732" s="13">
        <f t="shared" si="74"/>
        <v>40854.745266203703</v>
      </c>
      <c r="N732" s="13" t="str">
        <f t="shared" si="75"/>
        <v>2011</v>
      </c>
      <c r="O732" s="13" t="str">
        <f t="shared" si="76"/>
        <v>Nov</v>
      </c>
      <c r="P732" s="13">
        <f t="shared" si="77"/>
        <v>40884.745266203703</v>
      </c>
      <c r="Q732" t="b">
        <v>0</v>
      </c>
      <c r="R732">
        <v>265</v>
      </c>
      <c r="S732" t="b">
        <v>1</v>
      </c>
      <c r="T732" t="s">
        <v>8272</v>
      </c>
      <c r="U732" s="9" t="s">
        <v>8320</v>
      </c>
      <c r="V732" t="s">
        <v>8321</v>
      </c>
    </row>
    <row r="733" spans="1:22" ht="45" hidden="1" x14ac:dyDescent="0.3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s="7">
        <f t="shared" si="72"/>
        <v>126</v>
      </c>
      <c r="G733" s="7">
        <f t="shared" si="73"/>
        <v>88.73</v>
      </c>
      <c r="H733" t="s">
        <v>8218</v>
      </c>
      <c r="I733" t="s">
        <v>8223</v>
      </c>
      <c r="J733" t="s">
        <v>8245</v>
      </c>
      <c r="K733">
        <v>1327212000</v>
      </c>
      <c r="L733">
        <v>1322852747</v>
      </c>
      <c r="M733" s="13">
        <f t="shared" si="74"/>
        <v>40879.795682870368</v>
      </c>
      <c r="N733" s="13" t="str">
        <f t="shared" si="75"/>
        <v>2011</v>
      </c>
      <c r="O733" s="13" t="str">
        <f t="shared" si="76"/>
        <v>Dec</v>
      </c>
      <c r="P733" s="13">
        <f t="shared" si="77"/>
        <v>40930.25</v>
      </c>
      <c r="Q733" t="b">
        <v>0</v>
      </c>
      <c r="R733">
        <v>71</v>
      </c>
      <c r="S733" t="b">
        <v>1</v>
      </c>
      <c r="T733" t="s">
        <v>8272</v>
      </c>
      <c r="U733" s="9" t="s">
        <v>8320</v>
      </c>
      <c r="V733" t="s">
        <v>8321</v>
      </c>
    </row>
    <row r="734" spans="1:22" ht="60" hidden="1" x14ac:dyDescent="0.3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s="7">
        <f t="shared" ref="F734:F797" si="78">ROUND(E734/D734*100,0)</f>
        <v>160</v>
      </c>
      <c r="G734" s="7">
        <f t="shared" si="73"/>
        <v>4.92</v>
      </c>
      <c r="H734" t="s">
        <v>8218</v>
      </c>
      <c r="I734" t="s">
        <v>8224</v>
      </c>
      <c r="J734" t="s">
        <v>8246</v>
      </c>
      <c r="K734">
        <v>1380449461</v>
      </c>
      <c r="L734">
        <v>1375265461</v>
      </c>
      <c r="M734" s="13">
        <f t="shared" si="74"/>
        <v>41486.424317129626</v>
      </c>
      <c r="N734" s="13" t="str">
        <f t="shared" si="75"/>
        <v>2013</v>
      </c>
      <c r="O734" s="13" t="str">
        <f t="shared" si="76"/>
        <v>Jul</v>
      </c>
      <c r="P734" s="13">
        <f t="shared" si="77"/>
        <v>41546.424317129626</v>
      </c>
      <c r="Q734" t="b">
        <v>0</v>
      </c>
      <c r="R734">
        <v>13</v>
      </c>
      <c r="S734" t="b">
        <v>1</v>
      </c>
      <c r="T734" t="s">
        <v>8272</v>
      </c>
      <c r="U734" s="9" t="s">
        <v>8320</v>
      </c>
      <c r="V734" t="s">
        <v>8321</v>
      </c>
    </row>
    <row r="735" spans="1:22" ht="60" hidden="1" x14ac:dyDescent="0.3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s="7">
        <f t="shared" si="78"/>
        <v>120</v>
      </c>
      <c r="G735" s="7">
        <f t="shared" si="73"/>
        <v>17.82</v>
      </c>
      <c r="H735" t="s">
        <v>8218</v>
      </c>
      <c r="I735" t="s">
        <v>8224</v>
      </c>
      <c r="J735" t="s">
        <v>8246</v>
      </c>
      <c r="K735">
        <v>1387533892</v>
      </c>
      <c r="L735">
        <v>1384941892</v>
      </c>
      <c r="M735" s="13">
        <f t="shared" si="74"/>
        <v>41598.420046296298</v>
      </c>
      <c r="N735" s="13" t="str">
        <f t="shared" si="75"/>
        <v>2013</v>
      </c>
      <c r="O735" s="13" t="str">
        <f t="shared" si="76"/>
        <v>Nov</v>
      </c>
      <c r="P735" s="13">
        <f t="shared" si="77"/>
        <v>41628.420046296298</v>
      </c>
      <c r="Q735" t="b">
        <v>0</v>
      </c>
      <c r="R735">
        <v>169</v>
      </c>
      <c r="S735" t="b">
        <v>1</v>
      </c>
      <c r="T735" t="s">
        <v>8272</v>
      </c>
      <c r="U735" s="9" t="s">
        <v>8320</v>
      </c>
      <c r="V735" t="s">
        <v>8321</v>
      </c>
    </row>
    <row r="736" spans="1:22" ht="45" hidden="1" x14ac:dyDescent="0.3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s="7">
        <f t="shared" si="78"/>
        <v>126</v>
      </c>
      <c r="G736" s="7">
        <f t="shared" si="73"/>
        <v>187.19</v>
      </c>
      <c r="H736" t="s">
        <v>8218</v>
      </c>
      <c r="I736" t="s">
        <v>8228</v>
      </c>
      <c r="J736" t="s">
        <v>8250</v>
      </c>
      <c r="K736">
        <v>1431147600</v>
      </c>
      <c r="L736">
        <v>1428465420</v>
      </c>
      <c r="M736" s="13">
        <f t="shared" si="74"/>
        <v>42102.164583333331</v>
      </c>
      <c r="N736" s="13" t="str">
        <f t="shared" si="75"/>
        <v>2015</v>
      </c>
      <c r="O736" s="13" t="str">
        <f t="shared" si="76"/>
        <v>Apr</v>
      </c>
      <c r="P736" s="13">
        <f t="shared" si="77"/>
        <v>42133.208333333328</v>
      </c>
      <c r="Q736" t="b">
        <v>0</v>
      </c>
      <c r="R736">
        <v>57</v>
      </c>
      <c r="S736" t="b">
        <v>1</v>
      </c>
      <c r="T736" t="s">
        <v>8272</v>
      </c>
      <c r="U736" s="9" t="s">
        <v>8320</v>
      </c>
      <c r="V736" t="s">
        <v>8321</v>
      </c>
    </row>
    <row r="737" spans="1:22" ht="45" hidden="1" x14ac:dyDescent="0.3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s="7">
        <f t="shared" si="78"/>
        <v>114</v>
      </c>
      <c r="G737" s="7">
        <f t="shared" si="73"/>
        <v>234.81</v>
      </c>
      <c r="H737" t="s">
        <v>8218</v>
      </c>
      <c r="I737" t="s">
        <v>8223</v>
      </c>
      <c r="J737" t="s">
        <v>8245</v>
      </c>
      <c r="K737">
        <v>1417653540</v>
      </c>
      <c r="L737">
        <v>1414975346</v>
      </c>
      <c r="M737" s="13">
        <f t="shared" si="74"/>
        <v>41946.029467592591</v>
      </c>
      <c r="N737" s="13" t="str">
        <f t="shared" si="75"/>
        <v>2014</v>
      </c>
      <c r="O737" s="13" t="str">
        <f t="shared" si="76"/>
        <v>Nov</v>
      </c>
      <c r="P737" s="13">
        <f t="shared" si="77"/>
        <v>41977.027083333334</v>
      </c>
      <c r="Q737" t="b">
        <v>0</v>
      </c>
      <c r="R737">
        <v>229</v>
      </c>
      <c r="S737" t="b">
        <v>1</v>
      </c>
      <c r="T737" t="s">
        <v>8272</v>
      </c>
      <c r="U737" s="9" t="s">
        <v>8320</v>
      </c>
      <c r="V737" t="s">
        <v>8321</v>
      </c>
    </row>
    <row r="738" spans="1:22" ht="60" hidden="1" x14ac:dyDescent="0.3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s="7">
        <f t="shared" si="78"/>
        <v>315</v>
      </c>
      <c r="G738" s="7">
        <f t="shared" si="73"/>
        <v>105.05</v>
      </c>
      <c r="H738" t="s">
        <v>8218</v>
      </c>
      <c r="I738" t="s">
        <v>8223</v>
      </c>
      <c r="J738" t="s">
        <v>8245</v>
      </c>
      <c r="K738">
        <v>1385009940</v>
      </c>
      <c r="L738">
        <v>1383327440</v>
      </c>
      <c r="M738" s="13">
        <f t="shared" si="74"/>
        <v>41579.734259259261</v>
      </c>
      <c r="N738" s="13" t="str">
        <f t="shared" si="75"/>
        <v>2013</v>
      </c>
      <c r="O738" s="13" t="str">
        <f t="shared" si="76"/>
        <v>Nov</v>
      </c>
      <c r="P738" s="13">
        <f t="shared" si="77"/>
        <v>41599.207638888889</v>
      </c>
      <c r="Q738" t="b">
        <v>0</v>
      </c>
      <c r="R738">
        <v>108</v>
      </c>
      <c r="S738" t="b">
        <v>1</v>
      </c>
      <c r="T738" t="s">
        <v>8272</v>
      </c>
      <c r="U738" s="9" t="s">
        <v>8320</v>
      </c>
      <c r="V738" t="s">
        <v>8321</v>
      </c>
    </row>
    <row r="739" spans="1:22" ht="60" hidden="1" x14ac:dyDescent="0.3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s="7">
        <f t="shared" si="78"/>
        <v>122</v>
      </c>
      <c r="G739" s="7">
        <f t="shared" si="73"/>
        <v>56.67</v>
      </c>
      <c r="H739" t="s">
        <v>8218</v>
      </c>
      <c r="I739" t="s">
        <v>8223</v>
      </c>
      <c r="J739" t="s">
        <v>8245</v>
      </c>
      <c r="K739">
        <v>1392408000</v>
      </c>
      <c r="L739">
        <v>1390890987</v>
      </c>
      <c r="M739" s="13">
        <f t="shared" si="74"/>
        <v>41667.275312500002</v>
      </c>
      <c r="N739" s="13" t="str">
        <f t="shared" si="75"/>
        <v>2014</v>
      </c>
      <c r="O739" s="13" t="str">
        <f t="shared" si="76"/>
        <v>Jan</v>
      </c>
      <c r="P739" s="13">
        <f t="shared" si="77"/>
        <v>41684.833333333336</v>
      </c>
      <c r="Q739" t="b">
        <v>0</v>
      </c>
      <c r="R739">
        <v>108</v>
      </c>
      <c r="S739" t="b">
        <v>1</v>
      </c>
      <c r="T739" t="s">
        <v>8272</v>
      </c>
      <c r="U739" s="9" t="s">
        <v>8320</v>
      </c>
      <c r="V739" t="s">
        <v>8321</v>
      </c>
    </row>
    <row r="740" spans="1:22" ht="30" hidden="1" x14ac:dyDescent="0.3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s="7">
        <f t="shared" si="78"/>
        <v>107</v>
      </c>
      <c r="G740" s="7">
        <f t="shared" si="73"/>
        <v>39.049999999999997</v>
      </c>
      <c r="H740" t="s">
        <v>8218</v>
      </c>
      <c r="I740" t="s">
        <v>8223</v>
      </c>
      <c r="J740" t="s">
        <v>8245</v>
      </c>
      <c r="K740">
        <v>1417409940</v>
      </c>
      <c r="L740">
        <v>1414765794</v>
      </c>
      <c r="M740" s="13">
        <f t="shared" si="74"/>
        <v>41943.604097222218</v>
      </c>
      <c r="N740" s="13" t="str">
        <f t="shared" si="75"/>
        <v>2014</v>
      </c>
      <c r="O740" s="13" t="str">
        <f t="shared" si="76"/>
        <v>Oct</v>
      </c>
      <c r="P740" s="13">
        <f t="shared" si="77"/>
        <v>41974.207638888889</v>
      </c>
      <c r="Q740" t="b">
        <v>0</v>
      </c>
      <c r="R740">
        <v>41</v>
      </c>
      <c r="S740" t="b">
        <v>1</v>
      </c>
      <c r="T740" t="s">
        <v>8272</v>
      </c>
      <c r="U740" s="9" t="s">
        <v>8320</v>
      </c>
      <c r="V740" t="s">
        <v>8321</v>
      </c>
    </row>
    <row r="741" spans="1:22" ht="60" hidden="1" x14ac:dyDescent="0.3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s="7">
        <f t="shared" si="78"/>
        <v>158</v>
      </c>
      <c r="G741" s="7">
        <f t="shared" si="73"/>
        <v>68.349999999999994</v>
      </c>
      <c r="H741" t="s">
        <v>8218</v>
      </c>
      <c r="I741" t="s">
        <v>8223</v>
      </c>
      <c r="J741" t="s">
        <v>8245</v>
      </c>
      <c r="K741">
        <v>1407758629</v>
      </c>
      <c r="L741">
        <v>1404907429</v>
      </c>
      <c r="M741" s="13">
        <f t="shared" si="74"/>
        <v>41829.502650462964</v>
      </c>
      <c r="N741" s="13" t="str">
        <f t="shared" si="75"/>
        <v>2014</v>
      </c>
      <c r="O741" s="13" t="str">
        <f t="shared" si="76"/>
        <v>Jul</v>
      </c>
      <c r="P741" s="13">
        <f t="shared" si="77"/>
        <v>41862.502650462964</v>
      </c>
      <c r="Q741" t="b">
        <v>0</v>
      </c>
      <c r="R741">
        <v>139</v>
      </c>
      <c r="S741" t="b">
        <v>1</v>
      </c>
      <c r="T741" t="s">
        <v>8272</v>
      </c>
      <c r="U741" s="9" t="s">
        <v>8320</v>
      </c>
      <c r="V741" t="s">
        <v>8321</v>
      </c>
    </row>
    <row r="742" spans="1:22" ht="60" hidden="1" x14ac:dyDescent="0.3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s="7">
        <f t="shared" si="78"/>
        <v>107</v>
      </c>
      <c r="G742" s="7">
        <f t="shared" si="73"/>
        <v>169.58</v>
      </c>
      <c r="H742" t="s">
        <v>8218</v>
      </c>
      <c r="I742" t="s">
        <v>8223</v>
      </c>
      <c r="J742" t="s">
        <v>8245</v>
      </c>
      <c r="K742">
        <v>1434857482</v>
      </c>
      <c r="L742">
        <v>1433647882</v>
      </c>
      <c r="M742" s="13">
        <f t="shared" si="74"/>
        <v>42162.146782407406</v>
      </c>
      <c r="N742" s="13" t="str">
        <f t="shared" si="75"/>
        <v>2015</v>
      </c>
      <c r="O742" s="13" t="str">
        <f t="shared" si="76"/>
        <v>Jun</v>
      </c>
      <c r="P742" s="13">
        <f t="shared" si="77"/>
        <v>42176.146782407406</v>
      </c>
      <c r="Q742" t="b">
        <v>0</v>
      </c>
      <c r="R742">
        <v>19</v>
      </c>
      <c r="S742" t="b">
        <v>1</v>
      </c>
      <c r="T742" t="s">
        <v>8272</v>
      </c>
      <c r="U742" s="9" t="s">
        <v>8320</v>
      </c>
      <c r="V742" t="s">
        <v>8321</v>
      </c>
    </row>
    <row r="743" spans="1:22" ht="30" hidden="1" x14ac:dyDescent="0.3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s="7">
        <f t="shared" si="78"/>
        <v>102</v>
      </c>
      <c r="G743" s="7">
        <f t="shared" si="73"/>
        <v>141.41999999999999</v>
      </c>
      <c r="H743" t="s">
        <v>8218</v>
      </c>
      <c r="I743" t="s">
        <v>8223</v>
      </c>
      <c r="J743" t="s">
        <v>8245</v>
      </c>
      <c r="K743">
        <v>1370964806</v>
      </c>
      <c r="L743">
        <v>1367940806</v>
      </c>
      <c r="M743" s="13">
        <f t="shared" si="74"/>
        <v>41401.648217592592</v>
      </c>
      <c r="N743" s="13" t="str">
        <f t="shared" si="75"/>
        <v>2013</v>
      </c>
      <c r="O743" s="13" t="str">
        <f t="shared" si="76"/>
        <v>May</v>
      </c>
      <c r="P743" s="13">
        <f t="shared" si="77"/>
        <v>41436.648217592592</v>
      </c>
      <c r="Q743" t="b">
        <v>0</v>
      </c>
      <c r="R743">
        <v>94</v>
      </c>
      <c r="S743" t="b">
        <v>1</v>
      </c>
      <c r="T743" t="s">
        <v>8272</v>
      </c>
      <c r="U743" s="9" t="s">
        <v>8320</v>
      </c>
      <c r="V743" t="s">
        <v>8321</v>
      </c>
    </row>
    <row r="744" spans="1:22" ht="60" hidden="1" x14ac:dyDescent="0.3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s="7">
        <f t="shared" si="78"/>
        <v>111</v>
      </c>
      <c r="G744" s="7">
        <f t="shared" si="73"/>
        <v>67.39</v>
      </c>
      <c r="H744" t="s">
        <v>8218</v>
      </c>
      <c r="I744" t="s">
        <v>8223</v>
      </c>
      <c r="J744" t="s">
        <v>8245</v>
      </c>
      <c r="K744">
        <v>1395435712</v>
      </c>
      <c r="L744">
        <v>1392847312</v>
      </c>
      <c r="M744" s="13">
        <f t="shared" si="74"/>
        <v>41689.917962962965</v>
      </c>
      <c r="N744" s="13" t="str">
        <f t="shared" si="75"/>
        <v>2014</v>
      </c>
      <c r="O744" s="13" t="str">
        <f t="shared" si="76"/>
        <v>Feb</v>
      </c>
      <c r="P744" s="13">
        <f t="shared" si="77"/>
        <v>41719.876296296294</v>
      </c>
      <c r="Q744" t="b">
        <v>0</v>
      </c>
      <c r="R744">
        <v>23</v>
      </c>
      <c r="S744" t="b">
        <v>1</v>
      </c>
      <c r="T744" t="s">
        <v>8272</v>
      </c>
      <c r="U744" s="9" t="s">
        <v>8320</v>
      </c>
      <c r="V744" t="s">
        <v>8321</v>
      </c>
    </row>
    <row r="745" spans="1:22" ht="45" hidden="1" x14ac:dyDescent="0.3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s="7">
        <f t="shared" si="78"/>
        <v>148</v>
      </c>
      <c r="G745" s="7">
        <f t="shared" si="73"/>
        <v>54.27</v>
      </c>
      <c r="H745" t="s">
        <v>8218</v>
      </c>
      <c r="I745" t="s">
        <v>8223</v>
      </c>
      <c r="J745" t="s">
        <v>8245</v>
      </c>
      <c r="K745">
        <v>1334610000</v>
      </c>
      <c r="L745">
        <v>1332435685</v>
      </c>
      <c r="M745" s="13">
        <f t="shared" si="74"/>
        <v>40990.709317129629</v>
      </c>
      <c r="N745" s="13" t="str">
        <f t="shared" si="75"/>
        <v>2012</v>
      </c>
      <c r="O745" s="13" t="str">
        <f t="shared" si="76"/>
        <v>Mar</v>
      </c>
      <c r="P745" s="13">
        <f t="shared" si="77"/>
        <v>41015.875</v>
      </c>
      <c r="Q745" t="b">
        <v>0</v>
      </c>
      <c r="R745">
        <v>15</v>
      </c>
      <c r="S745" t="b">
        <v>1</v>
      </c>
      <c r="T745" t="s">
        <v>8272</v>
      </c>
      <c r="U745" s="9" t="s">
        <v>8320</v>
      </c>
      <c r="V745" t="s">
        <v>8321</v>
      </c>
    </row>
    <row r="746" spans="1:22" ht="45" hidden="1" x14ac:dyDescent="0.3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s="7">
        <f t="shared" si="78"/>
        <v>102</v>
      </c>
      <c r="G746" s="7">
        <f t="shared" si="73"/>
        <v>82.52</v>
      </c>
      <c r="H746" t="s">
        <v>8218</v>
      </c>
      <c r="I746" t="s">
        <v>8223</v>
      </c>
      <c r="J746" t="s">
        <v>8245</v>
      </c>
      <c r="K746">
        <v>1355439503</v>
      </c>
      <c r="L746">
        <v>1352847503</v>
      </c>
      <c r="M746" s="13">
        <f t="shared" si="74"/>
        <v>41226.95721064815</v>
      </c>
      <c r="N746" s="13" t="str">
        <f t="shared" si="75"/>
        <v>2012</v>
      </c>
      <c r="O746" s="13" t="str">
        <f t="shared" si="76"/>
        <v>Nov</v>
      </c>
      <c r="P746" s="13">
        <f t="shared" si="77"/>
        <v>41256.95721064815</v>
      </c>
      <c r="Q746" t="b">
        <v>0</v>
      </c>
      <c r="R746">
        <v>62</v>
      </c>
      <c r="S746" t="b">
        <v>1</v>
      </c>
      <c r="T746" t="s">
        <v>8272</v>
      </c>
      <c r="U746" s="9" t="s">
        <v>8320</v>
      </c>
      <c r="V746" t="s">
        <v>8321</v>
      </c>
    </row>
    <row r="747" spans="1:22" ht="60" hidden="1" x14ac:dyDescent="0.3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s="7">
        <f t="shared" si="78"/>
        <v>179</v>
      </c>
      <c r="G747" s="7">
        <f t="shared" si="73"/>
        <v>53.73</v>
      </c>
      <c r="H747" t="s">
        <v>8218</v>
      </c>
      <c r="I747" t="s">
        <v>8223</v>
      </c>
      <c r="J747" t="s">
        <v>8245</v>
      </c>
      <c r="K747">
        <v>1367588645</v>
      </c>
      <c r="L747">
        <v>1364996645</v>
      </c>
      <c r="M747" s="13">
        <f t="shared" si="74"/>
        <v>41367.572280092594</v>
      </c>
      <c r="N747" s="13" t="str">
        <f t="shared" si="75"/>
        <v>2013</v>
      </c>
      <c r="O747" s="13" t="str">
        <f t="shared" si="76"/>
        <v>Apr</v>
      </c>
      <c r="P747" s="13">
        <f t="shared" si="77"/>
        <v>41397.572280092594</v>
      </c>
      <c r="Q747" t="b">
        <v>0</v>
      </c>
      <c r="R747">
        <v>74</v>
      </c>
      <c r="S747" t="b">
        <v>1</v>
      </c>
      <c r="T747" t="s">
        <v>8272</v>
      </c>
      <c r="U747" s="9" t="s">
        <v>8320</v>
      </c>
      <c r="V747" t="s">
        <v>8321</v>
      </c>
    </row>
    <row r="748" spans="1:22" ht="30" hidden="1" x14ac:dyDescent="0.3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s="7">
        <f t="shared" si="78"/>
        <v>111</v>
      </c>
      <c r="G748" s="7">
        <f t="shared" si="73"/>
        <v>34.21</v>
      </c>
      <c r="H748" t="s">
        <v>8218</v>
      </c>
      <c r="I748" t="s">
        <v>8223</v>
      </c>
      <c r="J748" t="s">
        <v>8245</v>
      </c>
      <c r="K748">
        <v>1348372740</v>
      </c>
      <c r="L748">
        <v>1346806909</v>
      </c>
      <c r="M748" s="13">
        <f t="shared" si="74"/>
        <v>41157.042928240742</v>
      </c>
      <c r="N748" s="13" t="str">
        <f t="shared" si="75"/>
        <v>2012</v>
      </c>
      <c r="O748" s="13" t="str">
        <f t="shared" si="76"/>
        <v>Sep</v>
      </c>
      <c r="P748" s="13">
        <f t="shared" si="77"/>
        <v>41175.165972222225</v>
      </c>
      <c r="Q748" t="b">
        <v>0</v>
      </c>
      <c r="R748">
        <v>97</v>
      </c>
      <c r="S748" t="b">
        <v>1</v>
      </c>
      <c r="T748" t="s">
        <v>8272</v>
      </c>
      <c r="U748" s="9" t="s">
        <v>8320</v>
      </c>
      <c r="V748" t="s">
        <v>8321</v>
      </c>
    </row>
    <row r="749" spans="1:22" ht="60" hidden="1" x14ac:dyDescent="0.3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s="7">
        <f t="shared" si="78"/>
        <v>100</v>
      </c>
      <c r="G749" s="7">
        <f t="shared" si="73"/>
        <v>127.33</v>
      </c>
      <c r="H749" t="s">
        <v>8218</v>
      </c>
      <c r="I749" t="s">
        <v>8232</v>
      </c>
      <c r="J749" t="s">
        <v>8248</v>
      </c>
      <c r="K749">
        <v>1421319240</v>
      </c>
      <c r="L749">
        <v>1418649019</v>
      </c>
      <c r="M749" s="13">
        <f t="shared" si="74"/>
        <v>41988.548831018517</v>
      </c>
      <c r="N749" s="13" t="str">
        <f t="shared" si="75"/>
        <v>2014</v>
      </c>
      <c r="O749" s="13" t="str">
        <f t="shared" si="76"/>
        <v>Dec</v>
      </c>
      <c r="P749" s="13">
        <f t="shared" si="77"/>
        <v>42019.454166666663</v>
      </c>
      <c r="Q749" t="b">
        <v>0</v>
      </c>
      <c r="R749">
        <v>55</v>
      </c>
      <c r="S749" t="b">
        <v>1</v>
      </c>
      <c r="T749" t="s">
        <v>8272</v>
      </c>
      <c r="U749" s="9" t="s">
        <v>8320</v>
      </c>
      <c r="V749" t="s">
        <v>8321</v>
      </c>
    </row>
    <row r="750" spans="1:22" ht="45" hidden="1" x14ac:dyDescent="0.3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s="7">
        <f t="shared" si="78"/>
        <v>100</v>
      </c>
      <c r="G750" s="7">
        <f t="shared" si="73"/>
        <v>45.57</v>
      </c>
      <c r="H750" t="s">
        <v>8218</v>
      </c>
      <c r="I750" t="s">
        <v>8223</v>
      </c>
      <c r="J750" t="s">
        <v>8245</v>
      </c>
      <c r="K750">
        <v>1407701966</v>
      </c>
      <c r="L750">
        <v>1405109966</v>
      </c>
      <c r="M750" s="13">
        <f t="shared" si="74"/>
        <v>41831.846828703703</v>
      </c>
      <c r="N750" s="13" t="str">
        <f t="shared" si="75"/>
        <v>2014</v>
      </c>
      <c r="O750" s="13" t="str">
        <f t="shared" si="76"/>
        <v>Jul</v>
      </c>
      <c r="P750" s="13">
        <f t="shared" si="77"/>
        <v>41861.846828703703</v>
      </c>
      <c r="Q750" t="b">
        <v>0</v>
      </c>
      <c r="R750">
        <v>44</v>
      </c>
      <c r="S750" t="b">
        <v>1</v>
      </c>
      <c r="T750" t="s">
        <v>8272</v>
      </c>
      <c r="U750" s="9" t="s">
        <v>8320</v>
      </c>
      <c r="V750" t="s">
        <v>8321</v>
      </c>
    </row>
    <row r="751" spans="1:22" ht="45" hidden="1" x14ac:dyDescent="0.3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s="7">
        <f t="shared" si="78"/>
        <v>106</v>
      </c>
      <c r="G751" s="7">
        <f t="shared" si="73"/>
        <v>95.96</v>
      </c>
      <c r="H751" t="s">
        <v>8218</v>
      </c>
      <c r="I751" t="s">
        <v>8223</v>
      </c>
      <c r="J751" t="s">
        <v>8245</v>
      </c>
      <c r="K751">
        <v>1485642930</v>
      </c>
      <c r="L751">
        <v>1483050930</v>
      </c>
      <c r="M751" s="13">
        <f t="shared" si="74"/>
        <v>42733.94131944445</v>
      </c>
      <c r="N751" s="13" t="str">
        <f t="shared" si="75"/>
        <v>2016</v>
      </c>
      <c r="O751" s="13" t="str">
        <f t="shared" si="76"/>
        <v>Dec</v>
      </c>
      <c r="P751" s="13">
        <f t="shared" si="77"/>
        <v>42763.94131944445</v>
      </c>
      <c r="Q751" t="b">
        <v>0</v>
      </c>
      <c r="R751">
        <v>110</v>
      </c>
      <c r="S751" t="b">
        <v>1</v>
      </c>
      <c r="T751" t="s">
        <v>8272</v>
      </c>
      <c r="U751" s="9" t="s">
        <v>8320</v>
      </c>
      <c r="V751" t="s">
        <v>8321</v>
      </c>
    </row>
    <row r="752" spans="1:22" ht="45" hidden="1" x14ac:dyDescent="0.3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s="7">
        <f t="shared" si="78"/>
        <v>103</v>
      </c>
      <c r="G752" s="7">
        <f t="shared" si="73"/>
        <v>77.27</v>
      </c>
      <c r="H752" t="s">
        <v>8218</v>
      </c>
      <c r="I752" t="s">
        <v>8223</v>
      </c>
      <c r="J752" t="s">
        <v>8245</v>
      </c>
      <c r="K752">
        <v>1361739872</v>
      </c>
      <c r="L752">
        <v>1359147872</v>
      </c>
      <c r="M752" s="13">
        <f t="shared" si="74"/>
        <v>41299.878148148149</v>
      </c>
      <c r="N752" s="13" t="str">
        <f t="shared" si="75"/>
        <v>2013</v>
      </c>
      <c r="O752" s="13" t="str">
        <f t="shared" si="76"/>
        <v>Jan</v>
      </c>
      <c r="P752" s="13">
        <f t="shared" si="77"/>
        <v>41329.878148148149</v>
      </c>
      <c r="Q752" t="b">
        <v>0</v>
      </c>
      <c r="R752">
        <v>59</v>
      </c>
      <c r="S752" t="b">
        <v>1</v>
      </c>
      <c r="T752" t="s">
        <v>8272</v>
      </c>
      <c r="U752" s="9" t="s">
        <v>8320</v>
      </c>
      <c r="V752" t="s">
        <v>8321</v>
      </c>
    </row>
    <row r="753" spans="1:22" ht="45" hidden="1" x14ac:dyDescent="0.3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s="7">
        <f t="shared" si="78"/>
        <v>119</v>
      </c>
      <c r="G753" s="7">
        <f t="shared" si="73"/>
        <v>57.34</v>
      </c>
      <c r="H753" t="s">
        <v>8218</v>
      </c>
      <c r="I753" t="s">
        <v>8223</v>
      </c>
      <c r="J753" t="s">
        <v>8245</v>
      </c>
      <c r="K753">
        <v>1312470475</v>
      </c>
      <c r="L753">
        <v>1308496075</v>
      </c>
      <c r="M753" s="13">
        <f t="shared" si="74"/>
        <v>40713.630497685182</v>
      </c>
      <c r="N753" s="13" t="str">
        <f t="shared" si="75"/>
        <v>2011</v>
      </c>
      <c r="O753" s="13" t="str">
        <f t="shared" si="76"/>
        <v>Jun</v>
      </c>
      <c r="P753" s="13">
        <f t="shared" si="77"/>
        <v>40759.630497685182</v>
      </c>
      <c r="Q753" t="b">
        <v>0</v>
      </c>
      <c r="R753">
        <v>62</v>
      </c>
      <c r="S753" t="b">
        <v>1</v>
      </c>
      <c r="T753" t="s">
        <v>8272</v>
      </c>
      <c r="U753" s="9" t="s">
        <v>8320</v>
      </c>
      <c r="V753" t="s">
        <v>8321</v>
      </c>
    </row>
    <row r="754" spans="1:22" ht="60" hidden="1" x14ac:dyDescent="0.3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s="7">
        <f t="shared" si="78"/>
        <v>112</v>
      </c>
      <c r="G754" s="7">
        <f t="shared" si="73"/>
        <v>53.19</v>
      </c>
      <c r="H754" t="s">
        <v>8218</v>
      </c>
      <c r="I754" t="s">
        <v>8225</v>
      </c>
      <c r="J754" t="s">
        <v>8247</v>
      </c>
      <c r="K754">
        <v>1476615600</v>
      </c>
      <c r="L754">
        <v>1474884417</v>
      </c>
      <c r="M754" s="13">
        <f t="shared" si="74"/>
        <v>42639.421493055561</v>
      </c>
      <c r="N754" s="13" t="str">
        <f t="shared" si="75"/>
        <v>2016</v>
      </c>
      <c r="O754" s="13" t="str">
        <f t="shared" si="76"/>
        <v>Sep</v>
      </c>
      <c r="P754" s="13">
        <f t="shared" si="77"/>
        <v>42659.458333333328</v>
      </c>
      <c r="Q754" t="b">
        <v>0</v>
      </c>
      <c r="R754">
        <v>105</v>
      </c>
      <c r="S754" t="b">
        <v>1</v>
      </c>
      <c r="T754" t="s">
        <v>8272</v>
      </c>
      <c r="U754" s="9" t="s">
        <v>8320</v>
      </c>
      <c r="V754" t="s">
        <v>8321</v>
      </c>
    </row>
    <row r="755" spans="1:22" ht="60" hidden="1" x14ac:dyDescent="0.3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s="7">
        <f t="shared" si="78"/>
        <v>128</v>
      </c>
      <c r="G755" s="7">
        <f t="shared" si="73"/>
        <v>492.31</v>
      </c>
      <c r="H755" t="s">
        <v>8218</v>
      </c>
      <c r="I755" t="s">
        <v>8223</v>
      </c>
      <c r="J755" t="s">
        <v>8245</v>
      </c>
      <c r="K755">
        <v>1423922991</v>
      </c>
      <c r="L755">
        <v>1421330991</v>
      </c>
      <c r="M755" s="13">
        <f t="shared" si="74"/>
        <v>42019.590173611112</v>
      </c>
      <c r="N755" s="13" t="str">
        <f t="shared" si="75"/>
        <v>2015</v>
      </c>
      <c r="O755" s="13" t="str">
        <f t="shared" si="76"/>
        <v>Jan</v>
      </c>
      <c r="P755" s="13">
        <f t="shared" si="77"/>
        <v>42049.590173611112</v>
      </c>
      <c r="Q755" t="b">
        <v>0</v>
      </c>
      <c r="R755">
        <v>26</v>
      </c>
      <c r="S755" t="b">
        <v>1</v>
      </c>
      <c r="T755" t="s">
        <v>8272</v>
      </c>
      <c r="U755" s="9" t="s">
        <v>8320</v>
      </c>
      <c r="V755" t="s">
        <v>8321</v>
      </c>
    </row>
    <row r="756" spans="1:22" ht="60" hidden="1" x14ac:dyDescent="0.3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s="7">
        <f t="shared" si="78"/>
        <v>104</v>
      </c>
      <c r="G756" s="7">
        <f t="shared" si="73"/>
        <v>42.35</v>
      </c>
      <c r="H756" t="s">
        <v>8218</v>
      </c>
      <c r="I756" t="s">
        <v>8223</v>
      </c>
      <c r="J756" t="s">
        <v>8245</v>
      </c>
      <c r="K756">
        <v>1357408721</v>
      </c>
      <c r="L756">
        <v>1354816721</v>
      </c>
      <c r="M756" s="13">
        <f t="shared" si="74"/>
        <v>41249.749085648145</v>
      </c>
      <c r="N756" s="13" t="str">
        <f t="shared" si="75"/>
        <v>2012</v>
      </c>
      <c r="O756" s="13" t="str">
        <f t="shared" si="76"/>
        <v>Dec</v>
      </c>
      <c r="P756" s="13">
        <f t="shared" si="77"/>
        <v>41279.749085648145</v>
      </c>
      <c r="Q756" t="b">
        <v>0</v>
      </c>
      <c r="R756">
        <v>49</v>
      </c>
      <c r="S756" t="b">
        <v>1</v>
      </c>
      <c r="T756" t="s">
        <v>8272</v>
      </c>
      <c r="U756" s="9" t="s">
        <v>8320</v>
      </c>
      <c r="V756" t="s">
        <v>8321</v>
      </c>
    </row>
    <row r="757" spans="1:22" ht="45" hidden="1" x14ac:dyDescent="0.3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s="7">
        <f t="shared" si="78"/>
        <v>102</v>
      </c>
      <c r="G757" s="7">
        <f t="shared" si="73"/>
        <v>37.47</v>
      </c>
      <c r="H757" t="s">
        <v>8218</v>
      </c>
      <c r="I757" t="s">
        <v>8223</v>
      </c>
      <c r="J757" t="s">
        <v>8245</v>
      </c>
      <c r="K757">
        <v>1369010460</v>
      </c>
      <c r="L757">
        <v>1366381877</v>
      </c>
      <c r="M757" s="13">
        <f t="shared" si="74"/>
        <v>41383.605057870373</v>
      </c>
      <c r="N757" s="13" t="str">
        <f t="shared" si="75"/>
        <v>2013</v>
      </c>
      <c r="O757" s="13" t="str">
        <f t="shared" si="76"/>
        <v>Apr</v>
      </c>
      <c r="P757" s="13">
        <f t="shared" si="77"/>
        <v>41414.02847222222</v>
      </c>
      <c r="Q757" t="b">
        <v>0</v>
      </c>
      <c r="R757">
        <v>68</v>
      </c>
      <c r="S757" t="b">
        <v>1</v>
      </c>
      <c r="T757" t="s">
        <v>8272</v>
      </c>
      <c r="U757" s="9" t="s">
        <v>8320</v>
      </c>
      <c r="V757" t="s">
        <v>8321</v>
      </c>
    </row>
    <row r="758" spans="1:22" ht="45" hidden="1" x14ac:dyDescent="0.3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s="7">
        <f t="shared" si="78"/>
        <v>118</v>
      </c>
      <c r="G758" s="7">
        <f t="shared" si="73"/>
        <v>37.450000000000003</v>
      </c>
      <c r="H758" t="s">
        <v>8218</v>
      </c>
      <c r="I758" t="s">
        <v>8223</v>
      </c>
      <c r="J758" t="s">
        <v>8245</v>
      </c>
      <c r="K758">
        <v>1303147459</v>
      </c>
      <c r="L758">
        <v>1297880659</v>
      </c>
      <c r="M758" s="13">
        <f t="shared" si="74"/>
        <v>40590.766886574071</v>
      </c>
      <c r="N758" s="13" t="str">
        <f t="shared" si="75"/>
        <v>2011</v>
      </c>
      <c r="O758" s="13" t="str">
        <f t="shared" si="76"/>
        <v>Feb</v>
      </c>
      <c r="P758" s="13">
        <f t="shared" si="77"/>
        <v>40651.725219907406</v>
      </c>
      <c r="Q758" t="b">
        <v>0</v>
      </c>
      <c r="R758">
        <v>22</v>
      </c>
      <c r="S758" t="b">
        <v>1</v>
      </c>
      <c r="T758" t="s">
        <v>8272</v>
      </c>
      <c r="U758" s="9" t="s">
        <v>8320</v>
      </c>
      <c r="V758" t="s">
        <v>8321</v>
      </c>
    </row>
    <row r="759" spans="1:22" ht="45" hidden="1" x14ac:dyDescent="0.3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s="7">
        <f t="shared" si="78"/>
        <v>238</v>
      </c>
      <c r="G759" s="7">
        <f t="shared" si="73"/>
        <v>33.06</v>
      </c>
      <c r="H759" t="s">
        <v>8218</v>
      </c>
      <c r="I759" t="s">
        <v>8223</v>
      </c>
      <c r="J759" t="s">
        <v>8245</v>
      </c>
      <c r="K759">
        <v>1354756714</v>
      </c>
      <c r="L759">
        <v>1353547114</v>
      </c>
      <c r="M759" s="13">
        <f t="shared" si="74"/>
        <v>41235.054560185185</v>
      </c>
      <c r="N759" s="13" t="str">
        <f t="shared" si="75"/>
        <v>2012</v>
      </c>
      <c r="O759" s="13" t="str">
        <f t="shared" si="76"/>
        <v>Nov</v>
      </c>
      <c r="P759" s="13">
        <f t="shared" si="77"/>
        <v>41249.054560185185</v>
      </c>
      <c r="Q759" t="b">
        <v>0</v>
      </c>
      <c r="R759">
        <v>18</v>
      </c>
      <c r="S759" t="b">
        <v>1</v>
      </c>
      <c r="T759" t="s">
        <v>8272</v>
      </c>
      <c r="U759" s="9" t="s">
        <v>8320</v>
      </c>
      <c r="V759" t="s">
        <v>8321</v>
      </c>
    </row>
    <row r="760" spans="1:22" ht="45" hidden="1" x14ac:dyDescent="0.3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s="7">
        <f t="shared" si="78"/>
        <v>102</v>
      </c>
      <c r="G760" s="7">
        <f t="shared" si="73"/>
        <v>134.21</v>
      </c>
      <c r="H760" t="s">
        <v>8218</v>
      </c>
      <c r="I760" t="s">
        <v>8223</v>
      </c>
      <c r="J760" t="s">
        <v>8245</v>
      </c>
      <c r="K760">
        <v>1286568268</v>
      </c>
      <c r="L760">
        <v>1283976268</v>
      </c>
      <c r="M760" s="13">
        <f t="shared" si="74"/>
        <v>40429.836435185185</v>
      </c>
      <c r="N760" s="13" t="str">
        <f t="shared" si="75"/>
        <v>2010</v>
      </c>
      <c r="O760" s="13" t="str">
        <f t="shared" si="76"/>
        <v>Sep</v>
      </c>
      <c r="P760" s="13">
        <f t="shared" si="77"/>
        <v>40459.836435185185</v>
      </c>
      <c r="Q760" t="b">
        <v>0</v>
      </c>
      <c r="R760">
        <v>19</v>
      </c>
      <c r="S760" t="b">
        <v>1</v>
      </c>
      <c r="T760" t="s">
        <v>8272</v>
      </c>
      <c r="U760" s="9" t="s">
        <v>8320</v>
      </c>
      <c r="V760" t="s">
        <v>8321</v>
      </c>
    </row>
    <row r="761" spans="1:22" ht="45" hidden="1" x14ac:dyDescent="0.3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s="7">
        <f t="shared" si="78"/>
        <v>102</v>
      </c>
      <c r="G761" s="7">
        <f t="shared" si="73"/>
        <v>51.47</v>
      </c>
      <c r="H761" t="s">
        <v>8218</v>
      </c>
      <c r="I761" t="s">
        <v>8224</v>
      </c>
      <c r="J761" t="s">
        <v>8246</v>
      </c>
      <c r="K761">
        <v>1404892539</v>
      </c>
      <c r="L761">
        <v>1401436539</v>
      </c>
      <c r="M761" s="13">
        <f t="shared" si="74"/>
        <v>41789.330312500002</v>
      </c>
      <c r="N761" s="13" t="str">
        <f t="shared" si="75"/>
        <v>2014</v>
      </c>
      <c r="O761" s="13" t="str">
        <f t="shared" si="76"/>
        <v>May</v>
      </c>
      <c r="P761" s="13">
        <f t="shared" si="77"/>
        <v>41829.330312500002</v>
      </c>
      <c r="Q761" t="b">
        <v>0</v>
      </c>
      <c r="R761">
        <v>99</v>
      </c>
      <c r="S761" t="b">
        <v>1</v>
      </c>
      <c r="T761" t="s">
        <v>8272</v>
      </c>
      <c r="U761" s="9" t="s">
        <v>8320</v>
      </c>
      <c r="V761" t="s">
        <v>8321</v>
      </c>
    </row>
    <row r="762" spans="1:22" ht="45" hidden="1" x14ac:dyDescent="0.3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s="7">
        <f t="shared" si="78"/>
        <v>0</v>
      </c>
      <c r="G762" s="7">
        <f t="shared" si="73"/>
        <v>0</v>
      </c>
      <c r="H762" t="s">
        <v>8220</v>
      </c>
      <c r="I762" t="s">
        <v>8223</v>
      </c>
      <c r="J762" t="s">
        <v>8245</v>
      </c>
      <c r="K762">
        <v>1480188013</v>
      </c>
      <c r="L762">
        <v>1477592413</v>
      </c>
      <c r="M762" s="13">
        <f t="shared" si="74"/>
        <v>42670.764039351852</v>
      </c>
      <c r="N762" s="13" t="str">
        <f t="shared" si="75"/>
        <v>2016</v>
      </c>
      <c r="O762" s="13" t="str">
        <f t="shared" si="76"/>
        <v>Oct</v>
      </c>
      <c r="P762" s="13">
        <f t="shared" si="77"/>
        <v>42700.805706018517</v>
      </c>
      <c r="Q762" t="b">
        <v>0</v>
      </c>
      <c r="R762">
        <v>0</v>
      </c>
      <c r="S762" t="b">
        <v>0</v>
      </c>
      <c r="T762" t="s">
        <v>8273</v>
      </c>
      <c r="U762" s="9" t="s">
        <v>8320</v>
      </c>
      <c r="V762" t="s">
        <v>8322</v>
      </c>
    </row>
    <row r="763" spans="1:22" ht="45" hidden="1" x14ac:dyDescent="0.3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s="7">
        <f t="shared" si="78"/>
        <v>5</v>
      </c>
      <c r="G763" s="7">
        <f t="shared" si="73"/>
        <v>39.17</v>
      </c>
      <c r="H763" t="s">
        <v>8220</v>
      </c>
      <c r="I763" t="s">
        <v>8223</v>
      </c>
      <c r="J763" t="s">
        <v>8245</v>
      </c>
      <c r="K763">
        <v>1391364126</v>
      </c>
      <c r="L763">
        <v>1388772126</v>
      </c>
      <c r="M763" s="13">
        <f t="shared" si="74"/>
        <v>41642.751458333332</v>
      </c>
      <c r="N763" s="13" t="str">
        <f t="shared" si="75"/>
        <v>2014</v>
      </c>
      <c r="O763" s="13" t="str">
        <f t="shared" si="76"/>
        <v>Jan</v>
      </c>
      <c r="P763" s="13">
        <f t="shared" si="77"/>
        <v>41672.751458333332</v>
      </c>
      <c r="Q763" t="b">
        <v>0</v>
      </c>
      <c r="R763">
        <v>6</v>
      </c>
      <c r="S763" t="b">
        <v>0</v>
      </c>
      <c r="T763" t="s">
        <v>8273</v>
      </c>
      <c r="U763" s="9" t="s">
        <v>8320</v>
      </c>
      <c r="V763" t="s">
        <v>8322</v>
      </c>
    </row>
    <row r="764" spans="1:22" ht="45" hidden="1" x14ac:dyDescent="0.3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s="7">
        <f t="shared" si="78"/>
        <v>0</v>
      </c>
      <c r="G764" s="7">
        <f t="shared" si="73"/>
        <v>0</v>
      </c>
      <c r="H764" t="s">
        <v>8220</v>
      </c>
      <c r="I764" t="s">
        <v>8237</v>
      </c>
      <c r="J764" t="s">
        <v>8255</v>
      </c>
      <c r="K764">
        <v>1480831200</v>
      </c>
      <c r="L764">
        <v>1479328570</v>
      </c>
      <c r="M764" s="13">
        <f t="shared" si="74"/>
        <v>42690.858449074076</v>
      </c>
      <c r="N764" s="13" t="str">
        <f t="shared" si="75"/>
        <v>2016</v>
      </c>
      <c r="O764" s="13" t="str">
        <f t="shared" si="76"/>
        <v>Nov</v>
      </c>
      <c r="P764" s="13">
        <f t="shared" si="77"/>
        <v>42708.25</v>
      </c>
      <c r="Q764" t="b">
        <v>0</v>
      </c>
      <c r="R764">
        <v>0</v>
      </c>
      <c r="S764" t="b">
        <v>0</v>
      </c>
      <c r="T764" t="s">
        <v>8273</v>
      </c>
      <c r="U764" s="9" t="s">
        <v>8320</v>
      </c>
      <c r="V764" t="s">
        <v>8322</v>
      </c>
    </row>
    <row r="765" spans="1:22" ht="45" hidden="1" x14ac:dyDescent="0.3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s="7">
        <f t="shared" si="78"/>
        <v>0</v>
      </c>
      <c r="G765" s="7">
        <f t="shared" si="73"/>
        <v>5</v>
      </c>
      <c r="H765" t="s">
        <v>8220</v>
      </c>
      <c r="I765" t="s">
        <v>8224</v>
      </c>
      <c r="J765" t="s">
        <v>8246</v>
      </c>
      <c r="K765">
        <v>1376563408</v>
      </c>
      <c r="L765">
        <v>1373971408</v>
      </c>
      <c r="M765" s="13">
        <f t="shared" si="74"/>
        <v>41471.446851851848</v>
      </c>
      <c r="N765" s="13" t="str">
        <f t="shared" si="75"/>
        <v>2013</v>
      </c>
      <c r="O765" s="13" t="str">
        <f t="shared" si="76"/>
        <v>Jul</v>
      </c>
      <c r="P765" s="13">
        <f t="shared" si="77"/>
        <v>41501.446851851848</v>
      </c>
      <c r="Q765" t="b">
        <v>0</v>
      </c>
      <c r="R765">
        <v>1</v>
      </c>
      <c r="S765" t="b">
        <v>0</v>
      </c>
      <c r="T765" t="s">
        <v>8273</v>
      </c>
      <c r="U765" s="9" t="s">
        <v>8320</v>
      </c>
      <c r="V765" t="s">
        <v>8322</v>
      </c>
    </row>
    <row r="766" spans="1:22" ht="45" hidden="1" x14ac:dyDescent="0.3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s="7">
        <f t="shared" si="78"/>
        <v>0</v>
      </c>
      <c r="G766" s="7">
        <f t="shared" si="73"/>
        <v>0</v>
      </c>
      <c r="H766" t="s">
        <v>8220</v>
      </c>
      <c r="I766" t="s">
        <v>8223</v>
      </c>
      <c r="J766" t="s">
        <v>8245</v>
      </c>
      <c r="K766">
        <v>1441858161</v>
      </c>
      <c r="L766">
        <v>1439266161</v>
      </c>
      <c r="M766" s="13">
        <f t="shared" si="74"/>
        <v>42227.173159722224</v>
      </c>
      <c r="N766" s="13" t="str">
        <f t="shared" si="75"/>
        <v>2015</v>
      </c>
      <c r="O766" s="13" t="str">
        <f t="shared" si="76"/>
        <v>Aug</v>
      </c>
      <c r="P766" s="13">
        <f t="shared" si="77"/>
        <v>42257.173159722224</v>
      </c>
      <c r="Q766" t="b">
        <v>0</v>
      </c>
      <c r="R766">
        <v>0</v>
      </c>
      <c r="S766" t="b">
        <v>0</v>
      </c>
      <c r="T766" t="s">
        <v>8273</v>
      </c>
      <c r="U766" s="9" t="s">
        <v>8320</v>
      </c>
      <c r="V766" t="s">
        <v>8322</v>
      </c>
    </row>
    <row r="767" spans="1:22" ht="45" hidden="1" x14ac:dyDescent="0.3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s="7">
        <f t="shared" si="78"/>
        <v>36</v>
      </c>
      <c r="G767" s="7">
        <f t="shared" si="73"/>
        <v>57.3</v>
      </c>
      <c r="H767" t="s">
        <v>8220</v>
      </c>
      <c r="I767" t="s">
        <v>8223</v>
      </c>
      <c r="J767" t="s">
        <v>8245</v>
      </c>
      <c r="K767">
        <v>1413723684</v>
      </c>
      <c r="L767">
        <v>1411131684</v>
      </c>
      <c r="M767" s="13">
        <f t="shared" si="74"/>
        <v>41901.542638888888</v>
      </c>
      <c r="N767" s="13" t="str">
        <f t="shared" si="75"/>
        <v>2014</v>
      </c>
      <c r="O767" s="13" t="str">
        <f t="shared" si="76"/>
        <v>Sep</v>
      </c>
      <c r="P767" s="13">
        <f t="shared" si="77"/>
        <v>41931.542638888888</v>
      </c>
      <c r="Q767" t="b">
        <v>0</v>
      </c>
      <c r="R767">
        <v>44</v>
      </c>
      <c r="S767" t="b">
        <v>0</v>
      </c>
      <c r="T767" t="s">
        <v>8273</v>
      </c>
      <c r="U767" s="9" t="s">
        <v>8320</v>
      </c>
      <c r="V767" t="s">
        <v>8322</v>
      </c>
    </row>
    <row r="768" spans="1:22" ht="60" hidden="1" x14ac:dyDescent="0.3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s="7">
        <f t="shared" si="78"/>
        <v>0</v>
      </c>
      <c r="G768" s="7">
        <f t="shared" si="73"/>
        <v>0</v>
      </c>
      <c r="H768" t="s">
        <v>8220</v>
      </c>
      <c r="I768" t="s">
        <v>8228</v>
      </c>
      <c r="J768" t="s">
        <v>8250</v>
      </c>
      <c r="K768">
        <v>1424112483</v>
      </c>
      <c r="L768">
        <v>1421520483</v>
      </c>
      <c r="M768" s="13">
        <f t="shared" si="74"/>
        <v>42021.783368055556</v>
      </c>
      <c r="N768" s="13" t="str">
        <f t="shared" si="75"/>
        <v>2015</v>
      </c>
      <c r="O768" s="13" t="str">
        <f t="shared" si="76"/>
        <v>Jan</v>
      </c>
      <c r="P768" s="13">
        <f t="shared" si="77"/>
        <v>42051.783368055556</v>
      </c>
      <c r="Q768" t="b">
        <v>0</v>
      </c>
      <c r="R768">
        <v>0</v>
      </c>
      <c r="S768" t="b">
        <v>0</v>
      </c>
      <c r="T768" t="s">
        <v>8273</v>
      </c>
      <c r="U768" s="9" t="s">
        <v>8320</v>
      </c>
      <c r="V768" t="s">
        <v>8322</v>
      </c>
    </row>
    <row r="769" spans="1:22" ht="75" hidden="1" x14ac:dyDescent="0.3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s="7">
        <f t="shared" si="78"/>
        <v>4</v>
      </c>
      <c r="G769" s="7">
        <f t="shared" si="73"/>
        <v>59</v>
      </c>
      <c r="H769" t="s">
        <v>8220</v>
      </c>
      <c r="I769" t="s">
        <v>8223</v>
      </c>
      <c r="J769" t="s">
        <v>8245</v>
      </c>
      <c r="K769">
        <v>1432178810</v>
      </c>
      <c r="L769">
        <v>1429586810</v>
      </c>
      <c r="M769" s="13">
        <f t="shared" si="74"/>
        <v>42115.143634259264</v>
      </c>
      <c r="N769" s="13" t="str">
        <f t="shared" si="75"/>
        <v>2015</v>
      </c>
      <c r="O769" s="13" t="str">
        <f t="shared" si="76"/>
        <v>Apr</v>
      </c>
      <c r="P769" s="13">
        <f t="shared" si="77"/>
        <v>42145.143634259264</v>
      </c>
      <c r="Q769" t="b">
        <v>0</v>
      </c>
      <c r="R769">
        <v>3</v>
      </c>
      <c r="S769" t="b">
        <v>0</v>
      </c>
      <c r="T769" t="s">
        <v>8273</v>
      </c>
      <c r="U769" s="9" t="s">
        <v>8320</v>
      </c>
      <c r="V769" t="s">
        <v>8322</v>
      </c>
    </row>
    <row r="770" spans="1:22" ht="60" hidden="1" x14ac:dyDescent="0.3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s="7">
        <f t="shared" si="78"/>
        <v>0</v>
      </c>
      <c r="G770" s="7">
        <f t="shared" si="73"/>
        <v>0</v>
      </c>
      <c r="H770" t="s">
        <v>8220</v>
      </c>
      <c r="I770" t="s">
        <v>8223</v>
      </c>
      <c r="J770" t="s">
        <v>8245</v>
      </c>
      <c r="K770">
        <v>1387169890</v>
      </c>
      <c r="L770">
        <v>1384577890</v>
      </c>
      <c r="M770" s="13">
        <f t="shared" si="74"/>
        <v>41594.207060185188</v>
      </c>
      <c r="N770" s="13" t="str">
        <f t="shared" si="75"/>
        <v>2013</v>
      </c>
      <c r="O770" s="13" t="str">
        <f t="shared" si="76"/>
        <v>Nov</v>
      </c>
      <c r="P770" s="13">
        <f t="shared" si="77"/>
        <v>41624.207060185188</v>
      </c>
      <c r="Q770" t="b">
        <v>0</v>
      </c>
      <c r="R770">
        <v>0</v>
      </c>
      <c r="S770" t="b">
        <v>0</v>
      </c>
      <c r="T770" t="s">
        <v>8273</v>
      </c>
      <c r="U770" s="9" t="s">
        <v>8320</v>
      </c>
      <c r="V770" t="s">
        <v>8322</v>
      </c>
    </row>
    <row r="771" spans="1:22" ht="60" hidden="1" x14ac:dyDescent="0.3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s="7">
        <f t="shared" si="78"/>
        <v>41</v>
      </c>
      <c r="G771" s="7">
        <f t="shared" si="73"/>
        <v>31.85</v>
      </c>
      <c r="H771" t="s">
        <v>8220</v>
      </c>
      <c r="I771" t="s">
        <v>8223</v>
      </c>
      <c r="J771" t="s">
        <v>8245</v>
      </c>
      <c r="K771">
        <v>1388102094</v>
      </c>
      <c r="L771">
        <v>1385510094</v>
      </c>
      <c r="M771" s="13">
        <f t="shared" si="74"/>
        <v>41604.996458333335</v>
      </c>
      <c r="N771" s="13" t="str">
        <f t="shared" si="75"/>
        <v>2013</v>
      </c>
      <c r="O771" s="13" t="str">
        <f t="shared" si="76"/>
        <v>Nov</v>
      </c>
      <c r="P771" s="13">
        <f t="shared" si="77"/>
        <v>41634.996458333335</v>
      </c>
      <c r="Q771" t="b">
        <v>0</v>
      </c>
      <c r="R771">
        <v>52</v>
      </c>
      <c r="S771" t="b">
        <v>0</v>
      </c>
      <c r="T771" t="s">
        <v>8273</v>
      </c>
      <c r="U771" s="9" t="s">
        <v>8320</v>
      </c>
      <c r="V771" t="s">
        <v>8322</v>
      </c>
    </row>
    <row r="772" spans="1:22" ht="45" hidden="1" x14ac:dyDescent="0.3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s="7">
        <f t="shared" si="78"/>
        <v>0</v>
      </c>
      <c r="G772" s="7">
        <f t="shared" si="73"/>
        <v>0</v>
      </c>
      <c r="H772" t="s">
        <v>8220</v>
      </c>
      <c r="I772" t="s">
        <v>8223</v>
      </c>
      <c r="J772" t="s">
        <v>8245</v>
      </c>
      <c r="K772">
        <v>1361750369</v>
      </c>
      <c r="L772">
        <v>1358294369</v>
      </c>
      <c r="M772" s="13">
        <f t="shared" si="74"/>
        <v>41289.999641203707</v>
      </c>
      <c r="N772" s="13" t="str">
        <f t="shared" si="75"/>
        <v>2013</v>
      </c>
      <c r="O772" s="13" t="str">
        <f t="shared" si="76"/>
        <v>Jan</v>
      </c>
      <c r="P772" s="13">
        <f t="shared" si="77"/>
        <v>41329.999641203707</v>
      </c>
      <c r="Q772" t="b">
        <v>0</v>
      </c>
      <c r="R772">
        <v>0</v>
      </c>
      <c r="S772" t="b">
        <v>0</v>
      </c>
      <c r="T772" t="s">
        <v>8273</v>
      </c>
      <c r="U772" s="9" t="s">
        <v>8320</v>
      </c>
      <c r="V772" t="s">
        <v>8322</v>
      </c>
    </row>
    <row r="773" spans="1:22" ht="45" hidden="1" x14ac:dyDescent="0.3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s="7">
        <f t="shared" si="78"/>
        <v>0</v>
      </c>
      <c r="G773" s="7">
        <f t="shared" si="73"/>
        <v>10</v>
      </c>
      <c r="H773" t="s">
        <v>8220</v>
      </c>
      <c r="I773" t="s">
        <v>8223</v>
      </c>
      <c r="J773" t="s">
        <v>8245</v>
      </c>
      <c r="K773">
        <v>1454183202</v>
      </c>
      <c r="L773">
        <v>1449863202</v>
      </c>
      <c r="M773" s="13">
        <f t="shared" si="74"/>
        <v>42349.824097222227</v>
      </c>
      <c r="N773" s="13" t="str">
        <f t="shared" si="75"/>
        <v>2015</v>
      </c>
      <c r="O773" s="13" t="str">
        <f t="shared" si="76"/>
        <v>Dec</v>
      </c>
      <c r="P773" s="13">
        <f t="shared" si="77"/>
        <v>42399.824097222227</v>
      </c>
      <c r="Q773" t="b">
        <v>0</v>
      </c>
      <c r="R773">
        <v>1</v>
      </c>
      <c r="S773" t="b">
        <v>0</v>
      </c>
      <c r="T773" t="s">
        <v>8273</v>
      </c>
      <c r="U773" s="9" t="s">
        <v>8320</v>
      </c>
      <c r="V773" t="s">
        <v>8322</v>
      </c>
    </row>
    <row r="774" spans="1:22" ht="60" hidden="1" x14ac:dyDescent="0.3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s="7">
        <f t="shared" si="78"/>
        <v>3</v>
      </c>
      <c r="G774" s="7">
        <f t="shared" si="73"/>
        <v>50</v>
      </c>
      <c r="H774" t="s">
        <v>8220</v>
      </c>
      <c r="I774" t="s">
        <v>8223</v>
      </c>
      <c r="J774" t="s">
        <v>8245</v>
      </c>
      <c r="K774">
        <v>1257047940</v>
      </c>
      <c r="L774">
        <v>1252718519</v>
      </c>
      <c r="M774" s="13">
        <f t="shared" si="74"/>
        <v>40068.056932870371</v>
      </c>
      <c r="N774" s="13" t="str">
        <f t="shared" si="75"/>
        <v>2009</v>
      </c>
      <c r="O774" s="13" t="str">
        <f t="shared" si="76"/>
        <v>Sep</v>
      </c>
      <c r="P774" s="13">
        <f t="shared" si="77"/>
        <v>40118.165972222225</v>
      </c>
      <c r="Q774" t="b">
        <v>0</v>
      </c>
      <c r="R774">
        <v>1</v>
      </c>
      <c r="S774" t="b">
        <v>0</v>
      </c>
      <c r="T774" t="s">
        <v>8273</v>
      </c>
      <c r="U774" s="9" t="s">
        <v>8320</v>
      </c>
      <c r="V774" t="s">
        <v>8322</v>
      </c>
    </row>
    <row r="775" spans="1:22" ht="45" hidden="1" x14ac:dyDescent="0.3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s="7">
        <f t="shared" si="78"/>
        <v>1</v>
      </c>
      <c r="G775" s="7">
        <f t="shared" si="73"/>
        <v>16</v>
      </c>
      <c r="H775" t="s">
        <v>8220</v>
      </c>
      <c r="I775" t="s">
        <v>8224</v>
      </c>
      <c r="J775" t="s">
        <v>8246</v>
      </c>
      <c r="K775">
        <v>1431298860</v>
      </c>
      <c r="L775">
        <v>1428341985</v>
      </c>
      <c r="M775" s="13">
        <f t="shared" si="74"/>
        <v>42100.735937499994</v>
      </c>
      <c r="N775" s="13" t="str">
        <f t="shared" si="75"/>
        <v>2015</v>
      </c>
      <c r="O775" s="13" t="str">
        <f t="shared" si="76"/>
        <v>Apr</v>
      </c>
      <c r="P775" s="13">
        <f t="shared" si="77"/>
        <v>42134.959027777775</v>
      </c>
      <c r="Q775" t="b">
        <v>0</v>
      </c>
      <c r="R775">
        <v>2</v>
      </c>
      <c r="S775" t="b">
        <v>0</v>
      </c>
      <c r="T775" t="s">
        <v>8273</v>
      </c>
      <c r="U775" s="9" t="s">
        <v>8320</v>
      </c>
      <c r="V775" t="s">
        <v>8322</v>
      </c>
    </row>
    <row r="776" spans="1:22" ht="45" hidden="1" x14ac:dyDescent="0.3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s="7">
        <f t="shared" si="78"/>
        <v>70</v>
      </c>
      <c r="G776" s="7">
        <f t="shared" si="73"/>
        <v>39</v>
      </c>
      <c r="H776" t="s">
        <v>8220</v>
      </c>
      <c r="I776" t="s">
        <v>8223</v>
      </c>
      <c r="J776" t="s">
        <v>8245</v>
      </c>
      <c r="K776">
        <v>1393181018</v>
      </c>
      <c r="L776">
        <v>1390589018</v>
      </c>
      <c r="M776" s="13">
        <f t="shared" si="74"/>
        <v>41663.780300925922</v>
      </c>
      <c r="N776" s="13" t="str">
        <f t="shared" si="75"/>
        <v>2014</v>
      </c>
      <c r="O776" s="13" t="str">
        <f t="shared" si="76"/>
        <v>Jan</v>
      </c>
      <c r="P776" s="13">
        <f t="shared" si="77"/>
        <v>41693.780300925922</v>
      </c>
      <c r="Q776" t="b">
        <v>0</v>
      </c>
      <c r="R776">
        <v>9</v>
      </c>
      <c r="S776" t="b">
        <v>0</v>
      </c>
      <c r="T776" t="s">
        <v>8273</v>
      </c>
      <c r="U776" s="9" t="s">
        <v>8320</v>
      </c>
      <c r="V776" t="s">
        <v>8322</v>
      </c>
    </row>
    <row r="777" spans="1:22" ht="45" hidden="1" x14ac:dyDescent="0.3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s="7">
        <f t="shared" si="78"/>
        <v>2</v>
      </c>
      <c r="G777" s="7">
        <f t="shared" si="73"/>
        <v>34</v>
      </c>
      <c r="H777" t="s">
        <v>8220</v>
      </c>
      <c r="I777" t="s">
        <v>8223</v>
      </c>
      <c r="J777" t="s">
        <v>8245</v>
      </c>
      <c r="K777">
        <v>1323998795</v>
      </c>
      <c r="L777">
        <v>1321406795</v>
      </c>
      <c r="M777" s="13">
        <f t="shared" si="74"/>
        <v>40863.060127314813</v>
      </c>
      <c r="N777" s="13" t="str">
        <f t="shared" si="75"/>
        <v>2011</v>
      </c>
      <c r="O777" s="13" t="str">
        <f t="shared" si="76"/>
        <v>Nov</v>
      </c>
      <c r="P777" s="13">
        <f t="shared" si="77"/>
        <v>40893.060127314813</v>
      </c>
      <c r="Q777" t="b">
        <v>0</v>
      </c>
      <c r="R777">
        <v>5</v>
      </c>
      <c r="S777" t="b">
        <v>0</v>
      </c>
      <c r="T777" t="s">
        <v>8273</v>
      </c>
      <c r="U777" s="9" t="s">
        <v>8320</v>
      </c>
      <c r="V777" t="s">
        <v>8322</v>
      </c>
    </row>
    <row r="778" spans="1:22" ht="60" hidden="1" x14ac:dyDescent="0.3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s="7">
        <f t="shared" si="78"/>
        <v>51</v>
      </c>
      <c r="G778" s="7">
        <f t="shared" ref="G778:G841" si="79">IFERROR(ROUND(E778/R778,2),0)</f>
        <v>63.12</v>
      </c>
      <c r="H778" t="s">
        <v>8220</v>
      </c>
      <c r="I778" t="s">
        <v>8223</v>
      </c>
      <c r="J778" t="s">
        <v>8245</v>
      </c>
      <c r="K778">
        <v>1444539600</v>
      </c>
      <c r="L778">
        <v>1441297645</v>
      </c>
      <c r="M778" s="13">
        <f t="shared" ref="M778:M841" si="80">(((L778/60)/60)/24)+DATE(1970,1,1)</f>
        <v>42250.685706018514</v>
      </c>
      <c r="N778" s="13" t="str">
        <f t="shared" ref="N778:N841" si="81">TEXT(M778, "YYY")</f>
        <v>2015</v>
      </c>
      <c r="O778" s="13" t="str">
        <f t="shared" ref="O778:O841" si="82">TEXT(M778,"MMM")</f>
        <v>Sep</v>
      </c>
      <c r="P778" s="13">
        <f t="shared" ref="P778:P841" si="83">(((K778/60)/60)/24)+DATE(1970,1,1)</f>
        <v>42288.208333333328</v>
      </c>
      <c r="Q778" t="b">
        <v>0</v>
      </c>
      <c r="R778">
        <v>57</v>
      </c>
      <c r="S778" t="b">
        <v>0</v>
      </c>
      <c r="T778" t="s">
        <v>8273</v>
      </c>
      <c r="U778" s="9" t="s">
        <v>8320</v>
      </c>
      <c r="V778" t="s">
        <v>8322</v>
      </c>
    </row>
    <row r="779" spans="1:22" ht="60" hidden="1" x14ac:dyDescent="0.3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s="7">
        <f t="shared" si="78"/>
        <v>1</v>
      </c>
      <c r="G779" s="7">
        <f t="shared" si="79"/>
        <v>7</v>
      </c>
      <c r="H779" t="s">
        <v>8220</v>
      </c>
      <c r="I779" t="s">
        <v>8223</v>
      </c>
      <c r="J779" t="s">
        <v>8245</v>
      </c>
      <c r="K779">
        <v>1375313577</v>
      </c>
      <c r="L779">
        <v>1372721577</v>
      </c>
      <c r="M779" s="13">
        <f t="shared" si="80"/>
        <v>41456.981215277774</v>
      </c>
      <c r="N779" s="13" t="str">
        <f t="shared" si="81"/>
        <v>2013</v>
      </c>
      <c r="O779" s="13" t="str">
        <f t="shared" si="82"/>
        <v>Jul</v>
      </c>
      <c r="P779" s="13">
        <f t="shared" si="83"/>
        <v>41486.981215277774</v>
      </c>
      <c r="Q779" t="b">
        <v>0</v>
      </c>
      <c r="R779">
        <v>3</v>
      </c>
      <c r="S779" t="b">
        <v>0</v>
      </c>
      <c r="T779" t="s">
        <v>8273</v>
      </c>
      <c r="U779" s="9" t="s">
        <v>8320</v>
      </c>
      <c r="V779" t="s">
        <v>8322</v>
      </c>
    </row>
    <row r="780" spans="1:22" ht="45" hidden="1" x14ac:dyDescent="0.3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s="7">
        <f t="shared" si="78"/>
        <v>0</v>
      </c>
      <c r="G780" s="7">
        <f t="shared" si="79"/>
        <v>2</v>
      </c>
      <c r="H780" t="s">
        <v>8220</v>
      </c>
      <c r="I780" t="s">
        <v>8223</v>
      </c>
      <c r="J780" t="s">
        <v>8245</v>
      </c>
      <c r="K780">
        <v>1398876680</v>
      </c>
      <c r="L780">
        <v>1396284680</v>
      </c>
      <c r="M780" s="13">
        <f t="shared" si="80"/>
        <v>41729.702314814815</v>
      </c>
      <c r="N780" s="13" t="str">
        <f t="shared" si="81"/>
        <v>2014</v>
      </c>
      <c r="O780" s="13" t="str">
        <f t="shared" si="82"/>
        <v>Mar</v>
      </c>
      <c r="P780" s="13">
        <f t="shared" si="83"/>
        <v>41759.702314814815</v>
      </c>
      <c r="Q780" t="b">
        <v>0</v>
      </c>
      <c r="R780">
        <v>1</v>
      </c>
      <c r="S780" t="b">
        <v>0</v>
      </c>
      <c r="T780" t="s">
        <v>8273</v>
      </c>
      <c r="U780" s="9" t="s">
        <v>8320</v>
      </c>
      <c r="V780" t="s">
        <v>8322</v>
      </c>
    </row>
    <row r="781" spans="1:22" ht="60" hidden="1" x14ac:dyDescent="0.3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s="7">
        <f t="shared" si="78"/>
        <v>3</v>
      </c>
      <c r="G781" s="7">
        <f t="shared" si="79"/>
        <v>66.67</v>
      </c>
      <c r="H781" t="s">
        <v>8220</v>
      </c>
      <c r="I781" t="s">
        <v>8223</v>
      </c>
      <c r="J781" t="s">
        <v>8245</v>
      </c>
      <c r="K781">
        <v>1287115200</v>
      </c>
      <c r="L781">
        <v>1284567905</v>
      </c>
      <c r="M781" s="13">
        <f t="shared" si="80"/>
        <v>40436.68408564815</v>
      </c>
      <c r="N781" s="13" t="str">
        <f t="shared" si="81"/>
        <v>2010</v>
      </c>
      <c r="O781" s="13" t="str">
        <f t="shared" si="82"/>
        <v>Sep</v>
      </c>
      <c r="P781" s="13">
        <f t="shared" si="83"/>
        <v>40466.166666666664</v>
      </c>
      <c r="Q781" t="b">
        <v>0</v>
      </c>
      <c r="R781">
        <v>6</v>
      </c>
      <c r="S781" t="b">
        <v>0</v>
      </c>
      <c r="T781" t="s">
        <v>8273</v>
      </c>
      <c r="U781" s="9" t="s">
        <v>8320</v>
      </c>
      <c r="V781" t="s">
        <v>8322</v>
      </c>
    </row>
    <row r="782" spans="1:22" ht="45" hidden="1" x14ac:dyDescent="0.3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s="7">
        <f t="shared" si="78"/>
        <v>104</v>
      </c>
      <c r="G782" s="7">
        <f t="shared" si="79"/>
        <v>38.520000000000003</v>
      </c>
      <c r="H782" t="s">
        <v>8218</v>
      </c>
      <c r="I782" t="s">
        <v>8223</v>
      </c>
      <c r="J782" t="s">
        <v>8245</v>
      </c>
      <c r="K782">
        <v>1304439025</v>
      </c>
      <c r="L782">
        <v>1301847025</v>
      </c>
      <c r="M782" s="13">
        <f t="shared" si="80"/>
        <v>40636.673900462964</v>
      </c>
      <c r="N782" s="13" t="str">
        <f t="shared" si="81"/>
        <v>2011</v>
      </c>
      <c r="O782" s="13" t="str">
        <f t="shared" si="82"/>
        <v>Apr</v>
      </c>
      <c r="P782" s="13">
        <f t="shared" si="83"/>
        <v>40666.673900462964</v>
      </c>
      <c r="Q782" t="b">
        <v>0</v>
      </c>
      <c r="R782">
        <v>27</v>
      </c>
      <c r="S782" t="b">
        <v>1</v>
      </c>
      <c r="T782" t="s">
        <v>8274</v>
      </c>
      <c r="U782" s="9" t="s">
        <v>8323</v>
      </c>
      <c r="V782" t="s">
        <v>8324</v>
      </c>
    </row>
    <row r="783" spans="1:22" ht="45" hidden="1" x14ac:dyDescent="0.3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s="7">
        <f t="shared" si="78"/>
        <v>133</v>
      </c>
      <c r="G783" s="7">
        <f t="shared" si="79"/>
        <v>42.61</v>
      </c>
      <c r="H783" t="s">
        <v>8218</v>
      </c>
      <c r="I783" t="s">
        <v>8223</v>
      </c>
      <c r="J783" t="s">
        <v>8245</v>
      </c>
      <c r="K783">
        <v>1370649674</v>
      </c>
      <c r="L783">
        <v>1368057674</v>
      </c>
      <c r="M783" s="13">
        <f t="shared" si="80"/>
        <v>41403.000856481485</v>
      </c>
      <c r="N783" s="13" t="str">
        <f t="shared" si="81"/>
        <v>2013</v>
      </c>
      <c r="O783" s="13" t="str">
        <f t="shared" si="82"/>
        <v>May</v>
      </c>
      <c r="P783" s="13">
        <f t="shared" si="83"/>
        <v>41433.000856481485</v>
      </c>
      <c r="Q783" t="b">
        <v>0</v>
      </c>
      <c r="R783">
        <v>25</v>
      </c>
      <c r="S783" t="b">
        <v>1</v>
      </c>
      <c r="T783" t="s">
        <v>8274</v>
      </c>
      <c r="U783" s="9" t="s">
        <v>8323</v>
      </c>
      <c r="V783" t="s">
        <v>8324</v>
      </c>
    </row>
    <row r="784" spans="1:22" ht="45" hidden="1" x14ac:dyDescent="0.3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s="7">
        <f t="shared" si="78"/>
        <v>100</v>
      </c>
      <c r="G784" s="7">
        <f t="shared" si="79"/>
        <v>50</v>
      </c>
      <c r="H784" t="s">
        <v>8218</v>
      </c>
      <c r="I784" t="s">
        <v>8223</v>
      </c>
      <c r="J784" t="s">
        <v>8245</v>
      </c>
      <c r="K784">
        <v>1345918302</v>
      </c>
      <c r="L784">
        <v>1343326302</v>
      </c>
      <c r="M784" s="13">
        <f t="shared" si="80"/>
        <v>41116.758125</v>
      </c>
      <c r="N784" s="13" t="str">
        <f t="shared" si="81"/>
        <v>2012</v>
      </c>
      <c r="O784" s="13" t="str">
        <f t="shared" si="82"/>
        <v>Jul</v>
      </c>
      <c r="P784" s="13">
        <f t="shared" si="83"/>
        <v>41146.758125</v>
      </c>
      <c r="Q784" t="b">
        <v>0</v>
      </c>
      <c r="R784">
        <v>14</v>
      </c>
      <c r="S784" t="b">
        <v>1</v>
      </c>
      <c r="T784" t="s">
        <v>8274</v>
      </c>
      <c r="U784" s="9" t="s">
        <v>8323</v>
      </c>
      <c r="V784" t="s">
        <v>8324</v>
      </c>
    </row>
    <row r="785" spans="1:22" ht="45" hidden="1" x14ac:dyDescent="0.3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s="7">
        <f t="shared" si="78"/>
        <v>148</v>
      </c>
      <c r="G785" s="7">
        <f t="shared" si="79"/>
        <v>63.49</v>
      </c>
      <c r="H785" t="s">
        <v>8218</v>
      </c>
      <c r="I785" t="s">
        <v>8223</v>
      </c>
      <c r="J785" t="s">
        <v>8245</v>
      </c>
      <c r="K785">
        <v>1335564000</v>
      </c>
      <c r="L785">
        <v>1332182049</v>
      </c>
      <c r="M785" s="13">
        <f t="shared" si="80"/>
        <v>40987.773715277777</v>
      </c>
      <c r="N785" s="13" t="str">
        <f t="shared" si="81"/>
        <v>2012</v>
      </c>
      <c r="O785" s="13" t="str">
        <f t="shared" si="82"/>
        <v>Mar</v>
      </c>
      <c r="P785" s="13">
        <f t="shared" si="83"/>
        <v>41026.916666666664</v>
      </c>
      <c r="Q785" t="b">
        <v>0</v>
      </c>
      <c r="R785">
        <v>35</v>
      </c>
      <c r="S785" t="b">
        <v>1</v>
      </c>
      <c r="T785" t="s">
        <v>8274</v>
      </c>
      <c r="U785" s="9" t="s">
        <v>8323</v>
      </c>
      <c r="V785" t="s">
        <v>8324</v>
      </c>
    </row>
    <row r="786" spans="1:22" ht="60" hidden="1" x14ac:dyDescent="0.3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s="7">
        <f t="shared" si="78"/>
        <v>103</v>
      </c>
      <c r="G786" s="7">
        <f t="shared" si="79"/>
        <v>102.5</v>
      </c>
      <c r="H786" t="s">
        <v>8218</v>
      </c>
      <c r="I786" t="s">
        <v>8223</v>
      </c>
      <c r="J786" t="s">
        <v>8245</v>
      </c>
      <c r="K786">
        <v>1395023719</v>
      </c>
      <c r="L786">
        <v>1391571319</v>
      </c>
      <c r="M786" s="13">
        <f t="shared" si="80"/>
        <v>41675.149525462963</v>
      </c>
      <c r="N786" s="13" t="str">
        <f t="shared" si="81"/>
        <v>2014</v>
      </c>
      <c r="O786" s="13" t="str">
        <f t="shared" si="82"/>
        <v>Feb</v>
      </c>
      <c r="P786" s="13">
        <f t="shared" si="83"/>
        <v>41715.107858796298</v>
      </c>
      <c r="Q786" t="b">
        <v>0</v>
      </c>
      <c r="R786">
        <v>10</v>
      </c>
      <c r="S786" t="b">
        <v>1</v>
      </c>
      <c r="T786" t="s">
        <v>8274</v>
      </c>
      <c r="U786" s="9" t="s">
        <v>8323</v>
      </c>
      <c r="V786" t="s">
        <v>8324</v>
      </c>
    </row>
    <row r="787" spans="1:22" ht="60" hidden="1" x14ac:dyDescent="0.3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s="7">
        <f t="shared" si="78"/>
        <v>181</v>
      </c>
      <c r="G787" s="7">
        <f t="shared" si="79"/>
        <v>31.14</v>
      </c>
      <c r="H787" t="s">
        <v>8218</v>
      </c>
      <c r="I787" t="s">
        <v>8223</v>
      </c>
      <c r="J787" t="s">
        <v>8245</v>
      </c>
      <c r="K787">
        <v>1362060915</v>
      </c>
      <c r="L787">
        <v>1359468915</v>
      </c>
      <c r="M787" s="13">
        <f t="shared" si="80"/>
        <v>41303.593923611108</v>
      </c>
      <c r="N787" s="13" t="str">
        <f t="shared" si="81"/>
        <v>2013</v>
      </c>
      <c r="O787" s="13" t="str">
        <f t="shared" si="82"/>
        <v>Jan</v>
      </c>
      <c r="P787" s="13">
        <f t="shared" si="83"/>
        <v>41333.593923611108</v>
      </c>
      <c r="Q787" t="b">
        <v>0</v>
      </c>
      <c r="R787">
        <v>29</v>
      </c>
      <c r="S787" t="b">
        <v>1</v>
      </c>
      <c r="T787" t="s">
        <v>8274</v>
      </c>
      <c r="U787" s="9" t="s">
        <v>8323</v>
      </c>
      <c r="V787" t="s">
        <v>8324</v>
      </c>
    </row>
    <row r="788" spans="1:22" ht="45" hidden="1" x14ac:dyDescent="0.3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s="7">
        <f t="shared" si="78"/>
        <v>143</v>
      </c>
      <c r="G788" s="7">
        <f t="shared" si="79"/>
        <v>162.27000000000001</v>
      </c>
      <c r="H788" t="s">
        <v>8218</v>
      </c>
      <c r="I788" t="s">
        <v>8223</v>
      </c>
      <c r="J788" t="s">
        <v>8245</v>
      </c>
      <c r="K788">
        <v>1336751220</v>
      </c>
      <c r="L788">
        <v>1331774434</v>
      </c>
      <c r="M788" s="13">
        <f t="shared" si="80"/>
        <v>40983.055949074071</v>
      </c>
      <c r="N788" s="13" t="str">
        <f t="shared" si="81"/>
        <v>2012</v>
      </c>
      <c r="O788" s="13" t="str">
        <f t="shared" si="82"/>
        <v>Mar</v>
      </c>
      <c r="P788" s="13">
        <f t="shared" si="83"/>
        <v>41040.657638888886</v>
      </c>
      <c r="Q788" t="b">
        <v>0</v>
      </c>
      <c r="R788">
        <v>44</v>
      </c>
      <c r="S788" t="b">
        <v>1</v>
      </c>
      <c r="T788" t="s">
        <v>8274</v>
      </c>
      <c r="U788" s="9" t="s">
        <v>8323</v>
      </c>
      <c r="V788" t="s">
        <v>8324</v>
      </c>
    </row>
    <row r="789" spans="1:22" ht="45" hidden="1" x14ac:dyDescent="0.3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s="7">
        <f t="shared" si="78"/>
        <v>114</v>
      </c>
      <c r="G789" s="7">
        <f t="shared" si="79"/>
        <v>80.59</v>
      </c>
      <c r="H789" t="s">
        <v>8218</v>
      </c>
      <c r="I789" t="s">
        <v>8223</v>
      </c>
      <c r="J789" t="s">
        <v>8245</v>
      </c>
      <c r="K789">
        <v>1383318226</v>
      </c>
      <c r="L789">
        <v>1380726226</v>
      </c>
      <c r="M789" s="13">
        <f t="shared" si="80"/>
        <v>41549.627615740741</v>
      </c>
      <c r="N789" s="13" t="str">
        <f t="shared" si="81"/>
        <v>2013</v>
      </c>
      <c r="O789" s="13" t="str">
        <f t="shared" si="82"/>
        <v>Oct</v>
      </c>
      <c r="P789" s="13">
        <f t="shared" si="83"/>
        <v>41579.627615740741</v>
      </c>
      <c r="Q789" t="b">
        <v>0</v>
      </c>
      <c r="R789">
        <v>17</v>
      </c>
      <c r="S789" t="b">
        <v>1</v>
      </c>
      <c r="T789" t="s">
        <v>8274</v>
      </c>
      <c r="U789" s="9" t="s">
        <v>8323</v>
      </c>
      <c r="V789" t="s">
        <v>8324</v>
      </c>
    </row>
    <row r="790" spans="1:22" ht="45" hidden="1" x14ac:dyDescent="0.3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s="7">
        <f t="shared" si="78"/>
        <v>204</v>
      </c>
      <c r="G790" s="7">
        <f t="shared" si="79"/>
        <v>59.85</v>
      </c>
      <c r="H790" t="s">
        <v>8218</v>
      </c>
      <c r="I790" t="s">
        <v>8223</v>
      </c>
      <c r="J790" t="s">
        <v>8245</v>
      </c>
      <c r="K790">
        <v>1341633540</v>
      </c>
      <c r="L790">
        <v>1338336588</v>
      </c>
      <c r="M790" s="13">
        <f t="shared" si="80"/>
        <v>41059.006805555553</v>
      </c>
      <c r="N790" s="13" t="str">
        <f t="shared" si="81"/>
        <v>2012</v>
      </c>
      <c r="O790" s="13" t="str">
        <f t="shared" si="82"/>
        <v>May</v>
      </c>
      <c r="P790" s="13">
        <f t="shared" si="83"/>
        <v>41097.165972222225</v>
      </c>
      <c r="Q790" t="b">
        <v>0</v>
      </c>
      <c r="R790">
        <v>34</v>
      </c>
      <c r="S790" t="b">
        <v>1</v>
      </c>
      <c r="T790" t="s">
        <v>8274</v>
      </c>
      <c r="U790" s="9" t="s">
        <v>8323</v>
      </c>
      <c r="V790" t="s">
        <v>8324</v>
      </c>
    </row>
    <row r="791" spans="1:22" ht="45" hidden="1" x14ac:dyDescent="0.3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s="7">
        <f t="shared" si="78"/>
        <v>109</v>
      </c>
      <c r="G791" s="7">
        <f t="shared" si="79"/>
        <v>132.86000000000001</v>
      </c>
      <c r="H791" t="s">
        <v>8218</v>
      </c>
      <c r="I791" t="s">
        <v>8223</v>
      </c>
      <c r="J791" t="s">
        <v>8245</v>
      </c>
      <c r="K791">
        <v>1358755140</v>
      </c>
      <c r="L791">
        <v>1357187280</v>
      </c>
      <c r="M791" s="13">
        <f t="shared" si="80"/>
        <v>41277.186111111114</v>
      </c>
      <c r="N791" s="13" t="str">
        <f t="shared" si="81"/>
        <v>2013</v>
      </c>
      <c r="O791" s="13" t="str">
        <f t="shared" si="82"/>
        <v>Jan</v>
      </c>
      <c r="P791" s="13">
        <f t="shared" si="83"/>
        <v>41295.332638888889</v>
      </c>
      <c r="Q791" t="b">
        <v>0</v>
      </c>
      <c r="R791">
        <v>14</v>
      </c>
      <c r="S791" t="b">
        <v>1</v>
      </c>
      <c r="T791" t="s">
        <v>8274</v>
      </c>
      <c r="U791" s="9" t="s">
        <v>8323</v>
      </c>
      <c r="V791" t="s">
        <v>8324</v>
      </c>
    </row>
    <row r="792" spans="1:22" ht="60" hidden="1" x14ac:dyDescent="0.3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s="7">
        <f t="shared" si="78"/>
        <v>144</v>
      </c>
      <c r="G792" s="7">
        <f t="shared" si="79"/>
        <v>92.55</v>
      </c>
      <c r="H792" t="s">
        <v>8218</v>
      </c>
      <c r="I792" t="s">
        <v>8223</v>
      </c>
      <c r="J792" t="s">
        <v>8245</v>
      </c>
      <c r="K792">
        <v>1359680939</v>
      </c>
      <c r="L792">
        <v>1357088939</v>
      </c>
      <c r="M792" s="13">
        <f t="shared" si="80"/>
        <v>41276.047905092593</v>
      </c>
      <c r="N792" s="13" t="str">
        <f t="shared" si="81"/>
        <v>2013</v>
      </c>
      <c r="O792" s="13" t="str">
        <f t="shared" si="82"/>
        <v>Jan</v>
      </c>
      <c r="P792" s="13">
        <f t="shared" si="83"/>
        <v>41306.047905092593</v>
      </c>
      <c r="Q792" t="b">
        <v>0</v>
      </c>
      <c r="R792">
        <v>156</v>
      </c>
      <c r="S792" t="b">
        <v>1</v>
      </c>
      <c r="T792" t="s">
        <v>8274</v>
      </c>
      <c r="U792" s="9" t="s">
        <v>8323</v>
      </c>
      <c r="V792" t="s">
        <v>8324</v>
      </c>
    </row>
    <row r="793" spans="1:22" ht="60" hidden="1" x14ac:dyDescent="0.3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s="7">
        <f t="shared" si="78"/>
        <v>104</v>
      </c>
      <c r="G793" s="7">
        <f t="shared" si="79"/>
        <v>60.86</v>
      </c>
      <c r="H793" t="s">
        <v>8218</v>
      </c>
      <c r="I793" t="s">
        <v>8223</v>
      </c>
      <c r="J793" t="s">
        <v>8245</v>
      </c>
      <c r="K793">
        <v>1384322340</v>
      </c>
      <c r="L793">
        <v>1381430646</v>
      </c>
      <c r="M793" s="13">
        <f t="shared" si="80"/>
        <v>41557.780624999999</v>
      </c>
      <c r="N793" s="13" t="str">
        <f t="shared" si="81"/>
        <v>2013</v>
      </c>
      <c r="O793" s="13" t="str">
        <f t="shared" si="82"/>
        <v>Oct</v>
      </c>
      <c r="P793" s="13">
        <f t="shared" si="83"/>
        <v>41591.249305555553</v>
      </c>
      <c r="Q793" t="b">
        <v>0</v>
      </c>
      <c r="R793">
        <v>128</v>
      </c>
      <c r="S793" t="b">
        <v>1</v>
      </c>
      <c r="T793" t="s">
        <v>8274</v>
      </c>
      <c r="U793" s="9" t="s">
        <v>8323</v>
      </c>
      <c r="V793" t="s">
        <v>8324</v>
      </c>
    </row>
    <row r="794" spans="1:22" ht="30" hidden="1" x14ac:dyDescent="0.3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s="7">
        <f t="shared" si="78"/>
        <v>100</v>
      </c>
      <c r="G794" s="7">
        <f t="shared" si="79"/>
        <v>41.85</v>
      </c>
      <c r="H794" t="s">
        <v>8218</v>
      </c>
      <c r="I794" t="s">
        <v>8223</v>
      </c>
      <c r="J794" t="s">
        <v>8245</v>
      </c>
      <c r="K794">
        <v>1383861483</v>
      </c>
      <c r="L794">
        <v>1381265883</v>
      </c>
      <c r="M794" s="13">
        <f t="shared" si="80"/>
        <v>41555.873645833337</v>
      </c>
      <c r="N794" s="13" t="str">
        <f t="shared" si="81"/>
        <v>2013</v>
      </c>
      <c r="O794" s="13" t="str">
        <f t="shared" si="82"/>
        <v>Oct</v>
      </c>
      <c r="P794" s="13">
        <f t="shared" si="83"/>
        <v>41585.915312500001</v>
      </c>
      <c r="Q794" t="b">
        <v>0</v>
      </c>
      <c r="R794">
        <v>60</v>
      </c>
      <c r="S794" t="b">
        <v>1</v>
      </c>
      <c r="T794" t="s">
        <v>8274</v>
      </c>
      <c r="U794" s="9" t="s">
        <v>8323</v>
      </c>
      <c r="V794" t="s">
        <v>8324</v>
      </c>
    </row>
    <row r="795" spans="1:22" ht="60" hidden="1" x14ac:dyDescent="0.3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s="7">
        <f t="shared" si="78"/>
        <v>103</v>
      </c>
      <c r="G795" s="7">
        <f t="shared" si="79"/>
        <v>88.33</v>
      </c>
      <c r="H795" t="s">
        <v>8218</v>
      </c>
      <c r="I795" t="s">
        <v>8223</v>
      </c>
      <c r="J795" t="s">
        <v>8245</v>
      </c>
      <c r="K795">
        <v>1372827540</v>
      </c>
      <c r="L795">
        <v>1371491244</v>
      </c>
      <c r="M795" s="13">
        <f t="shared" si="80"/>
        <v>41442.741249999999</v>
      </c>
      <c r="N795" s="13" t="str">
        <f t="shared" si="81"/>
        <v>2013</v>
      </c>
      <c r="O795" s="13" t="str">
        <f t="shared" si="82"/>
        <v>Jun</v>
      </c>
      <c r="P795" s="13">
        <f t="shared" si="83"/>
        <v>41458.207638888889</v>
      </c>
      <c r="Q795" t="b">
        <v>0</v>
      </c>
      <c r="R795">
        <v>32</v>
      </c>
      <c r="S795" t="b">
        <v>1</v>
      </c>
      <c r="T795" t="s">
        <v>8274</v>
      </c>
      <c r="U795" s="9" t="s">
        <v>8323</v>
      </c>
      <c r="V795" t="s">
        <v>8324</v>
      </c>
    </row>
    <row r="796" spans="1:22" ht="45" hidden="1" x14ac:dyDescent="0.3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s="7">
        <f t="shared" si="78"/>
        <v>105</v>
      </c>
      <c r="G796" s="7">
        <f t="shared" si="79"/>
        <v>158.96</v>
      </c>
      <c r="H796" t="s">
        <v>8218</v>
      </c>
      <c r="I796" t="s">
        <v>8223</v>
      </c>
      <c r="J796" t="s">
        <v>8245</v>
      </c>
      <c r="K796">
        <v>1315242360</v>
      </c>
      <c r="L796">
        <v>1310438737</v>
      </c>
      <c r="M796" s="13">
        <f t="shared" si="80"/>
        <v>40736.115011574075</v>
      </c>
      <c r="N796" s="13" t="str">
        <f t="shared" si="81"/>
        <v>2011</v>
      </c>
      <c r="O796" s="13" t="str">
        <f t="shared" si="82"/>
        <v>Jul</v>
      </c>
      <c r="P796" s="13">
        <f t="shared" si="83"/>
        <v>40791.712500000001</v>
      </c>
      <c r="Q796" t="b">
        <v>0</v>
      </c>
      <c r="R796">
        <v>53</v>
      </c>
      <c r="S796" t="b">
        <v>1</v>
      </c>
      <c r="T796" t="s">
        <v>8274</v>
      </c>
      <c r="U796" s="9" t="s">
        <v>8323</v>
      </c>
      <c r="V796" t="s">
        <v>8324</v>
      </c>
    </row>
    <row r="797" spans="1:22" ht="60" hidden="1" x14ac:dyDescent="0.3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s="7">
        <f t="shared" si="78"/>
        <v>112</v>
      </c>
      <c r="G797" s="7">
        <f t="shared" si="79"/>
        <v>85.05</v>
      </c>
      <c r="H797" t="s">
        <v>8218</v>
      </c>
      <c r="I797" t="s">
        <v>8223</v>
      </c>
      <c r="J797" t="s">
        <v>8245</v>
      </c>
      <c r="K797">
        <v>1333774740</v>
      </c>
      <c r="L797">
        <v>1330094566</v>
      </c>
      <c r="M797" s="13">
        <f t="shared" si="80"/>
        <v>40963.613032407404</v>
      </c>
      <c r="N797" s="13" t="str">
        <f t="shared" si="81"/>
        <v>2012</v>
      </c>
      <c r="O797" s="13" t="str">
        <f t="shared" si="82"/>
        <v>Feb</v>
      </c>
      <c r="P797" s="13">
        <f t="shared" si="83"/>
        <v>41006.207638888889</v>
      </c>
      <c r="Q797" t="b">
        <v>0</v>
      </c>
      <c r="R797">
        <v>184</v>
      </c>
      <c r="S797" t="b">
        <v>1</v>
      </c>
      <c r="T797" t="s">
        <v>8274</v>
      </c>
      <c r="U797" s="9" t="s">
        <v>8323</v>
      </c>
      <c r="V797" t="s">
        <v>8324</v>
      </c>
    </row>
    <row r="798" spans="1:22" ht="60" hidden="1" x14ac:dyDescent="0.3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s="7">
        <f t="shared" ref="F798:F861" si="84">ROUND(E798/D798*100,0)</f>
        <v>101</v>
      </c>
      <c r="G798" s="7">
        <f t="shared" si="79"/>
        <v>112.61</v>
      </c>
      <c r="H798" t="s">
        <v>8218</v>
      </c>
      <c r="I798" t="s">
        <v>8223</v>
      </c>
      <c r="J798" t="s">
        <v>8245</v>
      </c>
      <c r="K798">
        <v>1379279400</v>
      </c>
      <c r="L798">
        <v>1376687485</v>
      </c>
      <c r="M798" s="13">
        <f t="shared" si="80"/>
        <v>41502.882928240739</v>
      </c>
      <c r="N798" s="13" t="str">
        <f t="shared" si="81"/>
        <v>2013</v>
      </c>
      <c r="O798" s="13" t="str">
        <f t="shared" si="82"/>
        <v>Aug</v>
      </c>
      <c r="P798" s="13">
        <f t="shared" si="83"/>
        <v>41532.881944444445</v>
      </c>
      <c r="Q798" t="b">
        <v>0</v>
      </c>
      <c r="R798">
        <v>90</v>
      </c>
      <c r="S798" t="b">
        <v>1</v>
      </c>
      <c r="T798" t="s">
        <v>8274</v>
      </c>
      <c r="U798" s="9" t="s">
        <v>8323</v>
      </c>
      <c r="V798" t="s">
        <v>8324</v>
      </c>
    </row>
    <row r="799" spans="1:22" ht="60" hidden="1" x14ac:dyDescent="0.3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s="7">
        <f t="shared" si="84"/>
        <v>108</v>
      </c>
      <c r="G799" s="7">
        <f t="shared" si="79"/>
        <v>45.44</v>
      </c>
      <c r="H799" t="s">
        <v>8218</v>
      </c>
      <c r="I799" t="s">
        <v>8223</v>
      </c>
      <c r="J799" t="s">
        <v>8245</v>
      </c>
      <c r="K799">
        <v>1335672000</v>
      </c>
      <c r="L799">
        <v>1332978688</v>
      </c>
      <c r="M799" s="13">
        <f t="shared" si="80"/>
        <v>40996.994074074071</v>
      </c>
      <c r="N799" s="13" t="str">
        <f t="shared" si="81"/>
        <v>2012</v>
      </c>
      <c r="O799" s="13" t="str">
        <f t="shared" si="82"/>
        <v>Mar</v>
      </c>
      <c r="P799" s="13">
        <f t="shared" si="83"/>
        <v>41028.166666666664</v>
      </c>
      <c r="Q799" t="b">
        <v>0</v>
      </c>
      <c r="R799">
        <v>71</v>
      </c>
      <c r="S799" t="b">
        <v>1</v>
      </c>
      <c r="T799" t="s">
        <v>8274</v>
      </c>
      <c r="U799" s="9" t="s">
        <v>8323</v>
      </c>
      <c r="V799" t="s">
        <v>8324</v>
      </c>
    </row>
    <row r="800" spans="1:22" ht="45" hidden="1" x14ac:dyDescent="0.3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s="7">
        <f t="shared" si="84"/>
        <v>115</v>
      </c>
      <c r="G800" s="7">
        <f t="shared" si="79"/>
        <v>46.22</v>
      </c>
      <c r="H800" t="s">
        <v>8218</v>
      </c>
      <c r="I800" t="s">
        <v>8223</v>
      </c>
      <c r="J800" t="s">
        <v>8245</v>
      </c>
      <c r="K800">
        <v>1412086187</v>
      </c>
      <c r="L800">
        <v>1409494187</v>
      </c>
      <c r="M800" s="13">
        <f t="shared" si="80"/>
        <v>41882.590127314819</v>
      </c>
      <c r="N800" s="13" t="str">
        <f t="shared" si="81"/>
        <v>2014</v>
      </c>
      <c r="O800" s="13" t="str">
        <f t="shared" si="82"/>
        <v>Aug</v>
      </c>
      <c r="P800" s="13">
        <f t="shared" si="83"/>
        <v>41912.590127314819</v>
      </c>
      <c r="Q800" t="b">
        <v>0</v>
      </c>
      <c r="R800">
        <v>87</v>
      </c>
      <c r="S800" t="b">
        <v>1</v>
      </c>
      <c r="T800" t="s">
        <v>8274</v>
      </c>
      <c r="U800" s="9" t="s">
        <v>8323</v>
      </c>
      <c r="V800" t="s">
        <v>8324</v>
      </c>
    </row>
    <row r="801" spans="1:22" ht="60" hidden="1" x14ac:dyDescent="0.3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s="7">
        <f t="shared" si="84"/>
        <v>100</v>
      </c>
      <c r="G801" s="7">
        <f t="shared" si="79"/>
        <v>178.61</v>
      </c>
      <c r="H801" t="s">
        <v>8218</v>
      </c>
      <c r="I801" t="s">
        <v>8223</v>
      </c>
      <c r="J801" t="s">
        <v>8245</v>
      </c>
      <c r="K801">
        <v>1335542446</v>
      </c>
      <c r="L801">
        <v>1332950446</v>
      </c>
      <c r="M801" s="13">
        <f t="shared" si="80"/>
        <v>40996.667199074072</v>
      </c>
      <c r="N801" s="13" t="str">
        <f t="shared" si="81"/>
        <v>2012</v>
      </c>
      <c r="O801" s="13" t="str">
        <f t="shared" si="82"/>
        <v>Mar</v>
      </c>
      <c r="P801" s="13">
        <f t="shared" si="83"/>
        <v>41026.667199074072</v>
      </c>
      <c r="Q801" t="b">
        <v>0</v>
      </c>
      <c r="R801">
        <v>28</v>
      </c>
      <c r="S801" t="b">
        <v>1</v>
      </c>
      <c r="T801" t="s">
        <v>8274</v>
      </c>
      <c r="U801" s="9" t="s">
        <v>8323</v>
      </c>
      <c r="V801" t="s">
        <v>8324</v>
      </c>
    </row>
    <row r="802" spans="1:22" ht="45" hidden="1" x14ac:dyDescent="0.3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s="7">
        <f t="shared" si="84"/>
        <v>152</v>
      </c>
      <c r="G802" s="7">
        <f t="shared" si="79"/>
        <v>40.75</v>
      </c>
      <c r="H802" t="s">
        <v>8218</v>
      </c>
      <c r="I802" t="s">
        <v>8224</v>
      </c>
      <c r="J802" t="s">
        <v>8246</v>
      </c>
      <c r="K802">
        <v>1410431054</v>
      </c>
      <c r="L802">
        <v>1407839054</v>
      </c>
      <c r="M802" s="13">
        <f t="shared" si="80"/>
        <v>41863.433495370373</v>
      </c>
      <c r="N802" s="13" t="str">
        <f t="shared" si="81"/>
        <v>2014</v>
      </c>
      <c r="O802" s="13" t="str">
        <f t="shared" si="82"/>
        <v>Aug</v>
      </c>
      <c r="P802" s="13">
        <f t="shared" si="83"/>
        <v>41893.433495370373</v>
      </c>
      <c r="Q802" t="b">
        <v>0</v>
      </c>
      <c r="R802">
        <v>56</v>
      </c>
      <c r="S802" t="b">
        <v>1</v>
      </c>
      <c r="T802" t="s">
        <v>8274</v>
      </c>
      <c r="U802" s="9" t="s">
        <v>8323</v>
      </c>
      <c r="V802" t="s">
        <v>8324</v>
      </c>
    </row>
    <row r="803" spans="1:22" ht="60" hidden="1" x14ac:dyDescent="0.3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s="7">
        <f t="shared" si="84"/>
        <v>112</v>
      </c>
      <c r="G803" s="7">
        <f t="shared" si="79"/>
        <v>43.73</v>
      </c>
      <c r="H803" t="s">
        <v>8218</v>
      </c>
      <c r="I803" t="s">
        <v>8223</v>
      </c>
      <c r="J803" t="s">
        <v>8245</v>
      </c>
      <c r="K803">
        <v>1309547120</v>
      </c>
      <c r="L803">
        <v>1306955120</v>
      </c>
      <c r="M803" s="13">
        <f t="shared" si="80"/>
        <v>40695.795370370368</v>
      </c>
      <c r="N803" s="13" t="str">
        <f t="shared" si="81"/>
        <v>2011</v>
      </c>
      <c r="O803" s="13" t="str">
        <f t="shared" si="82"/>
        <v>Jun</v>
      </c>
      <c r="P803" s="13">
        <f t="shared" si="83"/>
        <v>40725.795370370368</v>
      </c>
      <c r="Q803" t="b">
        <v>0</v>
      </c>
      <c r="R803">
        <v>51</v>
      </c>
      <c r="S803" t="b">
        <v>1</v>
      </c>
      <c r="T803" t="s">
        <v>8274</v>
      </c>
      <c r="U803" s="9" t="s">
        <v>8323</v>
      </c>
      <c r="V803" t="s">
        <v>8324</v>
      </c>
    </row>
    <row r="804" spans="1:22" ht="60" hidden="1" x14ac:dyDescent="0.3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s="7">
        <f t="shared" si="84"/>
        <v>101</v>
      </c>
      <c r="G804" s="7">
        <f t="shared" si="79"/>
        <v>81.069999999999993</v>
      </c>
      <c r="H804" t="s">
        <v>8218</v>
      </c>
      <c r="I804" t="s">
        <v>8223</v>
      </c>
      <c r="J804" t="s">
        <v>8245</v>
      </c>
      <c r="K804">
        <v>1347854700</v>
      </c>
      <c r="L804">
        <v>1343867524</v>
      </c>
      <c r="M804" s="13">
        <f t="shared" si="80"/>
        <v>41123.022268518522</v>
      </c>
      <c r="N804" s="13" t="str">
        <f t="shared" si="81"/>
        <v>2012</v>
      </c>
      <c r="O804" s="13" t="str">
        <f t="shared" si="82"/>
        <v>Aug</v>
      </c>
      <c r="P804" s="13">
        <f t="shared" si="83"/>
        <v>41169.170138888891</v>
      </c>
      <c r="Q804" t="b">
        <v>0</v>
      </c>
      <c r="R804">
        <v>75</v>
      </c>
      <c r="S804" t="b">
        <v>1</v>
      </c>
      <c r="T804" t="s">
        <v>8274</v>
      </c>
      <c r="U804" s="9" t="s">
        <v>8323</v>
      </c>
      <c r="V804" t="s">
        <v>8324</v>
      </c>
    </row>
    <row r="805" spans="1:22" ht="60" hidden="1" x14ac:dyDescent="0.3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s="7">
        <f t="shared" si="84"/>
        <v>123</v>
      </c>
      <c r="G805" s="7">
        <f t="shared" si="79"/>
        <v>74.61</v>
      </c>
      <c r="H805" t="s">
        <v>8218</v>
      </c>
      <c r="I805" t="s">
        <v>8223</v>
      </c>
      <c r="J805" t="s">
        <v>8245</v>
      </c>
      <c r="K805">
        <v>1306630800</v>
      </c>
      <c r="L805">
        <v>1304376478</v>
      </c>
      <c r="M805" s="13">
        <f t="shared" si="80"/>
        <v>40665.949976851851</v>
      </c>
      <c r="N805" s="13" t="str">
        <f t="shared" si="81"/>
        <v>2011</v>
      </c>
      <c r="O805" s="13" t="str">
        <f t="shared" si="82"/>
        <v>May</v>
      </c>
      <c r="P805" s="13">
        <f t="shared" si="83"/>
        <v>40692.041666666664</v>
      </c>
      <c r="Q805" t="b">
        <v>0</v>
      </c>
      <c r="R805">
        <v>38</v>
      </c>
      <c r="S805" t="b">
        <v>1</v>
      </c>
      <c r="T805" t="s">
        <v>8274</v>
      </c>
      <c r="U805" s="9" t="s">
        <v>8323</v>
      </c>
      <c r="V805" t="s">
        <v>8324</v>
      </c>
    </row>
    <row r="806" spans="1:22" ht="45" hidden="1" x14ac:dyDescent="0.3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s="7">
        <f t="shared" si="84"/>
        <v>100</v>
      </c>
      <c r="G806" s="7">
        <f t="shared" si="79"/>
        <v>305.56</v>
      </c>
      <c r="H806" t="s">
        <v>8218</v>
      </c>
      <c r="I806" t="s">
        <v>8223</v>
      </c>
      <c r="J806" t="s">
        <v>8245</v>
      </c>
      <c r="K806">
        <v>1311393540</v>
      </c>
      <c r="L806">
        <v>1309919526</v>
      </c>
      <c r="M806" s="13">
        <f t="shared" si="80"/>
        <v>40730.105625000004</v>
      </c>
      <c r="N806" s="13" t="str">
        <f t="shared" si="81"/>
        <v>2011</v>
      </c>
      <c r="O806" s="13" t="str">
        <f t="shared" si="82"/>
        <v>Jul</v>
      </c>
      <c r="P806" s="13">
        <f t="shared" si="83"/>
        <v>40747.165972222225</v>
      </c>
      <c r="Q806" t="b">
        <v>0</v>
      </c>
      <c r="R806">
        <v>18</v>
      </c>
      <c r="S806" t="b">
        <v>1</v>
      </c>
      <c r="T806" t="s">
        <v>8274</v>
      </c>
      <c r="U806" s="9" t="s">
        <v>8323</v>
      </c>
      <c r="V806" t="s">
        <v>8324</v>
      </c>
    </row>
    <row r="807" spans="1:22" ht="45" hidden="1" x14ac:dyDescent="0.3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s="7">
        <f t="shared" si="84"/>
        <v>105</v>
      </c>
      <c r="G807" s="7">
        <f t="shared" si="79"/>
        <v>58.33</v>
      </c>
      <c r="H807" t="s">
        <v>8218</v>
      </c>
      <c r="I807" t="s">
        <v>8223</v>
      </c>
      <c r="J807" t="s">
        <v>8245</v>
      </c>
      <c r="K807">
        <v>1310857200</v>
      </c>
      <c r="L807">
        <v>1306525512</v>
      </c>
      <c r="M807" s="13">
        <f t="shared" si="80"/>
        <v>40690.823055555556</v>
      </c>
      <c r="N807" s="13" t="str">
        <f t="shared" si="81"/>
        <v>2011</v>
      </c>
      <c r="O807" s="13" t="str">
        <f t="shared" si="82"/>
        <v>May</v>
      </c>
      <c r="P807" s="13">
        <f t="shared" si="83"/>
        <v>40740.958333333336</v>
      </c>
      <c r="Q807" t="b">
        <v>0</v>
      </c>
      <c r="R807">
        <v>54</v>
      </c>
      <c r="S807" t="b">
        <v>1</v>
      </c>
      <c r="T807" t="s">
        <v>8274</v>
      </c>
      <c r="U807" s="9" t="s">
        <v>8323</v>
      </c>
      <c r="V807" t="s">
        <v>8324</v>
      </c>
    </row>
    <row r="808" spans="1:22" ht="30" hidden="1" x14ac:dyDescent="0.3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s="7">
        <f t="shared" si="84"/>
        <v>104</v>
      </c>
      <c r="G808" s="7">
        <f t="shared" si="79"/>
        <v>117.68</v>
      </c>
      <c r="H808" t="s">
        <v>8218</v>
      </c>
      <c r="I808" t="s">
        <v>8223</v>
      </c>
      <c r="J808" t="s">
        <v>8245</v>
      </c>
      <c r="K808">
        <v>1315413339</v>
      </c>
      <c r="L808">
        <v>1312821339</v>
      </c>
      <c r="M808" s="13">
        <f t="shared" si="80"/>
        <v>40763.691423611112</v>
      </c>
      <c r="N808" s="13" t="str">
        <f t="shared" si="81"/>
        <v>2011</v>
      </c>
      <c r="O808" s="13" t="str">
        <f t="shared" si="82"/>
        <v>Aug</v>
      </c>
      <c r="P808" s="13">
        <f t="shared" si="83"/>
        <v>40793.691423611112</v>
      </c>
      <c r="Q808" t="b">
        <v>0</v>
      </c>
      <c r="R808">
        <v>71</v>
      </c>
      <c r="S808" t="b">
        <v>1</v>
      </c>
      <c r="T808" t="s">
        <v>8274</v>
      </c>
      <c r="U808" s="9" t="s">
        <v>8323</v>
      </c>
      <c r="V808" t="s">
        <v>8324</v>
      </c>
    </row>
    <row r="809" spans="1:22" ht="30" hidden="1" x14ac:dyDescent="0.3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s="7">
        <f t="shared" si="84"/>
        <v>105</v>
      </c>
      <c r="G809" s="7">
        <f t="shared" si="79"/>
        <v>73.77</v>
      </c>
      <c r="H809" t="s">
        <v>8218</v>
      </c>
      <c r="I809" t="s">
        <v>8223</v>
      </c>
      <c r="J809" t="s">
        <v>8245</v>
      </c>
      <c r="K809">
        <v>1488333600</v>
      </c>
      <c r="L809">
        <v>1485270311</v>
      </c>
      <c r="M809" s="13">
        <f t="shared" si="80"/>
        <v>42759.628599537042</v>
      </c>
      <c r="N809" s="13" t="str">
        <f t="shared" si="81"/>
        <v>2017</v>
      </c>
      <c r="O809" s="13" t="str">
        <f t="shared" si="82"/>
        <v>Jan</v>
      </c>
      <c r="P809" s="13">
        <f t="shared" si="83"/>
        <v>42795.083333333328</v>
      </c>
      <c r="Q809" t="b">
        <v>0</v>
      </c>
      <c r="R809">
        <v>57</v>
      </c>
      <c r="S809" t="b">
        <v>1</v>
      </c>
      <c r="T809" t="s">
        <v>8274</v>
      </c>
      <c r="U809" s="9" t="s">
        <v>8323</v>
      </c>
      <c r="V809" t="s">
        <v>8324</v>
      </c>
    </row>
    <row r="810" spans="1:22" ht="45" hidden="1" x14ac:dyDescent="0.3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s="7">
        <f t="shared" si="84"/>
        <v>100</v>
      </c>
      <c r="G810" s="7">
        <f t="shared" si="79"/>
        <v>104.65</v>
      </c>
      <c r="H810" t="s">
        <v>8218</v>
      </c>
      <c r="I810" t="s">
        <v>8228</v>
      </c>
      <c r="J810" t="s">
        <v>8250</v>
      </c>
      <c r="K810">
        <v>1419224340</v>
      </c>
      <c r="L810">
        <v>1416363886</v>
      </c>
      <c r="M810" s="13">
        <f t="shared" si="80"/>
        <v>41962.100532407407</v>
      </c>
      <c r="N810" s="13" t="str">
        <f t="shared" si="81"/>
        <v>2014</v>
      </c>
      <c r="O810" s="13" t="str">
        <f t="shared" si="82"/>
        <v>Nov</v>
      </c>
      <c r="P810" s="13">
        <f t="shared" si="83"/>
        <v>41995.207638888889</v>
      </c>
      <c r="Q810" t="b">
        <v>0</v>
      </c>
      <c r="R810">
        <v>43</v>
      </c>
      <c r="S810" t="b">
        <v>1</v>
      </c>
      <c r="T810" t="s">
        <v>8274</v>
      </c>
      <c r="U810" s="9" t="s">
        <v>8323</v>
      </c>
      <c r="V810" t="s">
        <v>8324</v>
      </c>
    </row>
    <row r="811" spans="1:22" ht="45" hidden="1" x14ac:dyDescent="0.3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s="7">
        <f t="shared" si="84"/>
        <v>104</v>
      </c>
      <c r="G811" s="7">
        <f t="shared" si="79"/>
        <v>79.83</v>
      </c>
      <c r="H811" t="s">
        <v>8218</v>
      </c>
      <c r="I811" t="s">
        <v>8223</v>
      </c>
      <c r="J811" t="s">
        <v>8245</v>
      </c>
      <c r="K811">
        <v>1390161630</v>
      </c>
      <c r="L811">
        <v>1387569630</v>
      </c>
      <c r="M811" s="13">
        <f t="shared" si="80"/>
        <v>41628.833680555559</v>
      </c>
      <c r="N811" s="13" t="str">
        <f t="shared" si="81"/>
        <v>2013</v>
      </c>
      <c r="O811" s="13" t="str">
        <f t="shared" si="82"/>
        <v>Dec</v>
      </c>
      <c r="P811" s="13">
        <f t="shared" si="83"/>
        <v>41658.833680555559</v>
      </c>
      <c r="Q811" t="b">
        <v>0</v>
      </c>
      <c r="R811">
        <v>52</v>
      </c>
      <c r="S811" t="b">
        <v>1</v>
      </c>
      <c r="T811" t="s">
        <v>8274</v>
      </c>
      <c r="U811" s="9" t="s">
        <v>8323</v>
      </c>
      <c r="V811" t="s">
        <v>8324</v>
      </c>
    </row>
    <row r="812" spans="1:22" ht="45" hidden="1" x14ac:dyDescent="0.3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s="7">
        <f t="shared" si="84"/>
        <v>105</v>
      </c>
      <c r="G812" s="7">
        <f t="shared" si="79"/>
        <v>58.33</v>
      </c>
      <c r="H812" t="s">
        <v>8218</v>
      </c>
      <c r="I812" t="s">
        <v>8223</v>
      </c>
      <c r="J812" t="s">
        <v>8245</v>
      </c>
      <c r="K812">
        <v>1346462462</v>
      </c>
      <c r="L812">
        <v>1343870462</v>
      </c>
      <c r="M812" s="13">
        <f t="shared" si="80"/>
        <v>41123.056273148148</v>
      </c>
      <c r="N812" s="13" t="str">
        <f t="shared" si="81"/>
        <v>2012</v>
      </c>
      <c r="O812" s="13" t="str">
        <f t="shared" si="82"/>
        <v>Aug</v>
      </c>
      <c r="P812" s="13">
        <f t="shared" si="83"/>
        <v>41153.056273148148</v>
      </c>
      <c r="Q812" t="b">
        <v>0</v>
      </c>
      <c r="R812">
        <v>27</v>
      </c>
      <c r="S812" t="b">
        <v>1</v>
      </c>
      <c r="T812" t="s">
        <v>8274</v>
      </c>
      <c r="U812" s="9" t="s">
        <v>8323</v>
      </c>
      <c r="V812" t="s">
        <v>8324</v>
      </c>
    </row>
    <row r="813" spans="1:22" ht="45" hidden="1" x14ac:dyDescent="0.3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s="7">
        <f t="shared" si="84"/>
        <v>104</v>
      </c>
      <c r="G813" s="7">
        <f t="shared" si="79"/>
        <v>86.67</v>
      </c>
      <c r="H813" t="s">
        <v>8218</v>
      </c>
      <c r="I813" t="s">
        <v>8223</v>
      </c>
      <c r="J813" t="s">
        <v>8245</v>
      </c>
      <c r="K813">
        <v>1373475120</v>
      </c>
      <c r="L813">
        <v>1371569202</v>
      </c>
      <c r="M813" s="13">
        <f t="shared" si="80"/>
        <v>41443.643541666665</v>
      </c>
      <c r="N813" s="13" t="str">
        <f t="shared" si="81"/>
        <v>2013</v>
      </c>
      <c r="O813" s="13" t="str">
        <f t="shared" si="82"/>
        <v>Jun</v>
      </c>
      <c r="P813" s="13">
        <f t="shared" si="83"/>
        <v>41465.702777777777</v>
      </c>
      <c r="Q813" t="b">
        <v>0</v>
      </c>
      <c r="R813">
        <v>12</v>
      </c>
      <c r="S813" t="b">
        <v>1</v>
      </c>
      <c r="T813" t="s">
        <v>8274</v>
      </c>
      <c r="U813" s="9" t="s">
        <v>8323</v>
      </c>
      <c r="V813" t="s">
        <v>8324</v>
      </c>
    </row>
    <row r="814" spans="1:22" ht="60" hidden="1" x14ac:dyDescent="0.3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s="7">
        <f t="shared" si="84"/>
        <v>152</v>
      </c>
      <c r="G814" s="7">
        <f t="shared" si="79"/>
        <v>27.61</v>
      </c>
      <c r="H814" t="s">
        <v>8218</v>
      </c>
      <c r="I814" t="s">
        <v>8223</v>
      </c>
      <c r="J814" t="s">
        <v>8245</v>
      </c>
      <c r="K814">
        <v>1362146280</v>
      </c>
      <c r="L814">
        <v>1357604752</v>
      </c>
      <c r="M814" s="13">
        <f t="shared" si="80"/>
        <v>41282.017962962964</v>
      </c>
      <c r="N814" s="13" t="str">
        <f t="shared" si="81"/>
        <v>2013</v>
      </c>
      <c r="O814" s="13" t="str">
        <f t="shared" si="82"/>
        <v>Jan</v>
      </c>
      <c r="P814" s="13">
        <f t="shared" si="83"/>
        <v>41334.581944444442</v>
      </c>
      <c r="Q814" t="b">
        <v>0</v>
      </c>
      <c r="R814">
        <v>33</v>
      </c>
      <c r="S814" t="b">
        <v>1</v>
      </c>
      <c r="T814" t="s">
        <v>8274</v>
      </c>
      <c r="U814" s="9" t="s">
        <v>8323</v>
      </c>
      <c r="V814" t="s">
        <v>8324</v>
      </c>
    </row>
    <row r="815" spans="1:22" ht="30" hidden="1" x14ac:dyDescent="0.3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s="7">
        <f t="shared" si="84"/>
        <v>160</v>
      </c>
      <c r="G815" s="7">
        <f t="shared" si="79"/>
        <v>25</v>
      </c>
      <c r="H815" t="s">
        <v>8218</v>
      </c>
      <c r="I815" t="s">
        <v>8223</v>
      </c>
      <c r="J815" t="s">
        <v>8245</v>
      </c>
      <c r="K815">
        <v>1342825365</v>
      </c>
      <c r="L815">
        <v>1340233365</v>
      </c>
      <c r="M815" s="13">
        <f t="shared" si="80"/>
        <v>41080.960243055553</v>
      </c>
      <c r="N815" s="13" t="str">
        <f t="shared" si="81"/>
        <v>2012</v>
      </c>
      <c r="O815" s="13" t="str">
        <f t="shared" si="82"/>
        <v>Jun</v>
      </c>
      <c r="P815" s="13">
        <f t="shared" si="83"/>
        <v>41110.960243055553</v>
      </c>
      <c r="Q815" t="b">
        <v>0</v>
      </c>
      <c r="R815">
        <v>96</v>
      </c>
      <c r="S815" t="b">
        <v>1</v>
      </c>
      <c r="T815" t="s">
        <v>8274</v>
      </c>
      <c r="U815" s="9" t="s">
        <v>8323</v>
      </c>
      <c r="V815" t="s">
        <v>8324</v>
      </c>
    </row>
    <row r="816" spans="1:22" ht="45" hidden="1" x14ac:dyDescent="0.3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s="7">
        <f t="shared" si="84"/>
        <v>127</v>
      </c>
      <c r="G816" s="7">
        <f t="shared" si="79"/>
        <v>45.46</v>
      </c>
      <c r="H816" t="s">
        <v>8218</v>
      </c>
      <c r="I816" t="s">
        <v>8223</v>
      </c>
      <c r="J816" t="s">
        <v>8245</v>
      </c>
      <c r="K816">
        <v>1306865040</v>
      </c>
      <c r="L816">
        <v>1305568201</v>
      </c>
      <c r="M816" s="13">
        <f t="shared" si="80"/>
        <v>40679.743067129632</v>
      </c>
      <c r="N816" s="13" t="str">
        <f t="shared" si="81"/>
        <v>2011</v>
      </c>
      <c r="O816" s="13" t="str">
        <f t="shared" si="82"/>
        <v>May</v>
      </c>
      <c r="P816" s="13">
        <f t="shared" si="83"/>
        <v>40694.75277777778</v>
      </c>
      <c r="Q816" t="b">
        <v>0</v>
      </c>
      <c r="R816">
        <v>28</v>
      </c>
      <c r="S816" t="b">
        <v>1</v>
      </c>
      <c r="T816" t="s">
        <v>8274</v>
      </c>
      <c r="U816" s="9" t="s">
        <v>8323</v>
      </c>
      <c r="V816" t="s">
        <v>8324</v>
      </c>
    </row>
    <row r="817" spans="1:22" ht="30" hidden="1" x14ac:dyDescent="0.3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s="7">
        <f t="shared" si="84"/>
        <v>107</v>
      </c>
      <c r="G817" s="7">
        <f t="shared" si="79"/>
        <v>99.53</v>
      </c>
      <c r="H817" t="s">
        <v>8218</v>
      </c>
      <c r="I817" t="s">
        <v>8223</v>
      </c>
      <c r="J817" t="s">
        <v>8245</v>
      </c>
      <c r="K817">
        <v>1414879303</v>
      </c>
      <c r="L817">
        <v>1412287303</v>
      </c>
      <c r="M817" s="13">
        <f t="shared" si="80"/>
        <v>41914.917858796296</v>
      </c>
      <c r="N817" s="13" t="str">
        <f t="shared" si="81"/>
        <v>2014</v>
      </c>
      <c r="O817" s="13" t="str">
        <f t="shared" si="82"/>
        <v>Oct</v>
      </c>
      <c r="P817" s="13">
        <f t="shared" si="83"/>
        <v>41944.917858796296</v>
      </c>
      <c r="Q817" t="b">
        <v>0</v>
      </c>
      <c r="R817">
        <v>43</v>
      </c>
      <c r="S817" t="b">
        <v>1</v>
      </c>
      <c r="T817" t="s">
        <v>8274</v>
      </c>
      <c r="U817" s="9" t="s">
        <v>8323</v>
      </c>
      <c r="V817" t="s">
        <v>8324</v>
      </c>
    </row>
    <row r="818" spans="1:22" ht="45" hidden="1" x14ac:dyDescent="0.3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s="7">
        <f t="shared" si="84"/>
        <v>115</v>
      </c>
      <c r="G818" s="7">
        <f t="shared" si="79"/>
        <v>39.31</v>
      </c>
      <c r="H818" t="s">
        <v>8218</v>
      </c>
      <c r="I818" t="s">
        <v>8223</v>
      </c>
      <c r="J818" t="s">
        <v>8245</v>
      </c>
      <c r="K818">
        <v>1365489000</v>
      </c>
      <c r="L818">
        <v>1362776043</v>
      </c>
      <c r="M818" s="13">
        <f t="shared" si="80"/>
        <v>41341.870868055557</v>
      </c>
      <c r="N818" s="13" t="str">
        <f t="shared" si="81"/>
        <v>2013</v>
      </c>
      <c r="O818" s="13" t="str">
        <f t="shared" si="82"/>
        <v>Mar</v>
      </c>
      <c r="P818" s="13">
        <f t="shared" si="83"/>
        <v>41373.270833333336</v>
      </c>
      <c r="Q818" t="b">
        <v>0</v>
      </c>
      <c r="R818">
        <v>205</v>
      </c>
      <c r="S818" t="b">
        <v>1</v>
      </c>
      <c r="T818" t="s">
        <v>8274</v>
      </c>
      <c r="U818" s="9" t="s">
        <v>8323</v>
      </c>
      <c r="V818" t="s">
        <v>8324</v>
      </c>
    </row>
    <row r="819" spans="1:22" ht="45" hidden="1" x14ac:dyDescent="0.3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s="7">
        <f t="shared" si="84"/>
        <v>137</v>
      </c>
      <c r="G819" s="7">
        <f t="shared" si="79"/>
        <v>89.42</v>
      </c>
      <c r="H819" t="s">
        <v>8218</v>
      </c>
      <c r="I819" t="s">
        <v>8223</v>
      </c>
      <c r="J819" t="s">
        <v>8245</v>
      </c>
      <c r="K819">
        <v>1331441940</v>
      </c>
      <c r="L819">
        <v>1326810211</v>
      </c>
      <c r="M819" s="13">
        <f t="shared" si="80"/>
        <v>40925.599664351852</v>
      </c>
      <c r="N819" s="13" t="str">
        <f t="shared" si="81"/>
        <v>2012</v>
      </c>
      <c r="O819" s="13" t="str">
        <f t="shared" si="82"/>
        <v>Jan</v>
      </c>
      <c r="P819" s="13">
        <f t="shared" si="83"/>
        <v>40979.207638888889</v>
      </c>
      <c r="Q819" t="b">
        <v>0</v>
      </c>
      <c r="R819">
        <v>23</v>
      </c>
      <c r="S819" t="b">
        <v>1</v>
      </c>
      <c r="T819" t="s">
        <v>8274</v>
      </c>
      <c r="U819" s="9" t="s">
        <v>8323</v>
      </c>
      <c r="V819" t="s">
        <v>8324</v>
      </c>
    </row>
    <row r="820" spans="1:22" ht="45" hidden="1" x14ac:dyDescent="0.3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s="7">
        <f t="shared" si="84"/>
        <v>156</v>
      </c>
      <c r="G820" s="7">
        <f t="shared" si="79"/>
        <v>28.68</v>
      </c>
      <c r="H820" t="s">
        <v>8218</v>
      </c>
      <c r="I820" t="s">
        <v>8223</v>
      </c>
      <c r="J820" t="s">
        <v>8245</v>
      </c>
      <c r="K820">
        <v>1344358860</v>
      </c>
      <c r="L820">
        <v>1343682681</v>
      </c>
      <c r="M820" s="13">
        <f t="shared" si="80"/>
        <v>41120.882881944446</v>
      </c>
      <c r="N820" s="13" t="str">
        <f t="shared" si="81"/>
        <v>2012</v>
      </c>
      <c r="O820" s="13" t="str">
        <f t="shared" si="82"/>
        <v>Jul</v>
      </c>
      <c r="P820" s="13">
        <f t="shared" si="83"/>
        <v>41128.709027777775</v>
      </c>
      <c r="Q820" t="b">
        <v>0</v>
      </c>
      <c r="R820">
        <v>19</v>
      </c>
      <c r="S820" t="b">
        <v>1</v>
      </c>
      <c r="T820" t="s">
        <v>8274</v>
      </c>
      <c r="U820" s="9" t="s">
        <v>8323</v>
      </c>
      <c r="V820" t="s">
        <v>8324</v>
      </c>
    </row>
    <row r="821" spans="1:22" ht="30" hidden="1" x14ac:dyDescent="0.3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s="7">
        <f t="shared" si="84"/>
        <v>109</v>
      </c>
      <c r="G821" s="7">
        <f t="shared" si="79"/>
        <v>31.07</v>
      </c>
      <c r="H821" t="s">
        <v>8218</v>
      </c>
      <c r="I821" t="s">
        <v>8223</v>
      </c>
      <c r="J821" t="s">
        <v>8245</v>
      </c>
      <c r="K821">
        <v>1387601040</v>
      </c>
      <c r="L821">
        <v>1386806254</v>
      </c>
      <c r="M821" s="13">
        <f t="shared" si="80"/>
        <v>41619.998310185183</v>
      </c>
      <c r="N821" s="13" t="str">
        <f t="shared" si="81"/>
        <v>2013</v>
      </c>
      <c r="O821" s="13" t="str">
        <f t="shared" si="82"/>
        <v>Dec</v>
      </c>
      <c r="P821" s="13">
        <f t="shared" si="83"/>
        <v>41629.197222222225</v>
      </c>
      <c r="Q821" t="b">
        <v>0</v>
      </c>
      <c r="R821">
        <v>14</v>
      </c>
      <c r="S821" t="b">
        <v>1</v>
      </c>
      <c r="T821" t="s">
        <v>8274</v>
      </c>
      <c r="U821" s="9" t="s">
        <v>8323</v>
      </c>
      <c r="V821" t="s">
        <v>8324</v>
      </c>
    </row>
    <row r="822" spans="1:22" ht="45" hidden="1" x14ac:dyDescent="0.3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s="7">
        <f t="shared" si="84"/>
        <v>134</v>
      </c>
      <c r="G822" s="7">
        <f t="shared" si="79"/>
        <v>70.55</v>
      </c>
      <c r="H822" t="s">
        <v>8218</v>
      </c>
      <c r="I822" t="s">
        <v>8223</v>
      </c>
      <c r="J822" t="s">
        <v>8245</v>
      </c>
      <c r="K822">
        <v>1402290000</v>
      </c>
      <c r="L822">
        <v>1399666342</v>
      </c>
      <c r="M822" s="13">
        <f t="shared" si="80"/>
        <v>41768.841921296298</v>
      </c>
      <c r="N822" s="13" t="str">
        <f t="shared" si="81"/>
        <v>2014</v>
      </c>
      <c r="O822" s="13" t="str">
        <f t="shared" si="82"/>
        <v>May</v>
      </c>
      <c r="P822" s="13">
        <f t="shared" si="83"/>
        <v>41799.208333333336</v>
      </c>
      <c r="Q822" t="b">
        <v>0</v>
      </c>
      <c r="R822">
        <v>38</v>
      </c>
      <c r="S822" t="b">
        <v>1</v>
      </c>
      <c r="T822" t="s">
        <v>8274</v>
      </c>
      <c r="U822" s="9" t="s">
        <v>8323</v>
      </c>
      <c r="V822" t="s">
        <v>8324</v>
      </c>
    </row>
    <row r="823" spans="1:22" ht="45" hidden="1" x14ac:dyDescent="0.3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s="7">
        <f t="shared" si="84"/>
        <v>100</v>
      </c>
      <c r="G823" s="7">
        <f t="shared" si="79"/>
        <v>224.13</v>
      </c>
      <c r="H823" t="s">
        <v>8218</v>
      </c>
      <c r="I823" t="s">
        <v>8223</v>
      </c>
      <c r="J823" t="s">
        <v>8245</v>
      </c>
      <c r="K823">
        <v>1430712060</v>
      </c>
      <c r="L823">
        <v>1427753265</v>
      </c>
      <c r="M823" s="13">
        <f t="shared" si="80"/>
        <v>42093.922048611115</v>
      </c>
      <c r="N823" s="13" t="str">
        <f t="shared" si="81"/>
        <v>2015</v>
      </c>
      <c r="O823" s="13" t="str">
        <f t="shared" si="82"/>
        <v>Mar</v>
      </c>
      <c r="P823" s="13">
        <f t="shared" si="83"/>
        <v>42128.167361111111</v>
      </c>
      <c r="Q823" t="b">
        <v>0</v>
      </c>
      <c r="R823">
        <v>78</v>
      </c>
      <c r="S823" t="b">
        <v>1</v>
      </c>
      <c r="T823" t="s">
        <v>8274</v>
      </c>
      <c r="U823" s="9" t="s">
        <v>8323</v>
      </c>
      <c r="V823" t="s">
        <v>8324</v>
      </c>
    </row>
    <row r="824" spans="1:22" ht="45" hidden="1" x14ac:dyDescent="0.3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s="7">
        <f t="shared" si="84"/>
        <v>119</v>
      </c>
      <c r="G824" s="7">
        <f t="shared" si="79"/>
        <v>51.81</v>
      </c>
      <c r="H824" t="s">
        <v>8218</v>
      </c>
      <c r="I824" t="s">
        <v>8223</v>
      </c>
      <c r="J824" t="s">
        <v>8245</v>
      </c>
      <c r="K824">
        <v>1349477050</v>
      </c>
      <c r="L824">
        <v>1346885050</v>
      </c>
      <c r="M824" s="13">
        <f t="shared" si="80"/>
        <v>41157.947337962964</v>
      </c>
      <c r="N824" s="13" t="str">
        <f t="shared" si="81"/>
        <v>2012</v>
      </c>
      <c r="O824" s="13" t="str">
        <f t="shared" si="82"/>
        <v>Sep</v>
      </c>
      <c r="P824" s="13">
        <f t="shared" si="83"/>
        <v>41187.947337962964</v>
      </c>
      <c r="Q824" t="b">
        <v>0</v>
      </c>
      <c r="R824">
        <v>69</v>
      </c>
      <c r="S824" t="b">
        <v>1</v>
      </c>
      <c r="T824" t="s">
        <v>8274</v>
      </c>
      <c r="U824" s="9" t="s">
        <v>8323</v>
      </c>
      <c r="V824" t="s">
        <v>8324</v>
      </c>
    </row>
    <row r="825" spans="1:22" ht="45" hidden="1" x14ac:dyDescent="0.3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s="7">
        <f t="shared" si="84"/>
        <v>180</v>
      </c>
      <c r="G825" s="7">
        <f t="shared" si="79"/>
        <v>43.52</v>
      </c>
      <c r="H825" t="s">
        <v>8218</v>
      </c>
      <c r="I825" t="s">
        <v>8223</v>
      </c>
      <c r="J825" t="s">
        <v>8245</v>
      </c>
      <c r="K825">
        <v>1427062852</v>
      </c>
      <c r="L825">
        <v>1424474452</v>
      </c>
      <c r="M825" s="13">
        <f t="shared" si="80"/>
        <v>42055.972824074073</v>
      </c>
      <c r="N825" s="13" t="str">
        <f t="shared" si="81"/>
        <v>2015</v>
      </c>
      <c r="O825" s="13" t="str">
        <f t="shared" si="82"/>
        <v>Feb</v>
      </c>
      <c r="P825" s="13">
        <f t="shared" si="83"/>
        <v>42085.931157407409</v>
      </c>
      <c r="Q825" t="b">
        <v>0</v>
      </c>
      <c r="R825">
        <v>33</v>
      </c>
      <c r="S825" t="b">
        <v>1</v>
      </c>
      <c r="T825" t="s">
        <v>8274</v>
      </c>
      <c r="U825" s="9" t="s">
        <v>8323</v>
      </c>
      <c r="V825" t="s">
        <v>8324</v>
      </c>
    </row>
    <row r="826" spans="1:22" ht="60" hidden="1" x14ac:dyDescent="0.3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s="7">
        <f t="shared" si="84"/>
        <v>134</v>
      </c>
      <c r="G826" s="7">
        <f t="shared" si="79"/>
        <v>39.82</v>
      </c>
      <c r="H826" t="s">
        <v>8218</v>
      </c>
      <c r="I826" t="s">
        <v>8223</v>
      </c>
      <c r="J826" t="s">
        <v>8245</v>
      </c>
      <c r="K826">
        <v>1271573940</v>
      </c>
      <c r="L826">
        <v>1268459318</v>
      </c>
      <c r="M826" s="13">
        <f t="shared" si="80"/>
        <v>40250.242106481484</v>
      </c>
      <c r="N826" s="13" t="str">
        <f t="shared" si="81"/>
        <v>2010</v>
      </c>
      <c r="O826" s="13" t="str">
        <f t="shared" si="82"/>
        <v>Mar</v>
      </c>
      <c r="P826" s="13">
        <f t="shared" si="83"/>
        <v>40286.290972222225</v>
      </c>
      <c r="Q826" t="b">
        <v>0</v>
      </c>
      <c r="R826">
        <v>54</v>
      </c>
      <c r="S826" t="b">
        <v>1</v>
      </c>
      <c r="T826" t="s">
        <v>8274</v>
      </c>
      <c r="U826" s="9" t="s">
        <v>8323</v>
      </c>
      <c r="V826" t="s">
        <v>8324</v>
      </c>
    </row>
    <row r="827" spans="1:22" ht="45" hidden="1" x14ac:dyDescent="0.3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s="7">
        <f t="shared" si="84"/>
        <v>100</v>
      </c>
      <c r="G827" s="7">
        <f t="shared" si="79"/>
        <v>126.81</v>
      </c>
      <c r="H827" t="s">
        <v>8218</v>
      </c>
      <c r="I827" t="s">
        <v>8223</v>
      </c>
      <c r="J827" t="s">
        <v>8245</v>
      </c>
      <c r="K827">
        <v>1351495284</v>
      </c>
      <c r="L827">
        <v>1349335284</v>
      </c>
      <c r="M827" s="13">
        <f t="shared" si="80"/>
        <v>41186.306527777779</v>
      </c>
      <c r="N827" s="13" t="str">
        <f t="shared" si="81"/>
        <v>2012</v>
      </c>
      <c r="O827" s="13" t="str">
        <f t="shared" si="82"/>
        <v>Oct</v>
      </c>
      <c r="P827" s="13">
        <f t="shared" si="83"/>
        <v>41211.306527777779</v>
      </c>
      <c r="Q827" t="b">
        <v>0</v>
      </c>
      <c r="R827">
        <v>99</v>
      </c>
      <c r="S827" t="b">
        <v>1</v>
      </c>
      <c r="T827" t="s">
        <v>8274</v>
      </c>
      <c r="U827" s="9" t="s">
        <v>8323</v>
      </c>
      <c r="V827" t="s">
        <v>8324</v>
      </c>
    </row>
    <row r="828" spans="1:22" ht="45" hidden="1" x14ac:dyDescent="0.3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s="7">
        <f t="shared" si="84"/>
        <v>101</v>
      </c>
      <c r="G828" s="7">
        <f t="shared" si="79"/>
        <v>113.88</v>
      </c>
      <c r="H828" t="s">
        <v>8218</v>
      </c>
      <c r="I828" t="s">
        <v>8223</v>
      </c>
      <c r="J828" t="s">
        <v>8245</v>
      </c>
      <c r="K828">
        <v>1332719730</v>
      </c>
      <c r="L828">
        <v>1330908930</v>
      </c>
      <c r="M828" s="13">
        <f t="shared" si="80"/>
        <v>40973.038541666669</v>
      </c>
      <c r="N828" s="13" t="str">
        <f t="shared" si="81"/>
        <v>2012</v>
      </c>
      <c r="O828" s="13" t="str">
        <f t="shared" si="82"/>
        <v>Mar</v>
      </c>
      <c r="P828" s="13">
        <f t="shared" si="83"/>
        <v>40993.996874999997</v>
      </c>
      <c r="Q828" t="b">
        <v>0</v>
      </c>
      <c r="R828">
        <v>49</v>
      </c>
      <c r="S828" t="b">
        <v>1</v>
      </c>
      <c r="T828" t="s">
        <v>8274</v>
      </c>
      <c r="U828" s="9" t="s">
        <v>8323</v>
      </c>
      <c r="V828" t="s">
        <v>8324</v>
      </c>
    </row>
    <row r="829" spans="1:22" ht="60" hidden="1" x14ac:dyDescent="0.3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s="7">
        <f t="shared" si="84"/>
        <v>103</v>
      </c>
      <c r="G829" s="7">
        <f t="shared" si="79"/>
        <v>28.18</v>
      </c>
      <c r="H829" t="s">
        <v>8218</v>
      </c>
      <c r="I829" t="s">
        <v>8223</v>
      </c>
      <c r="J829" t="s">
        <v>8245</v>
      </c>
      <c r="K829">
        <v>1329248940</v>
      </c>
      <c r="L829">
        <v>1326972107</v>
      </c>
      <c r="M829" s="13">
        <f t="shared" si="80"/>
        <v>40927.473460648151</v>
      </c>
      <c r="N829" s="13" t="str">
        <f t="shared" si="81"/>
        <v>2012</v>
      </c>
      <c r="O829" s="13" t="str">
        <f t="shared" si="82"/>
        <v>Jan</v>
      </c>
      <c r="P829" s="13">
        <f t="shared" si="83"/>
        <v>40953.825694444444</v>
      </c>
      <c r="Q829" t="b">
        <v>0</v>
      </c>
      <c r="R829">
        <v>11</v>
      </c>
      <c r="S829" t="b">
        <v>1</v>
      </c>
      <c r="T829" t="s">
        <v>8274</v>
      </c>
      <c r="U829" s="9" t="s">
        <v>8323</v>
      </c>
      <c r="V829" t="s">
        <v>8324</v>
      </c>
    </row>
    <row r="830" spans="1:22" ht="60" hidden="1" x14ac:dyDescent="0.3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s="7">
        <f t="shared" si="84"/>
        <v>107</v>
      </c>
      <c r="G830" s="7">
        <f t="shared" si="79"/>
        <v>36.61</v>
      </c>
      <c r="H830" t="s">
        <v>8218</v>
      </c>
      <c r="I830" t="s">
        <v>8223</v>
      </c>
      <c r="J830" t="s">
        <v>8245</v>
      </c>
      <c r="K830">
        <v>1340641440</v>
      </c>
      <c r="L830">
        <v>1339549982</v>
      </c>
      <c r="M830" s="13">
        <f t="shared" si="80"/>
        <v>41073.050717592596</v>
      </c>
      <c r="N830" s="13" t="str">
        <f t="shared" si="81"/>
        <v>2012</v>
      </c>
      <c r="O830" s="13" t="str">
        <f t="shared" si="82"/>
        <v>Jun</v>
      </c>
      <c r="P830" s="13">
        <f t="shared" si="83"/>
        <v>41085.683333333334</v>
      </c>
      <c r="Q830" t="b">
        <v>0</v>
      </c>
      <c r="R830">
        <v>38</v>
      </c>
      <c r="S830" t="b">
        <v>1</v>
      </c>
      <c r="T830" t="s">
        <v>8274</v>
      </c>
      <c r="U830" s="9" t="s">
        <v>8323</v>
      </c>
      <c r="V830" t="s">
        <v>8324</v>
      </c>
    </row>
    <row r="831" spans="1:22" ht="60" hidden="1" x14ac:dyDescent="0.3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s="7">
        <f t="shared" si="84"/>
        <v>104</v>
      </c>
      <c r="G831" s="7">
        <f t="shared" si="79"/>
        <v>32.5</v>
      </c>
      <c r="H831" t="s">
        <v>8218</v>
      </c>
      <c r="I831" t="s">
        <v>8224</v>
      </c>
      <c r="J831" t="s">
        <v>8246</v>
      </c>
      <c r="K831">
        <v>1468437240</v>
      </c>
      <c r="L831">
        <v>1463253240</v>
      </c>
      <c r="M831" s="13">
        <f t="shared" si="80"/>
        <v>42504.801388888889</v>
      </c>
      <c r="N831" s="13" t="str">
        <f t="shared" si="81"/>
        <v>2016</v>
      </c>
      <c r="O831" s="13" t="str">
        <f t="shared" si="82"/>
        <v>May</v>
      </c>
      <c r="P831" s="13">
        <f t="shared" si="83"/>
        <v>42564.801388888889</v>
      </c>
      <c r="Q831" t="b">
        <v>0</v>
      </c>
      <c r="R831">
        <v>16</v>
      </c>
      <c r="S831" t="b">
        <v>1</v>
      </c>
      <c r="T831" t="s">
        <v>8274</v>
      </c>
      <c r="U831" s="9" t="s">
        <v>8323</v>
      </c>
      <c r="V831" t="s">
        <v>8324</v>
      </c>
    </row>
    <row r="832" spans="1:22" ht="45" hidden="1" x14ac:dyDescent="0.3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s="7">
        <f t="shared" si="84"/>
        <v>108</v>
      </c>
      <c r="G832" s="7">
        <f t="shared" si="79"/>
        <v>60.66</v>
      </c>
      <c r="H832" t="s">
        <v>8218</v>
      </c>
      <c r="I832" t="s">
        <v>8223</v>
      </c>
      <c r="J832" t="s">
        <v>8245</v>
      </c>
      <c r="K832">
        <v>1363952225</v>
      </c>
      <c r="L832">
        <v>1361363825</v>
      </c>
      <c r="M832" s="13">
        <f t="shared" si="80"/>
        <v>41325.525752314818</v>
      </c>
      <c r="N832" s="13" t="str">
        <f t="shared" si="81"/>
        <v>2013</v>
      </c>
      <c r="O832" s="13" t="str">
        <f t="shared" si="82"/>
        <v>Feb</v>
      </c>
      <c r="P832" s="13">
        <f t="shared" si="83"/>
        <v>41355.484085648146</v>
      </c>
      <c r="Q832" t="b">
        <v>0</v>
      </c>
      <c r="R832">
        <v>32</v>
      </c>
      <c r="S832" t="b">
        <v>1</v>
      </c>
      <c r="T832" t="s">
        <v>8274</v>
      </c>
      <c r="U832" s="9" t="s">
        <v>8323</v>
      </c>
      <c r="V832" t="s">
        <v>8324</v>
      </c>
    </row>
    <row r="833" spans="1:22" ht="45" hidden="1" x14ac:dyDescent="0.3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s="7">
        <f t="shared" si="84"/>
        <v>233</v>
      </c>
      <c r="G833" s="7">
        <f t="shared" si="79"/>
        <v>175</v>
      </c>
      <c r="H833" t="s">
        <v>8218</v>
      </c>
      <c r="I833" t="s">
        <v>8223</v>
      </c>
      <c r="J833" t="s">
        <v>8245</v>
      </c>
      <c r="K833">
        <v>1335540694</v>
      </c>
      <c r="L833">
        <v>1332948694</v>
      </c>
      <c r="M833" s="13">
        <f t="shared" si="80"/>
        <v>40996.646921296298</v>
      </c>
      <c r="N833" s="13" t="str">
        <f t="shared" si="81"/>
        <v>2012</v>
      </c>
      <c r="O833" s="13" t="str">
        <f t="shared" si="82"/>
        <v>Mar</v>
      </c>
      <c r="P833" s="13">
        <f t="shared" si="83"/>
        <v>41026.646921296298</v>
      </c>
      <c r="Q833" t="b">
        <v>0</v>
      </c>
      <c r="R833">
        <v>20</v>
      </c>
      <c r="S833" t="b">
        <v>1</v>
      </c>
      <c r="T833" t="s">
        <v>8274</v>
      </c>
      <c r="U833" s="9" t="s">
        <v>8323</v>
      </c>
      <c r="V833" t="s">
        <v>8324</v>
      </c>
    </row>
    <row r="834" spans="1:22" ht="60" hidden="1" x14ac:dyDescent="0.3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s="7">
        <f t="shared" si="84"/>
        <v>101</v>
      </c>
      <c r="G834" s="7">
        <f t="shared" si="79"/>
        <v>97.99</v>
      </c>
      <c r="H834" t="s">
        <v>8218</v>
      </c>
      <c r="I834" t="s">
        <v>8223</v>
      </c>
      <c r="J834" t="s">
        <v>8245</v>
      </c>
      <c r="K834">
        <v>1327133580</v>
      </c>
      <c r="L834">
        <v>1321978335</v>
      </c>
      <c r="M834" s="13">
        <f t="shared" si="80"/>
        <v>40869.675173611111</v>
      </c>
      <c r="N834" s="13" t="str">
        <f t="shared" si="81"/>
        <v>2011</v>
      </c>
      <c r="O834" s="13" t="str">
        <f t="shared" si="82"/>
        <v>Nov</v>
      </c>
      <c r="P834" s="13">
        <f t="shared" si="83"/>
        <v>40929.342361111114</v>
      </c>
      <c r="Q834" t="b">
        <v>0</v>
      </c>
      <c r="R834">
        <v>154</v>
      </c>
      <c r="S834" t="b">
        <v>1</v>
      </c>
      <c r="T834" t="s">
        <v>8274</v>
      </c>
      <c r="U834" s="9" t="s">
        <v>8323</v>
      </c>
      <c r="V834" t="s">
        <v>8324</v>
      </c>
    </row>
    <row r="835" spans="1:22" hidden="1" x14ac:dyDescent="0.3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s="7">
        <f t="shared" si="84"/>
        <v>102</v>
      </c>
      <c r="G835" s="7">
        <f t="shared" si="79"/>
        <v>148.78</v>
      </c>
      <c r="H835" t="s">
        <v>8218</v>
      </c>
      <c r="I835" t="s">
        <v>8223</v>
      </c>
      <c r="J835" t="s">
        <v>8245</v>
      </c>
      <c r="K835">
        <v>1397941475</v>
      </c>
      <c r="L835">
        <v>1395349475</v>
      </c>
      <c r="M835" s="13">
        <f t="shared" si="80"/>
        <v>41718.878182870372</v>
      </c>
      <c r="N835" s="13" t="str">
        <f t="shared" si="81"/>
        <v>2014</v>
      </c>
      <c r="O835" s="13" t="str">
        <f t="shared" si="82"/>
        <v>Mar</v>
      </c>
      <c r="P835" s="13">
        <f t="shared" si="83"/>
        <v>41748.878182870372</v>
      </c>
      <c r="Q835" t="b">
        <v>0</v>
      </c>
      <c r="R835">
        <v>41</v>
      </c>
      <c r="S835" t="b">
        <v>1</v>
      </c>
      <c r="T835" t="s">
        <v>8274</v>
      </c>
      <c r="U835" s="9" t="s">
        <v>8323</v>
      </c>
      <c r="V835" t="s">
        <v>8324</v>
      </c>
    </row>
    <row r="836" spans="1:22" ht="60" hidden="1" x14ac:dyDescent="0.3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s="7">
        <f t="shared" si="84"/>
        <v>131</v>
      </c>
      <c r="G836" s="7">
        <f t="shared" si="79"/>
        <v>96.08</v>
      </c>
      <c r="H836" t="s">
        <v>8218</v>
      </c>
      <c r="I836" t="s">
        <v>8223</v>
      </c>
      <c r="J836" t="s">
        <v>8245</v>
      </c>
      <c r="K836">
        <v>1372651140</v>
      </c>
      <c r="L836">
        <v>1369770292</v>
      </c>
      <c r="M836" s="13">
        <f t="shared" si="80"/>
        <v>41422.822824074072</v>
      </c>
      <c r="N836" s="13" t="str">
        <f t="shared" si="81"/>
        <v>2013</v>
      </c>
      <c r="O836" s="13" t="str">
        <f t="shared" si="82"/>
        <v>May</v>
      </c>
      <c r="P836" s="13">
        <f t="shared" si="83"/>
        <v>41456.165972222225</v>
      </c>
      <c r="Q836" t="b">
        <v>0</v>
      </c>
      <c r="R836">
        <v>75</v>
      </c>
      <c r="S836" t="b">
        <v>1</v>
      </c>
      <c r="T836" t="s">
        <v>8274</v>
      </c>
      <c r="U836" s="9" t="s">
        <v>8323</v>
      </c>
      <c r="V836" t="s">
        <v>8324</v>
      </c>
    </row>
    <row r="837" spans="1:22" ht="45" hidden="1" x14ac:dyDescent="0.3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s="7">
        <f t="shared" si="84"/>
        <v>117</v>
      </c>
      <c r="G837" s="7">
        <f t="shared" si="79"/>
        <v>58.63</v>
      </c>
      <c r="H837" t="s">
        <v>8218</v>
      </c>
      <c r="I837" t="s">
        <v>8223</v>
      </c>
      <c r="J837" t="s">
        <v>8245</v>
      </c>
      <c r="K837">
        <v>1337396400</v>
      </c>
      <c r="L837">
        <v>1333709958</v>
      </c>
      <c r="M837" s="13">
        <f t="shared" si="80"/>
        <v>41005.45784722222</v>
      </c>
      <c r="N837" s="13" t="str">
        <f t="shared" si="81"/>
        <v>2012</v>
      </c>
      <c r="O837" s="13" t="str">
        <f t="shared" si="82"/>
        <v>Apr</v>
      </c>
      <c r="P837" s="13">
        <f t="shared" si="83"/>
        <v>41048.125</v>
      </c>
      <c r="Q837" t="b">
        <v>0</v>
      </c>
      <c r="R837">
        <v>40</v>
      </c>
      <c r="S837" t="b">
        <v>1</v>
      </c>
      <c r="T837" t="s">
        <v>8274</v>
      </c>
      <c r="U837" s="9" t="s">
        <v>8323</v>
      </c>
      <c r="V837" t="s">
        <v>8324</v>
      </c>
    </row>
    <row r="838" spans="1:22" hidden="1" x14ac:dyDescent="0.3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s="7">
        <f t="shared" si="84"/>
        <v>101</v>
      </c>
      <c r="G838" s="7">
        <f t="shared" si="79"/>
        <v>109.71</v>
      </c>
      <c r="H838" t="s">
        <v>8218</v>
      </c>
      <c r="I838" t="s">
        <v>8223</v>
      </c>
      <c r="J838" t="s">
        <v>8245</v>
      </c>
      <c r="K838">
        <v>1381108918</v>
      </c>
      <c r="L838">
        <v>1378516918</v>
      </c>
      <c r="M838" s="13">
        <f t="shared" si="80"/>
        <v>41524.056921296295</v>
      </c>
      <c r="N838" s="13" t="str">
        <f t="shared" si="81"/>
        <v>2013</v>
      </c>
      <c r="O838" s="13" t="str">
        <f t="shared" si="82"/>
        <v>Sep</v>
      </c>
      <c r="P838" s="13">
        <f t="shared" si="83"/>
        <v>41554.056921296295</v>
      </c>
      <c r="Q838" t="b">
        <v>0</v>
      </c>
      <c r="R838">
        <v>46</v>
      </c>
      <c r="S838" t="b">
        <v>1</v>
      </c>
      <c r="T838" t="s">
        <v>8274</v>
      </c>
      <c r="U838" s="9" t="s">
        <v>8323</v>
      </c>
      <c r="V838" t="s">
        <v>8324</v>
      </c>
    </row>
    <row r="839" spans="1:22" ht="45" hidden="1" x14ac:dyDescent="0.3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s="7">
        <f t="shared" si="84"/>
        <v>122</v>
      </c>
      <c r="G839" s="7">
        <f t="shared" si="79"/>
        <v>49.11</v>
      </c>
      <c r="H839" t="s">
        <v>8218</v>
      </c>
      <c r="I839" t="s">
        <v>8223</v>
      </c>
      <c r="J839" t="s">
        <v>8245</v>
      </c>
      <c r="K839">
        <v>1398988662</v>
      </c>
      <c r="L839">
        <v>1396396662</v>
      </c>
      <c r="M839" s="13">
        <f t="shared" si="80"/>
        <v>41730.998402777775</v>
      </c>
      <c r="N839" s="13" t="str">
        <f t="shared" si="81"/>
        <v>2014</v>
      </c>
      <c r="O839" s="13" t="str">
        <f t="shared" si="82"/>
        <v>Apr</v>
      </c>
      <c r="P839" s="13">
        <f t="shared" si="83"/>
        <v>41760.998402777775</v>
      </c>
      <c r="Q839" t="b">
        <v>0</v>
      </c>
      <c r="R839">
        <v>62</v>
      </c>
      <c r="S839" t="b">
        <v>1</v>
      </c>
      <c r="T839" t="s">
        <v>8274</v>
      </c>
      <c r="U839" s="9" t="s">
        <v>8323</v>
      </c>
      <c r="V839" t="s">
        <v>8324</v>
      </c>
    </row>
    <row r="840" spans="1:22" ht="45" hidden="1" x14ac:dyDescent="0.3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s="7">
        <f t="shared" si="84"/>
        <v>145</v>
      </c>
      <c r="G840" s="7">
        <f t="shared" si="79"/>
        <v>47.67</v>
      </c>
      <c r="H840" t="s">
        <v>8218</v>
      </c>
      <c r="I840" t="s">
        <v>8223</v>
      </c>
      <c r="J840" t="s">
        <v>8245</v>
      </c>
      <c r="K840">
        <v>1326835985</v>
      </c>
      <c r="L840">
        <v>1324243985</v>
      </c>
      <c r="M840" s="13">
        <f t="shared" si="80"/>
        <v>40895.897974537038</v>
      </c>
      <c r="N840" s="13" t="str">
        <f t="shared" si="81"/>
        <v>2011</v>
      </c>
      <c r="O840" s="13" t="str">
        <f t="shared" si="82"/>
        <v>Dec</v>
      </c>
      <c r="P840" s="13">
        <f t="shared" si="83"/>
        <v>40925.897974537038</v>
      </c>
      <c r="Q840" t="b">
        <v>0</v>
      </c>
      <c r="R840">
        <v>61</v>
      </c>
      <c r="S840" t="b">
        <v>1</v>
      </c>
      <c r="T840" t="s">
        <v>8274</v>
      </c>
      <c r="U840" s="9" t="s">
        <v>8323</v>
      </c>
      <c r="V840" t="s">
        <v>8324</v>
      </c>
    </row>
    <row r="841" spans="1:22" ht="45" hidden="1" x14ac:dyDescent="0.3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s="7">
        <f t="shared" si="84"/>
        <v>117</v>
      </c>
      <c r="G841" s="7">
        <f t="shared" si="79"/>
        <v>60.74</v>
      </c>
      <c r="H841" t="s">
        <v>8218</v>
      </c>
      <c r="I841" t="s">
        <v>8223</v>
      </c>
      <c r="J841" t="s">
        <v>8245</v>
      </c>
      <c r="K841">
        <v>1348337956</v>
      </c>
      <c r="L841">
        <v>1345745956</v>
      </c>
      <c r="M841" s="13">
        <f t="shared" si="80"/>
        <v>41144.763379629629</v>
      </c>
      <c r="N841" s="13" t="str">
        <f t="shared" si="81"/>
        <v>2012</v>
      </c>
      <c r="O841" s="13" t="str">
        <f t="shared" si="82"/>
        <v>Aug</v>
      </c>
      <c r="P841" s="13">
        <f t="shared" si="83"/>
        <v>41174.763379629629</v>
      </c>
      <c r="Q841" t="b">
        <v>0</v>
      </c>
      <c r="R841">
        <v>96</v>
      </c>
      <c r="S841" t="b">
        <v>1</v>
      </c>
      <c r="T841" t="s">
        <v>8274</v>
      </c>
      <c r="U841" s="9" t="s">
        <v>8323</v>
      </c>
      <c r="V841" t="s">
        <v>8324</v>
      </c>
    </row>
    <row r="842" spans="1:22" ht="45" hidden="1" x14ac:dyDescent="0.3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s="7">
        <f t="shared" si="84"/>
        <v>120</v>
      </c>
      <c r="G842" s="7">
        <f t="shared" ref="G842:G905" si="85">IFERROR(ROUND(E842/R842,2),0)</f>
        <v>63.38</v>
      </c>
      <c r="H842" t="s">
        <v>8218</v>
      </c>
      <c r="I842" t="s">
        <v>8223</v>
      </c>
      <c r="J842" t="s">
        <v>8245</v>
      </c>
      <c r="K842">
        <v>1474694787</v>
      </c>
      <c r="L842">
        <v>1472102787</v>
      </c>
      <c r="M842" s="13">
        <f t="shared" ref="M842:M905" si="86">(((L842/60)/60)/24)+DATE(1970,1,1)</f>
        <v>42607.226701388892</v>
      </c>
      <c r="N842" s="13" t="str">
        <f t="shared" ref="N842:N905" si="87">TEXT(M842, "YYY")</f>
        <v>2016</v>
      </c>
      <c r="O842" s="13" t="str">
        <f t="shared" ref="O842:O905" si="88">TEXT(M842,"MMM")</f>
        <v>Aug</v>
      </c>
      <c r="P842" s="13">
        <f t="shared" ref="P842:P905" si="89">(((K842/60)/60)/24)+DATE(1970,1,1)</f>
        <v>42637.226701388892</v>
      </c>
      <c r="Q842" t="b">
        <v>0</v>
      </c>
      <c r="R842">
        <v>190</v>
      </c>
      <c r="S842" t="b">
        <v>1</v>
      </c>
      <c r="T842" t="s">
        <v>8275</v>
      </c>
      <c r="U842" s="9" t="s">
        <v>8323</v>
      </c>
      <c r="V842" t="s">
        <v>8325</v>
      </c>
    </row>
    <row r="843" spans="1:22" ht="60" hidden="1" x14ac:dyDescent="0.3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s="7">
        <f t="shared" si="84"/>
        <v>101</v>
      </c>
      <c r="G843" s="7">
        <f t="shared" si="85"/>
        <v>53.89</v>
      </c>
      <c r="H843" t="s">
        <v>8218</v>
      </c>
      <c r="I843" t="s">
        <v>8223</v>
      </c>
      <c r="J843" t="s">
        <v>8245</v>
      </c>
      <c r="K843">
        <v>1415653663</v>
      </c>
      <c r="L843">
        <v>1413058063</v>
      </c>
      <c r="M843" s="13">
        <f t="shared" si="86"/>
        <v>41923.838692129626</v>
      </c>
      <c r="N843" s="13" t="str">
        <f t="shared" si="87"/>
        <v>2014</v>
      </c>
      <c r="O843" s="13" t="str">
        <f t="shared" si="88"/>
        <v>Oct</v>
      </c>
      <c r="P843" s="13">
        <f t="shared" si="89"/>
        <v>41953.88035879629</v>
      </c>
      <c r="Q843" t="b">
        <v>1</v>
      </c>
      <c r="R843">
        <v>94</v>
      </c>
      <c r="S843" t="b">
        <v>1</v>
      </c>
      <c r="T843" t="s">
        <v>8275</v>
      </c>
      <c r="U843" s="9" t="s">
        <v>8323</v>
      </c>
      <c r="V843" t="s">
        <v>8325</v>
      </c>
    </row>
    <row r="844" spans="1:22" ht="45" hidden="1" x14ac:dyDescent="0.3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s="7">
        <f t="shared" si="84"/>
        <v>104</v>
      </c>
      <c r="G844" s="7">
        <f t="shared" si="85"/>
        <v>66.87</v>
      </c>
      <c r="H844" t="s">
        <v>8218</v>
      </c>
      <c r="I844" t="s">
        <v>8228</v>
      </c>
      <c r="J844" t="s">
        <v>8250</v>
      </c>
      <c r="K844">
        <v>1381723140</v>
      </c>
      <c r="L844">
        <v>1378735983</v>
      </c>
      <c r="M844" s="13">
        <f t="shared" si="86"/>
        <v>41526.592395833337</v>
      </c>
      <c r="N844" s="13" t="str">
        <f t="shared" si="87"/>
        <v>2013</v>
      </c>
      <c r="O844" s="13" t="str">
        <f t="shared" si="88"/>
        <v>Sep</v>
      </c>
      <c r="P844" s="13">
        <f t="shared" si="89"/>
        <v>41561.165972222225</v>
      </c>
      <c r="Q844" t="b">
        <v>1</v>
      </c>
      <c r="R844">
        <v>39</v>
      </c>
      <c r="S844" t="b">
        <v>1</v>
      </c>
      <c r="T844" t="s">
        <v>8275</v>
      </c>
      <c r="U844" s="9" t="s">
        <v>8323</v>
      </c>
      <c r="V844" t="s">
        <v>8325</v>
      </c>
    </row>
    <row r="845" spans="1:22" ht="60" hidden="1" x14ac:dyDescent="0.3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s="7">
        <f t="shared" si="84"/>
        <v>267</v>
      </c>
      <c r="G845" s="7">
        <f t="shared" si="85"/>
        <v>63.1</v>
      </c>
      <c r="H845" t="s">
        <v>8218</v>
      </c>
      <c r="I845" t="s">
        <v>8223</v>
      </c>
      <c r="J845" t="s">
        <v>8245</v>
      </c>
      <c r="K845">
        <v>1481184000</v>
      </c>
      <c r="L845">
        <v>1479708680</v>
      </c>
      <c r="M845" s="13">
        <f t="shared" si="86"/>
        <v>42695.257870370369</v>
      </c>
      <c r="N845" s="13" t="str">
        <f t="shared" si="87"/>
        <v>2016</v>
      </c>
      <c r="O845" s="13" t="str">
        <f t="shared" si="88"/>
        <v>Nov</v>
      </c>
      <c r="P845" s="13">
        <f t="shared" si="89"/>
        <v>42712.333333333328</v>
      </c>
      <c r="Q845" t="b">
        <v>0</v>
      </c>
      <c r="R845">
        <v>127</v>
      </c>
      <c r="S845" t="b">
        <v>1</v>
      </c>
      <c r="T845" t="s">
        <v>8275</v>
      </c>
      <c r="U845" s="9" t="s">
        <v>8323</v>
      </c>
      <c r="V845" t="s">
        <v>8325</v>
      </c>
    </row>
    <row r="846" spans="1:22" ht="60" hidden="1" x14ac:dyDescent="0.3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s="7">
        <f t="shared" si="84"/>
        <v>194</v>
      </c>
      <c r="G846" s="7">
        <f t="shared" si="85"/>
        <v>36.630000000000003</v>
      </c>
      <c r="H846" t="s">
        <v>8218</v>
      </c>
      <c r="I846" t="s">
        <v>8223</v>
      </c>
      <c r="J846" t="s">
        <v>8245</v>
      </c>
      <c r="K846">
        <v>1414817940</v>
      </c>
      <c r="L846">
        <v>1411489552</v>
      </c>
      <c r="M846" s="13">
        <f t="shared" si="86"/>
        <v>41905.684629629628</v>
      </c>
      <c r="N846" s="13" t="str">
        <f t="shared" si="87"/>
        <v>2014</v>
      </c>
      <c r="O846" s="13" t="str">
        <f t="shared" si="88"/>
        <v>Sep</v>
      </c>
      <c r="P846" s="13">
        <f t="shared" si="89"/>
        <v>41944.207638888889</v>
      </c>
      <c r="Q846" t="b">
        <v>1</v>
      </c>
      <c r="R846">
        <v>159</v>
      </c>
      <c r="S846" t="b">
        <v>1</v>
      </c>
      <c r="T846" t="s">
        <v>8275</v>
      </c>
      <c r="U846" s="9" t="s">
        <v>8323</v>
      </c>
      <c r="V846" t="s">
        <v>8325</v>
      </c>
    </row>
    <row r="847" spans="1:22" ht="45" hidden="1" x14ac:dyDescent="0.3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s="7">
        <f t="shared" si="84"/>
        <v>120</v>
      </c>
      <c r="G847" s="7">
        <f t="shared" si="85"/>
        <v>34.01</v>
      </c>
      <c r="H847" t="s">
        <v>8218</v>
      </c>
      <c r="I847" t="s">
        <v>8223</v>
      </c>
      <c r="J847" t="s">
        <v>8245</v>
      </c>
      <c r="K847">
        <v>1473047940</v>
      </c>
      <c r="L847">
        <v>1469595396</v>
      </c>
      <c r="M847" s="13">
        <f t="shared" si="86"/>
        <v>42578.205972222218</v>
      </c>
      <c r="N847" s="13" t="str">
        <f t="shared" si="87"/>
        <v>2016</v>
      </c>
      <c r="O847" s="13" t="str">
        <f t="shared" si="88"/>
        <v>Jul</v>
      </c>
      <c r="P847" s="13">
        <f t="shared" si="89"/>
        <v>42618.165972222225</v>
      </c>
      <c r="Q847" t="b">
        <v>0</v>
      </c>
      <c r="R847">
        <v>177</v>
      </c>
      <c r="S847" t="b">
        <v>1</v>
      </c>
      <c r="T847" t="s">
        <v>8275</v>
      </c>
      <c r="U847" s="9" t="s">
        <v>8323</v>
      </c>
      <c r="V847" t="s">
        <v>8325</v>
      </c>
    </row>
    <row r="848" spans="1:22" ht="45" hidden="1" x14ac:dyDescent="0.3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s="7">
        <f t="shared" si="84"/>
        <v>122</v>
      </c>
      <c r="G848" s="7">
        <f t="shared" si="85"/>
        <v>28.55</v>
      </c>
      <c r="H848" t="s">
        <v>8218</v>
      </c>
      <c r="I848" t="s">
        <v>8224</v>
      </c>
      <c r="J848" t="s">
        <v>8246</v>
      </c>
      <c r="K848">
        <v>1394460000</v>
      </c>
      <c r="L848">
        <v>1393233855</v>
      </c>
      <c r="M848" s="13">
        <f t="shared" si="86"/>
        <v>41694.391840277778</v>
      </c>
      <c r="N848" s="13" t="str">
        <f t="shared" si="87"/>
        <v>2014</v>
      </c>
      <c r="O848" s="13" t="str">
        <f t="shared" si="88"/>
        <v>Feb</v>
      </c>
      <c r="P848" s="13">
        <f t="shared" si="89"/>
        <v>41708.583333333336</v>
      </c>
      <c r="Q848" t="b">
        <v>0</v>
      </c>
      <c r="R848">
        <v>47</v>
      </c>
      <c r="S848" t="b">
        <v>1</v>
      </c>
      <c r="T848" t="s">
        <v>8275</v>
      </c>
      <c r="U848" s="9" t="s">
        <v>8323</v>
      </c>
      <c r="V848" t="s">
        <v>8325</v>
      </c>
    </row>
    <row r="849" spans="1:22" ht="30" hidden="1" x14ac:dyDescent="0.3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s="7">
        <f t="shared" si="84"/>
        <v>100</v>
      </c>
      <c r="G849" s="7">
        <f t="shared" si="85"/>
        <v>10</v>
      </c>
      <c r="H849" t="s">
        <v>8218</v>
      </c>
      <c r="I849" t="s">
        <v>8223</v>
      </c>
      <c r="J849" t="s">
        <v>8245</v>
      </c>
      <c r="K849">
        <v>1436555376</v>
      </c>
      <c r="L849">
        <v>1433963376</v>
      </c>
      <c r="M849" s="13">
        <f t="shared" si="86"/>
        <v>42165.79833333334</v>
      </c>
      <c r="N849" s="13" t="str">
        <f t="shared" si="87"/>
        <v>2015</v>
      </c>
      <c r="O849" s="13" t="str">
        <f t="shared" si="88"/>
        <v>Jun</v>
      </c>
      <c r="P849" s="13">
        <f t="shared" si="89"/>
        <v>42195.79833333334</v>
      </c>
      <c r="Q849" t="b">
        <v>0</v>
      </c>
      <c r="R849">
        <v>1</v>
      </c>
      <c r="S849" t="b">
        <v>1</v>
      </c>
      <c r="T849" t="s">
        <v>8275</v>
      </c>
      <c r="U849" s="9" t="s">
        <v>8323</v>
      </c>
      <c r="V849" t="s">
        <v>8325</v>
      </c>
    </row>
    <row r="850" spans="1:22" ht="45" hidden="1" x14ac:dyDescent="0.3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s="7">
        <f t="shared" si="84"/>
        <v>100</v>
      </c>
      <c r="G850" s="7">
        <f t="shared" si="85"/>
        <v>18.75</v>
      </c>
      <c r="H850" t="s">
        <v>8218</v>
      </c>
      <c r="I850" t="s">
        <v>8223</v>
      </c>
      <c r="J850" t="s">
        <v>8245</v>
      </c>
      <c r="K850">
        <v>1429038033</v>
      </c>
      <c r="L850">
        <v>1426446033</v>
      </c>
      <c r="M850" s="13">
        <f t="shared" si="86"/>
        <v>42078.792048611111</v>
      </c>
      <c r="N850" s="13" t="str">
        <f t="shared" si="87"/>
        <v>2015</v>
      </c>
      <c r="O850" s="13" t="str">
        <f t="shared" si="88"/>
        <v>Mar</v>
      </c>
      <c r="P850" s="13">
        <f t="shared" si="89"/>
        <v>42108.792048611111</v>
      </c>
      <c r="Q850" t="b">
        <v>0</v>
      </c>
      <c r="R850">
        <v>16</v>
      </c>
      <c r="S850" t="b">
        <v>1</v>
      </c>
      <c r="T850" t="s">
        <v>8275</v>
      </c>
      <c r="U850" s="9" t="s">
        <v>8323</v>
      </c>
      <c r="V850" t="s">
        <v>8325</v>
      </c>
    </row>
    <row r="851" spans="1:22" ht="60" hidden="1" x14ac:dyDescent="0.3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s="7">
        <f t="shared" si="84"/>
        <v>120</v>
      </c>
      <c r="G851" s="7">
        <f t="shared" si="85"/>
        <v>41.7</v>
      </c>
      <c r="H851" t="s">
        <v>8218</v>
      </c>
      <c r="I851" t="s">
        <v>8223</v>
      </c>
      <c r="J851" t="s">
        <v>8245</v>
      </c>
      <c r="K851">
        <v>1426473264</v>
      </c>
      <c r="L851">
        <v>1424057664</v>
      </c>
      <c r="M851" s="13">
        <f t="shared" si="86"/>
        <v>42051.148888888885</v>
      </c>
      <c r="N851" s="13" t="str">
        <f t="shared" si="87"/>
        <v>2015</v>
      </c>
      <c r="O851" s="13" t="str">
        <f t="shared" si="88"/>
        <v>Feb</v>
      </c>
      <c r="P851" s="13">
        <f t="shared" si="89"/>
        <v>42079.107222222221</v>
      </c>
      <c r="Q851" t="b">
        <v>0</v>
      </c>
      <c r="R851">
        <v>115</v>
      </c>
      <c r="S851" t="b">
        <v>1</v>
      </c>
      <c r="T851" t="s">
        <v>8275</v>
      </c>
      <c r="U851" s="9" t="s">
        <v>8323</v>
      </c>
      <c r="V851" t="s">
        <v>8325</v>
      </c>
    </row>
    <row r="852" spans="1:22" ht="45" hidden="1" x14ac:dyDescent="0.3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s="7">
        <f t="shared" si="84"/>
        <v>155</v>
      </c>
      <c r="G852" s="7">
        <f t="shared" si="85"/>
        <v>46.67</v>
      </c>
      <c r="H852" t="s">
        <v>8218</v>
      </c>
      <c r="I852" t="s">
        <v>8223</v>
      </c>
      <c r="J852" t="s">
        <v>8245</v>
      </c>
      <c r="K852">
        <v>1461560340</v>
      </c>
      <c r="L852">
        <v>1458762717</v>
      </c>
      <c r="M852" s="13">
        <f t="shared" si="86"/>
        <v>42452.827743055561</v>
      </c>
      <c r="N852" s="13" t="str">
        <f t="shared" si="87"/>
        <v>2016</v>
      </c>
      <c r="O852" s="13" t="str">
        <f t="shared" si="88"/>
        <v>Mar</v>
      </c>
      <c r="P852" s="13">
        <f t="shared" si="89"/>
        <v>42485.207638888889</v>
      </c>
      <c r="Q852" t="b">
        <v>0</v>
      </c>
      <c r="R852">
        <v>133</v>
      </c>
      <c r="S852" t="b">
        <v>1</v>
      </c>
      <c r="T852" t="s">
        <v>8275</v>
      </c>
      <c r="U852" s="9" t="s">
        <v>8323</v>
      </c>
      <c r="V852" t="s">
        <v>8325</v>
      </c>
    </row>
    <row r="853" spans="1:22" ht="45" hidden="1" x14ac:dyDescent="0.3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s="7">
        <f t="shared" si="84"/>
        <v>130</v>
      </c>
      <c r="G853" s="7">
        <f t="shared" si="85"/>
        <v>37.270000000000003</v>
      </c>
      <c r="H853" t="s">
        <v>8218</v>
      </c>
      <c r="I853" t="s">
        <v>8229</v>
      </c>
      <c r="J853" t="s">
        <v>8248</v>
      </c>
      <c r="K853">
        <v>1469994300</v>
      </c>
      <c r="L853">
        <v>1464815253</v>
      </c>
      <c r="M853" s="13">
        <f t="shared" si="86"/>
        <v>42522.880243055552</v>
      </c>
      <c r="N853" s="13" t="str">
        <f t="shared" si="87"/>
        <v>2016</v>
      </c>
      <c r="O853" s="13" t="str">
        <f t="shared" si="88"/>
        <v>Jun</v>
      </c>
      <c r="P853" s="13">
        <f t="shared" si="89"/>
        <v>42582.822916666672</v>
      </c>
      <c r="Q853" t="b">
        <v>0</v>
      </c>
      <c r="R853">
        <v>70</v>
      </c>
      <c r="S853" t="b">
        <v>1</v>
      </c>
      <c r="T853" t="s">
        <v>8275</v>
      </c>
      <c r="U853" s="9" t="s">
        <v>8323</v>
      </c>
      <c r="V853" t="s">
        <v>8325</v>
      </c>
    </row>
    <row r="854" spans="1:22" ht="30" hidden="1" x14ac:dyDescent="0.3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s="7">
        <f t="shared" si="84"/>
        <v>105</v>
      </c>
      <c r="G854" s="7">
        <f t="shared" si="85"/>
        <v>59.26</v>
      </c>
      <c r="H854" t="s">
        <v>8218</v>
      </c>
      <c r="I854" t="s">
        <v>8223</v>
      </c>
      <c r="J854" t="s">
        <v>8245</v>
      </c>
      <c r="K854">
        <v>1477342800</v>
      </c>
      <c r="L854">
        <v>1476386395</v>
      </c>
      <c r="M854" s="13">
        <f t="shared" si="86"/>
        <v>42656.805497685185</v>
      </c>
      <c r="N854" s="13" t="str">
        <f t="shared" si="87"/>
        <v>2016</v>
      </c>
      <c r="O854" s="13" t="str">
        <f t="shared" si="88"/>
        <v>Oct</v>
      </c>
      <c r="P854" s="13">
        <f t="shared" si="89"/>
        <v>42667.875</v>
      </c>
      <c r="Q854" t="b">
        <v>0</v>
      </c>
      <c r="R854">
        <v>62</v>
      </c>
      <c r="S854" t="b">
        <v>1</v>
      </c>
      <c r="T854" t="s">
        <v>8275</v>
      </c>
      <c r="U854" s="9" t="s">
        <v>8323</v>
      </c>
      <c r="V854" t="s">
        <v>8325</v>
      </c>
    </row>
    <row r="855" spans="1:22" ht="45" hidden="1" x14ac:dyDescent="0.3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s="7">
        <f t="shared" si="84"/>
        <v>100</v>
      </c>
      <c r="G855" s="7">
        <f t="shared" si="85"/>
        <v>30</v>
      </c>
      <c r="H855" t="s">
        <v>8218</v>
      </c>
      <c r="I855" t="s">
        <v>8223</v>
      </c>
      <c r="J855" t="s">
        <v>8245</v>
      </c>
      <c r="K855">
        <v>1424116709</v>
      </c>
      <c r="L855">
        <v>1421524709</v>
      </c>
      <c r="M855" s="13">
        <f t="shared" si="86"/>
        <v>42021.832280092596</v>
      </c>
      <c r="N855" s="13" t="str">
        <f t="shared" si="87"/>
        <v>2015</v>
      </c>
      <c r="O855" s="13" t="str">
        <f t="shared" si="88"/>
        <v>Jan</v>
      </c>
      <c r="P855" s="13">
        <f t="shared" si="89"/>
        <v>42051.832280092596</v>
      </c>
      <c r="Q855" t="b">
        <v>0</v>
      </c>
      <c r="R855">
        <v>10</v>
      </c>
      <c r="S855" t="b">
        <v>1</v>
      </c>
      <c r="T855" t="s">
        <v>8275</v>
      </c>
      <c r="U855" s="9" t="s">
        <v>8323</v>
      </c>
      <c r="V855" t="s">
        <v>8325</v>
      </c>
    </row>
    <row r="856" spans="1:22" ht="45" hidden="1" x14ac:dyDescent="0.3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s="7">
        <f t="shared" si="84"/>
        <v>118</v>
      </c>
      <c r="G856" s="7">
        <f t="shared" si="85"/>
        <v>65.86</v>
      </c>
      <c r="H856" t="s">
        <v>8218</v>
      </c>
      <c r="I856" t="s">
        <v>8223</v>
      </c>
      <c r="J856" t="s">
        <v>8245</v>
      </c>
      <c r="K856">
        <v>1482901546</v>
      </c>
      <c r="L856">
        <v>1480309546</v>
      </c>
      <c r="M856" s="13">
        <f t="shared" si="86"/>
        <v>42702.212337962963</v>
      </c>
      <c r="N856" s="13" t="str">
        <f t="shared" si="87"/>
        <v>2016</v>
      </c>
      <c r="O856" s="13" t="str">
        <f t="shared" si="88"/>
        <v>Nov</v>
      </c>
      <c r="P856" s="13">
        <f t="shared" si="89"/>
        <v>42732.212337962963</v>
      </c>
      <c r="Q856" t="b">
        <v>0</v>
      </c>
      <c r="R856">
        <v>499</v>
      </c>
      <c r="S856" t="b">
        <v>1</v>
      </c>
      <c r="T856" t="s">
        <v>8275</v>
      </c>
      <c r="U856" s="9" t="s">
        <v>8323</v>
      </c>
      <c r="V856" t="s">
        <v>8325</v>
      </c>
    </row>
    <row r="857" spans="1:22" ht="30" hidden="1" x14ac:dyDescent="0.3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s="7">
        <f t="shared" si="84"/>
        <v>103</v>
      </c>
      <c r="G857" s="7">
        <f t="shared" si="85"/>
        <v>31.91</v>
      </c>
      <c r="H857" t="s">
        <v>8218</v>
      </c>
      <c r="I857" t="s">
        <v>8223</v>
      </c>
      <c r="J857" t="s">
        <v>8245</v>
      </c>
      <c r="K857">
        <v>1469329217</v>
      </c>
      <c r="L857">
        <v>1466737217</v>
      </c>
      <c r="M857" s="13">
        <f t="shared" si="86"/>
        <v>42545.125196759262</v>
      </c>
      <c r="N857" s="13" t="str">
        <f t="shared" si="87"/>
        <v>2016</v>
      </c>
      <c r="O857" s="13" t="str">
        <f t="shared" si="88"/>
        <v>Jun</v>
      </c>
      <c r="P857" s="13">
        <f t="shared" si="89"/>
        <v>42575.125196759262</v>
      </c>
      <c r="Q857" t="b">
        <v>0</v>
      </c>
      <c r="R857">
        <v>47</v>
      </c>
      <c r="S857" t="b">
        <v>1</v>
      </c>
      <c r="T857" t="s">
        <v>8275</v>
      </c>
      <c r="U857" s="9" t="s">
        <v>8323</v>
      </c>
      <c r="V857" t="s">
        <v>8325</v>
      </c>
    </row>
    <row r="858" spans="1:22" ht="60" hidden="1" x14ac:dyDescent="0.3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s="7">
        <f t="shared" si="84"/>
        <v>218</v>
      </c>
      <c r="G858" s="7">
        <f t="shared" si="85"/>
        <v>19.46</v>
      </c>
      <c r="H858" t="s">
        <v>8218</v>
      </c>
      <c r="I858" t="s">
        <v>8235</v>
      </c>
      <c r="J858" t="s">
        <v>8248</v>
      </c>
      <c r="K858">
        <v>1477422000</v>
      </c>
      <c r="L858">
        <v>1472282956</v>
      </c>
      <c r="M858" s="13">
        <f t="shared" si="86"/>
        <v>42609.311990740738</v>
      </c>
      <c r="N858" s="13" t="str">
        <f t="shared" si="87"/>
        <v>2016</v>
      </c>
      <c r="O858" s="13" t="str">
        <f t="shared" si="88"/>
        <v>Aug</v>
      </c>
      <c r="P858" s="13">
        <f t="shared" si="89"/>
        <v>42668.791666666672</v>
      </c>
      <c r="Q858" t="b">
        <v>0</v>
      </c>
      <c r="R858">
        <v>28</v>
      </c>
      <c r="S858" t="b">
        <v>1</v>
      </c>
      <c r="T858" t="s">
        <v>8275</v>
      </c>
      <c r="U858" s="9" t="s">
        <v>8323</v>
      </c>
      <c r="V858" t="s">
        <v>8325</v>
      </c>
    </row>
    <row r="859" spans="1:22" ht="45" hidden="1" x14ac:dyDescent="0.3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s="7">
        <f t="shared" si="84"/>
        <v>100</v>
      </c>
      <c r="G859" s="7">
        <f t="shared" si="85"/>
        <v>50</v>
      </c>
      <c r="H859" t="s">
        <v>8218</v>
      </c>
      <c r="I859" t="s">
        <v>8226</v>
      </c>
      <c r="J859" t="s">
        <v>8248</v>
      </c>
      <c r="K859">
        <v>1448463431</v>
      </c>
      <c r="L859">
        <v>1444831031</v>
      </c>
      <c r="M859" s="13">
        <f t="shared" si="86"/>
        <v>42291.581377314811</v>
      </c>
      <c r="N859" s="13" t="str">
        <f t="shared" si="87"/>
        <v>2015</v>
      </c>
      <c r="O859" s="13" t="str">
        <f t="shared" si="88"/>
        <v>Oct</v>
      </c>
      <c r="P859" s="13">
        <f t="shared" si="89"/>
        <v>42333.623043981483</v>
      </c>
      <c r="Q859" t="b">
        <v>0</v>
      </c>
      <c r="R859">
        <v>24</v>
      </c>
      <c r="S859" t="b">
        <v>1</v>
      </c>
      <c r="T859" t="s">
        <v>8275</v>
      </c>
      <c r="U859" s="9" t="s">
        <v>8323</v>
      </c>
      <c r="V859" t="s">
        <v>8325</v>
      </c>
    </row>
    <row r="860" spans="1:22" ht="60" hidden="1" x14ac:dyDescent="0.3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s="7">
        <f t="shared" si="84"/>
        <v>144</v>
      </c>
      <c r="G860" s="7">
        <f t="shared" si="85"/>
        <v>22.74</v>
      </c>
      <c r="H860" t="s">
        <v>8218</v>
      </c>
      <c r="I860" t="s">
        <v>8224</v>
      </c>
      <c r="J860" t="s">
        <v>8246</v>
      </c>
      <c r="K860">
        <v>1429138740</v>
      </c>
      <c r="L860">
        <v>1426528418</v>
      </c>
      <c r="M860" s="13">
        <f t="shared" si="86"/>
        <v>42079.745578703703</v>
      </c>
      <c r="N860" s="13" t="str">
        <f t="shared" si="87"/>
        <v>2015</v>
      </c>
      <c r="O860" s="13" t="str">
        <f t="shared" si="88"/>
        <v>Mar</v>
      </c>
      <c r="P860" s="13">
        <f t="shared" si="89"/>
        <v>42109.957638888889</v>
      </c>
      <c r="Q860" t="b">
        <v>0</v>
      </c>
      <c r="R860">
        <v>76</v>
      </c>
      <c r="S860" t="b">
        <v>1</v>
      </c>
      <c r="T860" t="s">
        <v>8275</v>
      </c>
      <c r="U860" s="9" t="s">
        <v>8323</v>
      </c>
      <c r="V860" t="s">
        <v>8325</v>
      </c>
    </row>
    <row r="861" spans="1:22" ht="45" hidden="1" x14ac:dyDescent="0.3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s="7">
        <f t="shared" si="84"/>
        <v>105</v>
      </c>
      <c r="G861" s="7">
        <f t="shared" si="85"/>
        <v>42.72</v>
      </c>
      <c r="H861" t="s">
        <v>8218</v>
      </c>
      <c r="I861" t="s">
        <v>8223</v>
      </c>
      <c r="J861" t="s">
        <v>8245</v>
      </c>
      <c r="K861">
        <v>1433376000</v>
      </c>
      <c r="L861">
        <v>1430768468</v>
      </c>
      <c r="M861" s="13">
        <f t="shared" si="86"/>
        <v>42128.820231481484</v>
      </c>
      <c r="N861" s="13" t="str">
        <f t="shared" si="87"/>
        <v>2015</v>
      </c>
      <c r="O861" s="13" t="str">
        <f t="shared" si="88"/>
        <v>May</v>
      </c>
      <c r="P861" s="13">
        <f t="shared" si="89"/>
        <v>42159</v>
      </c>
      <c r="Q861" t="b">
        <v>0</v>
      </c>
      <c r="R861">
        <v>98</v>
      </c>
      <c r="S861" t="b">
        <v>1</v>
      </c>
      <c r="T861" t="s">
        <v>8275</v>
      </c>
      <c r="U861" s="9" t="s">
        <v>8323</v>
      </c>
      <c r="V861" t="s">
        <v>8325</v>
      </c>
    </row>
    <row r="862" spans="1:22" ht="60" hidden="1" x14ac:dyDescent="0.3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s="7">
        <f t="shared" ref="F862:F925" si="90">ROUND(E862/D862*100,0)</f>
        <v>18</v>
      </c>
      <c r="G862" s="7">
        <f t="shared" si="85"/>
        <v>52.92</v>
      </c>
      <c r="H862" t="s">
        <v>8220</v>
      </c>
      <c r="I862" t="s">
        <v>8223</v>
      </c>
      <c r="J862" t="s">
        <v>8245</v>
      </c>
      <c r="K862">
        <v>1385123713</v>
      </c>
      <c r="L862">
        <v>1382528113</v>
      </c>
      <c r="M862" s="13">
        <f t="shared" si="86"/>
        <v>41570.482789351852</v>
      </c>
      <c r="N862" s="13" t="str">
        <f t="shared" si="87"/>
        <v>2013</v>
      </c>
      <c r="O862" s="13" t="str">
        <f t="shared" si="88"/>
        <v>Oct</v>
      </c>
      <c r="P862" s="13">
        <f t="shared" si="89"/>
        <v>41600.524456018517</v>
      </c>
      <c r="Q862" t="b">
        <v>0</v>
      </c>
      <c r="R862">
        <v>48</v>
      </c>
      <c r="S862" t="b">
        <v>0</v>
      </c>
      <c r="T862" t="s">
        <v>8276</v>
      </c>
      <c r="U862" s="9" t="s">
        <v>8323</v>
      </c>
      <c r="V862" t="s">
        <v>8326</v>
      </c>
    </row>
    <row r="863" spans="1:22" ht="45" hidden="1" x14ac:dyDescent="0.3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s="7">
        <f t="shared" si="90"/>
        <v>2</v>
      </c>
      <c r="G863" s="7">
        <f t="shared" si="85"/>
        <v>50.5</v>
      </c>
      <c r="H863" t="s">
        <v>8220</v>
      </c>
      <c r="I863" t="s">
        <v>8223</v>
      </c>
      <c r="J863" t="s">
        <v>8245</v>
      </c>
      <c r="K863">
        <v>1474067404</v>
      </c>
      <c r="L863">
        <v>1471475404</v>
      </c>
      <c r="M863" s="13">
        <f t="shared" si="86"/>
        <v>42599.965324074074</v>
      </c>
      <c r="N863" s="13" t="str">
        <f t="shared" si="87"/>
        <v>2016</v>
      </c>
      <c r="O863" s="13" t="str">
        <f t="shared" si="88"/>
        <v>Aug</v>
      </c>
      <c r="P863" s="13">
        <f t="shared" si="89"/>
        <v>42629.965324074074</v>
      </c>
      <c r="Q863" t="b">
        <v>0</v>
      </c>
      <c r="R863">
        <v>2</v>
      </c>
      <c r="S863" t="b">
        <v>0</v>
      </c>
      <c r="T863" t="s">
        <v>8276</v>
      </c>
      <c r="U863" s="9" t="s">
        <v>8323</v>
      </c>
      <c r="V863" t="s">
        <v>8326</v>
      </c>
    </row>
    <row r="864" spans="1:22" ht="45" hidden="1" x14ac:dyDescent="0.3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s="7">
        <f t="shared" si="90"/>
        <v>0</v>
      </c>
      <c r="G864" s="7">
        <f t="shared" si="85"/>
        <v>42.5</v>
      </c>
      <c r="H864" t="s">
        <v>8220</v>
      </c>
      <c r="I864" t="s">
        <v>8224</v>
      </c>
      <c r="J864" t="s">
        <v>8246</v>
      </c>
      <c r="K864">
        <v>1384179548</v>
      </c>
      <c r="L864">
        <v>1381583948</v>
      </c>
      <c r="M864" s="13">
        <f t="shared" si="86"/>
        <v>41559.5549537037</v>
      </c>
      <c r="N864" s="13" t="str">
        <f t="shared" si="87"/>
        <v>2013</v>
      </c>
      <c r="O864" s="13" t="str">
        <f t="shared" si="88"/>
        <v>Oct</v>
      </c>
      <c r="P864" s="13">
        <f t="shared" si="89"/>
        <v>41589.596620370372</v>
      </c>
      <c r="Q864" t="b">
        <v>0</v>
      </c>
      <c r="R864">
        <v>4</v>
      </c>
      <c r="S864" t="b">
        <v>0</v>
      </c>
      <c r="T864" t="s">
        <v>8276</v>
      </c>
      <c r="U864" s="9" t="s">
        <v>8323</v>
      </c>
      <c r="V864" t="s">
        <v>8326</v>
      </c>
    </row>
    <row r="865" spans="1:22" ht="45" hidden="1" x14ac:dyDescent="0.3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s="7">
        <f t="shared" si="90"/>
        <v>5</v>
      </c>
      <c r="G865" s="7">
        <f t="shared" si="85"/>
        <v>18</v>
      </c>
      <c r="H865" t="s">
        <v>8220</v>
      </c>
      <c r="I865" t="s">
        <v>8223</v>
      </c>
      <c r="J865" t="s">
        <v>8245</v>
      </c>
      <c r="K865">
        <v>1329014966</v>
      </c>
      <c r="L865">
        <v>1326422966</v>
      </c>
      <c r="M865" s="13">
        <f t="shared" si="86"/>
        <v>40921.117662037039</v>
      </c>
      <c r="N865" s="13" t="str">
        <f t="shared" si="87"/>
        <v>2012</v>
      </c>
      <c r="O865" s="13" t="str">
        <f t="shared" si="88"/>
        <v>Jan</v>
      </c>
      <c r="P865" s="13">
        <f t="shared" si="89"/>
        <v>40951.117662037039</v>
      </c>
      <c r="Q865" t="b">
        <v>0</v>
      </c>
      <c r="R865">
        <v>5</v>
      </c>
      <c r="S865" t="b">
        <v>0</v>
      </c>
      <c r="T865" t="s">
        <v>8276</v>
      </c>
      <c r="U865" s="9" t="s">
        <v>8323</v>
      </c>
      <c r="V865" t="s">
        <v>8326</v>
      </c>
    </row>
    <row r="866" spans="1:22" ht="45" hidden="1" x14ac:dyDescent="0.3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s="7">
        <f t="shared" si="90"/>
        <v>42</v>
      </c>
      <c r="G866" s="7">
        <f t="shared" si="85"/>
        <v>34.18</v>
      </c>
      <c r="H866" t="s">
        <v>8220</v>
      </c>
      <c r="I866" t="s">
        <v>8223</v>
      </c>
      <c r="J866" t="s">
        <v>8245</v>
      </c>
      <c r="K866">
        <v>1381917540</v>
      </c>
      <c r="L866">
        <v>1379990038</v>
      </c>
      <c r="M866" s="13">
        <f t="shared" si="86"/>
        <v>41541.106921296298</v>
      </c>
      <c r="N866" s="13" t="str">
        <f t="shared" si="87"/>
        <v>2013</v>
      </c>
      <c r="O866" s="13" t="str">
        <f t="shared" si="88"/>
        <v>Sep</v>
      </c>
      <c r="P866" s="13">
        <f t="shared" si="89"/>
        <v>41563.415972222225</v>
      </c>
      <c r="Q866" t="b">
        <v>0</v>
      </c>
      <c r="R866">
        <v>79</v>
      </c>
      <c r="S866" t="b">
        <v>0</v>
      </c>
      <c r="T866" t="s">
        <v>8276</v>
      </c>
      <c r="U866" s="9" t="s">
        <v>8323</v>
      </c>
      <c r="V866" t="s">
        <v>8326</v>
      </c>
    </row>
    <row r="867" spans="1:22" ht="60" hidden="1" x14ac:dyDescent="0.3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s="7">
        <f t="shared" si="90"/>
        <v>2</v>
      </c>
      <c r="G867" s="7">
        <f t="shared" si="85"/>
        <v>22.5</v>
      </c>
      <c r="H867" t="s">
        <v>8220</v>
      </c>
      <c r="I867" t="s">
        <v>8223</v>
      </c>
      <c r="J867" t="s">
        <v>8245</v>
      </c>
      <c r="K867">
        <v>1358361197</v>
      </c>
      <c r="L867">
        <v>1353177197</v>
      </c>
      <c r="M867" s="13">
        <f t="shared" si="86"/>
        <v>41230.77311342593</v>
      </c>
      <c r="N867" s="13" t="str">
        <f t="shared" si="87"/>
        <v>2012</v>
      </c>
      <c r="O867" s="13" t="str">
        <f t="shared" si="88"/>
        <v>Nov</v>
      </c>
      <c r="P867" s="13">
        <f t="shared" si="89"/>
        <v>41290.77311342593</v>
      </c>
      <c r="Q867" t="b">
        <v>0</v>
      </c>
      <c r="R867">
        <v>2</v>
      </c>
      <c r="S867" t="b">
        <v>0</v>
      </c>
      <c r="T867" t="s">
        <v>8276</v>
      </c>
      <c r="U867" s="9" t="s">
        <v>8323</v>
      </c>
      <c r="V867" t="s">
        <v>8326</v>
      </c>
    </row>
    <row r="868" spans="1:22" ht="45" hidden="1" x14ac:dyDescent="0.3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s="7">
        <f t="shared" si="90"/>
        <v>18</v>
      </c>
      <c r="G868" s="7">
        <f t="shared" si="85"/>
        <v>58.18</v>
      </c>
      <c r="H868" t="s">
        <v>8220</v>
      </c>
      <c r="I868" t="s">
        <v>8223</v>
      </c>
      <c r="J868" t="s">
        <v>8245</v>
      </c>
      <c r="K868">
        <v>1425136200</v>
      </c>
      <c r="L868">
        <v>1421853518</v>
      </c>
      <c r="M868" s="13">
        <f t="shared" si="86"/>
        <v>42025.637939814813</v>
      </c>
      <c r="N868" s="13" t="str">
        <f t="shared" si="87"/>
        <v>2015</v>
      </c>
      <c r="O868" s="13" t="str">
        <f t="shared" si="88"/>
        <v>Jan</v>
      </c>
      <c r="P868" s="13">
        <f t="shared" si="89"/>
        <v>42063.631944444445</v>
      </c>
      <c r="Q868" t="b">
        <v>0</v>
      </c>
      <c r="R868">
        <v>11</v>
      </c>
      <c r="S868" t="b">
        <v>0</v>
      </c>
      <c r="T868" t="s">
        <v>8276</v>
      </c>
      <c r="U868" s="9" t="s">
        <v>8323</v>
      </c>
      <c r="V868" t="s">
        <v>8326</v>
      </c>
    </row>
    <row r="869" spans="1:22" ht="60" hidden="1" x14ac:dyDescent="0.3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s="7">
        <f t="shared" si="90"/>
        <v>24</v>
      </c>
      <c r="G869" s="7">
        <f t="shared" si="85"/>
        <v>109.18</v>
      </c>
      <c r="H869" t="s">
        <v>8220</v>
      </c>
      <c r="I869" t="s">
        <v>8223</v>
      </c>
      <c r="J869" t="s">
        <v>8245</v>
      </c>
      <c r="K869">
        <v>1259643540</v>
      </c>
      <c r="L869">
        <v>1254450706</v>
      </c>
      <c r="M869" s="13">
        <f t="shared" si="86"/>
        <v>40088.105393518519</v>
      </c>
      <c r="N869" s="13" t="str">
        <f t="shared" si="87"/>
        <v>2009</v>
      </c>
      <c r="O869" s="13" t="str">
        <f t="shared" si="88"/>
        <v>Oct</v>
      </c>
      <c r="P869" s="13">
        <f t="shared" si="89"/>
        <v>40148.207638888889</v>
      </c>
      <c r="Q869" t="b">
        <v>0</v>
      </c>
      <c r="R869">
        <v>11</v>
      </c>
      <c r="S869" t="b">
        <v>0</v>
      </c>
      <c r="T869" t="s">
        <v>8276</v>
      </c>
      <c r="U869" s="9" t="s">
        <v>8323</v>
      </c>
      <c r="V869" t="s">
        <v>8326</v>
      </c>
    </row>
    <row r="870" spans="1:22" ht="75" hidden="1" x14ac:dyDescent="0.3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s="7">
        <f t="shared" si="90"/>
        <v>0</v>
      </c>
      <c r="G870" s="7">
        <f t="shared" si="85"/>
        <v>50</v>
      </c>
      <c r="H870" t="s">
        <v>8220</v>
      </c>
      <c r="I870" t="s">
        <v>8223</v>
      </c>
      <c r="J870" t="s">
        <v>8245</v>
      </c>
      <c r="K870">
        <v>1389055198</v>
      </c>
      <c r="L870">
        <v>1386463198</v>
      </c>
      <c r="M870" s="13">
        <f t="shared" si="86"/>
        <v>41616.027754629627</v>
      </c>
      <c r="N870" s="13" t="str">
        <f t="shared" si="87"/>
        <v>2013</v>
      </c>
      <c r="O870" s="13" t="str">
        <f t="shared" si="88"/>
        <v>Dec</v>
      </c>
      <c r="P870" s="13">
        <f t="shared" si="89"/>
        <v>41646.027754629627</v>
      </c>
      <c r="Q870" t="b">
        <v>0</v>
      </c>
      <c r="R870">
        <v>1</v>
      </c>
      <c r="S870" t="b">
        <v>0</v>
      </c>
      <c r="T870" t="s">
        <v>8276</v>
      </c>
      <c r="U870" s="9" t="s">
        <v>8323</v>
      </c>
      <c r="V870" t="s">
        <v>8326</v>
      </c>
    </row>
    <row r="871" spans="1:22" ht="60" hidden="1" x14ac:dyDescent="0.3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s="7">
        <f t="shared" si="90"/>
        <v>12</v>
      </c>
      <c r="G871" s="7">
        <f t="shared" si="85"/>
        <v>346.67</v>
      </c>
      <c r="H871" t="s">
        <v>8220</v>
      </c>
      <c r="I871" t="s">
        <v>8223</v>
      </c>
      <c r="J871" t="s">
        <v>8245</v>
      </c>
      <c r="K871">
        <v>1365448657</v>
      </c>
      <c r="L871">
        <v>1362860257</v>
      </c>
      <c r="M871" s="13">
        <f t="shared" si="86"/>
        <v>41342.845567129632</v>
      </c>
      <c r="N871" s="13" t="str">
        <f t="shared" si="87"/>
        <v>2013</v>
      </c>
      <c r="O871" s="13" t="str">
        <f t="shared" si="88"/>
        <v>Mar</v>
      </c>
      <c r="P871" s="13">
        <f t="shared" si="89"/>
        <v>41372.803900462961</v>
      </c>
      <c r="Q871" t="b">
        <v>0</v>
      </c>
      <c r="R871">
        <v>3</v>
      </c>
      <c r="S871" t="b">
        <v>0</v>
      </c>
      <c r="T871" t="s">
        <v>8276</v>
      </c>
      <c r="U871" s="9" t="s">
        <v>8323</v>
      </c>
      <c r="V871" t="s">
        <v>8326</v>
      </c>
    </row>
    <row r="872" spans="1:22" ht="60" hidden="1" x14ac:dyDescent="0.3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s="7">
        <f t="shared" si="90"/>
        <v>0</v>
      </c>
      <c r="G872" s="7">
        <f t="shared" si="85"/>
        <v>12.4</v>
      </c>
      <c r="H872" t="s">
        <v>8220</v>
      </c>
      <c r="I872" t="s">
        <v>8224</v>
      </c>
      <c r="J872" t="s">
        <v>8246</v>
      </c>
      <c r="K872">
        <v>1377995523</v>
      </c>
      <c r="L872">
        <v>1375403523</v>
      </c>
      <c r="M872" s="13">
        <f t="shared" si="86"/>
        <v>41488.022256944445</v>
      </c>
      <c r="N872" s="13" t="str">
        <f t="shared" si="87"/>
        <v>2013</v>
      </c>
      <c r="O872" s="13" t="str">
        <f t="shared" si="88"/>
        <v>Aug</v>
      </c>
      <c r="P872" s="13">
        <f t="shared" si="89"/>
        <v>41518.022256944445</v>
      </c>
      <c r="Q872" t="b">
        <v>0</v>
      </c>
      <c r="R872">
        <v>5</v>
      </c>
      <c r="S872" t="b">
        <v>0</v>
      </c>
      <c r="T872" t="s">
        <v>8276</v>
      </c>
      <c r="U872" s="9" t="s">
        <v>8323</v>
      </c>
      <c r="V872" t="s">
        <v>8326</v>
      </c>
    </row>
    <row r="873" spans="1:22" ht="60" hidden="1" x14ac:dyDescent="0.3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s="7">
        <f t="shared" si="90"/>
        <v>5</v>
      </c>
      <c r="G873" s="7">
        <f t="shared" si="85"/>
        <v>27.08</v>
      </c>
      <c r="H873" t="s">
        <v>8220</v>
      </c>
      <c r="I873" t="s">
        <v>8223</v>
      </c>
      <c r="J873" t="s">
        <v>8245</v>
      </c>
      <c r="K873">
        <v>1385735295</v>
      </c>
      <c r="L873">
        <v>1383139695</v>
      </c>
      <c r="M873" s="13">
        <f t="shared" si="86"/>
        <v>41577.561284722222</v>
      </c>
      <c r="N873" s="13" t="str">
        <f t="shared" si="87"/>
        <v>2013</v>
      </c>
      <c r="O873" s="13" t="str">
        <f t="shared" si="88"/>
        <v>Oct</v>
      </c>
      <c r="P873" s="13">
        <f t="shared" si="89"/>
        <v>41607.602951388886</v>
      </c>
      <c r="Q873" t="b">
        <v>0</v>
      </c>
      <c r="R873">
        <v>12</v>
      </c>
      <c r="S873" t="b">
        <v>0</v>
      </c>
      <c r="T873" t="s">
        <v>8276</v>
      </c>
      <c r="U873" s="9" t="s">
        <v>8323</v>
      </c>
      <c r="V873" t="s">
        <v>8326</v>
      </c>
    </row>
    <row r="874" spans="1:22" ht="45" hidden="1" x14ac:dyDescent="0.3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s="7">
        <f t="shared" si="90"/>
        <v>1</v>
      </c>
      <c r="G874" s="7">
        <f t="shared" si="85"/>
        <v>32.5</v>
      </c>
      <c r="H874" t="s">
        <v>8220</v>
      </c>
      <c r="I874" t="s">
        <v>8223</v>
      </c>
      <c r="J874" t="s">
        <v>8245</v>
      </c>
      <c r="K874">
        <v>1299786527</v>
      </c>
      <c r="L874">
        <v>1295898527</v>
      </c>
      <c r="M874" s="13">
        <f t="shared" si="86"/>
        <v>40567.825543981482</v>
      </c>
      <c r="N874" s="13" t="str">
        <f t="shared" si="87"/>
        <v>2011</v>
      </c>
      <c r="O874" s="13" t="str">
        <f t="shared" si="88"/>
        <v>Jan</v>
      </c>
      <c r="P874" s="13">
        <f t="shared" si="89"/>
        <v>40612.825543981482</v>
      </c>
      <c r="Q874" t="b">
        <v>0</v>
      </c>
      <c r="R874">
        <v>2</v>
      </c>
      <c r="S874" t="b">
        <v>0</v>
      </c>
      <c r="T874" t="s">
        <v>8276</v>
      </c>
      <c r="U874" s="9" t="s">
        <v>8323</v>
      </c>
      <c r="V874" t="s">
        <v>8326</v>
      </c>
    </row>
    <row r="875" spans="1:22" ht="30" hidden="1" x14ac:dyDescent="0.3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s="7">
        <f t="shared" si="90"/>
        <v>1</v>
      </c>
      <c r="G875" s="7">
        <f t="shared" si="85"/>
        <v>9</v>
      </c>
      <c r="H875" t="s">
        <v>8220</v>
      </c>
      <c r="I875" t="s">
        <v>8223</v>
      </c>
      <c r="J875" t="s">
        <v>8245</v>
      </c>
      <c r="K875">
        <v>1352610040</v>
      </c>
      <c r="L875">
        <v>1349150440</v>
      </c>
      <c r="M875" s="13">
        <f t="shared" si="86"/>
        <v>41184.167129629634</v>
      </c>
      <c r="N875" s="13" t="str">
        <f t="shared" si="87"/>
        <v>2012</v>
      </c>
      <c r="O875" s="13" t="str">
        <f t="shared" si="88"/>
        <v>Oct</v>
      </c>
      <c r="P875" s="13">
        <f t="shared" si="89"/>
        <v>41224.208796296298</v>
      </c>
      <c r="Q875" t="b">
        <v>0</v>
      </c>
      <c r="R875">
        <v>5</v>
      </c>
      <c r="S875" t="b">
        <v>0</v>
      </c>
      <c r="T875" t="s">
        <v>8276</v>
      </c>
      <c r="U875" s="9" t="s">
        <v>8323</v>
      </c>
      <c r="V875" t="s">
        <v>8326</v>
      </c>
    </row>
    <row r="876" spans="1:22" ht="60" hidden="1" x14ac:dyDescent="0.3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s="7">
        <f t="shared" si="90"/>
        <v>24</v>
      </c>
      <c r="G876" s="7">
        <f t="shared" si="85"/>
        <v>34.76</v>
      </c>
      <c r="H876" t="s">
        <v>8220</v>
      </c>
      <c r="I876" t="s">
        <v>8223</v>
      </c>
      <c r="J876" t="s">
        <v>8245</v>
      </c>
      <c r="K876">
        <v>1367676034</v>
      </c>
      <c r="L876">
        <v>1365084034</v>
      </c>
      <c r="M876" s="13">
        <f t="shared" si="86"/>
        <v>41368.583726851852</v>
      </c>
      <c r="N876" s="13" t="str">
        <f t="shared" si="87"/>
        <v>2013</v>
      </c>
      <c r="O876" s="13" t="str">
        <f t="shared" si="88"/>
        <v>Apr</v>
      </c>
      <c r="P876" s="13">
        <f t="shared" si="89"/>
        <v>41398.583726851852</v>
      </c>
      <c r="Q876" t="b">
        <v>0</v>
      </c>
      <c r="R876">
        <v>21</v>
      </c>
      <c r="S876" t="b">
        <v>0</v>
      </c>
      <c r="T876" t="s">
        <v>8276</v>
      </c>
      <c r="U876" s="9" t="s">
        <v>8323</v>
      </c>
      <c r="V876" t="s">
        <v>8326</v>
      </c>
    </row>
    <row r="877" spans="1:22" ht="60" hidden="1" x14ac:dyDescent="0.3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s="7">
        <f t="shared" si="90"/>
        <v>0</v>
      </c>
      <c r="G877" s="7">
        <f t="shared" si="85"/>
        <v>0</v>
      </c>
      <c r="H877" t="s">
        <v>8220</v>
      </c>
      <c r="I877" t="s">
        <v>8223</v>
      </c>
      <c r="J877" t="s">
        <v>8245</v>
      </c>
      <c r="K877">
        <v>1442856131</v>
      </c>
      <c r="L877">
        <v>1441128131</v>
      </c>
      <c r="M877" s="13">
        <f t="shared" si="86"/>
        <v>42248.723738425921</v>
      </c>
      <c r="N877" s="13" t="str">
        <f t="shared" si="87"/>
        <v>2015</v>
      </c>
      <c r="O877" s="13" t="str">
        <f t="shared" si="88"/>
        <v>Sep</v>
      </c>
      <c r="P877" s="13">
        <f t="shared" si="89"/>
        <v>42268.723738425921</v>
      </c>
      <c r="Q877" t="b">
        <v>0</v>
      </c>
      <c r="R877">
        <v>0</v>
      </c>
      <c r="S877" t="b">
        <v>0</v>
      </c>
      <c r="T877" t="s">
        <v>8276</v>
      </c>
      <c r="U877" s="9" t="s">
        <v>8323</v>
      </c>
      <c r="V877" t="s">
        <v>8326</v>
      </c>
    </row>
    <row r="878" spans="1:22" ht="30" hidden="1" x14ac:dyDescent="0.3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s="7">
        <f t="shared" si="90"/>
        <v>41</v>
      </c>
      <c r="G878" s="7">
        <f t="shared" si="85"/>
        <v>28.58</v>
      </c>
      <c r="H878" t="s">
        <v>8220</v>
      </c>
      <c r="I878" t="s">
        <v>8224</v>
      </c>
      <c r="J878" t="s">
        <v>8246</v>
      </c>
      <c r="K878">
        <v>1359978927</v>
      </c>
      <c r="L878">
        <v>1357127727</v>
      </c>
      <c r="M878" s="13">
        <f t="shared" si="86"/>
        <v>41276.496840277774</v>
      </c>
      <c r="N878" s="13" t="str">
        <f t="shared" si="87"/>
        <v>2013</v>
      </c>
      <c r="O878" s="13" t="str">
        <f t="shared" si="88"/>
        <v>Jan</v>
      </c>
      <c r="P878" s="13">
        <f t="shared" si="89"/>
        <v>41309.496840277774</v>
      </c>
      <c r="Q878" t="b">
        <v>0</v>
      </c>
      <c r="R878">
        <v>45</v>
      </c>
      <c r="S878" t="b">
        <v>0</v>
      </c>
      <c r="T878" t="s">
        <v>8276</v>
      </c>
      <c r="U878" s="9" t="s">
        <v>8323</v>
      </c>
      <c r="V878" t="s">
        <v>8326</v>
      </c>
    </row>
    <row r="879" spans="1:22" ht="60" hidden="1" x14ac:dyDescent="0.3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s="7">
        <f t="shared" si="90"/>
        <v>68</v>
      </c>
      <c r="G879" s="7">
        <f t="shared" si="85"/>
        <v>46.59</v>
      </c>
      <c r="H879" t="s">
        <v>8220</v>
      </c>
      <c r="I879" t="s">
        <v>8223</v>
      </c>
      <c r="J879" t="s">
        <v>8245</v>
      </c>
      <c r="K879">
        <v>1387479360</v>
      </c>
      <c r="L879">
        <v>1384887360</v>
      </c>
      <c r="M879" s="13">
        <f t="shared" si="86"/>
        <v>41597.788888888892</v>
      </c>
      <c r="N879" s="13" t="str">
        <f t="shared" si="87"/>
        <v>2013</v>
      </c>
      <c r="O879" s="13" t="str">
        <f t="shared" si="88"/>
        <v>Nov</v>
      </c>
      <c r="P879" s="13">
        <f t="shared" si="89"/>
        <v>41627.788888888892</v>
      </c>
      <c r="Q879" t="b">
        <v>0</v>
      </c>
      <c r="R879">
        <v>29</v>
      </c>
      <c r="S879" t="b">
        <v>0</v>
      </c>
      <c r="T879" t="s">
        <v>8276</v>
      </c>
      <c r="U879" s="9" t="s">
        <v>8323</v>
      </c>
      <c r="V879" t="s">
        <v>8326</v>
      </c>
    </row>
    <row r="880" spans="1:22" ht="60" hidden="1" x14ac:dyDescent="0.3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s="7">
        <f t="shared" si="90"/>
        <v>1</v>
      </c>
      <c r="G880" s="7">
        <f t="shared" si="85"/>
        <v>32.5</v>
      </c>
      <c r="H880" t="s">
        <v>8220</v>
      </c>
      <c r="I880" t="s">
        <v>8223</v>
      </c>
      <c r="J880" t="s">
        <v>8245</v>
      </c>
      <c r="K880">
        <v>1293082524</v>
      </c>
      <c r="L880">
        <v>1290490524</v>
      </c>
      <c r="M880" s="13">
        <f t="shared" si="86"/>
        <v>40505.232916666668</v>
      </c>
      <c r="N880" s="13" t="str">
        <f t="shared" si="87"/>
        <v>2010</v>
      </c>
      <c r="O880" s="13" t="str">
        <f t="shared" si="88"/>
        <v>Nov</v>
      </c>
      <c r="P880" s="13">
        <f t="shared" si="89"/>
        <v>40535.232916666668</v>
      </c>
      <c r="Q880" t="b">
        <v>0</v>
      </c>
      <c r="R880">
        <v>2</v>
      </c>
      <c r="S880" t="b">
        <v>0</v>
      </c>
      <c r="T880" t="s">
        <v>8276</v>
      </c>
      <c r="U880" s="9" t="s">
        <v>8323</v>
      </c>
      <c r="V880" t="s">
        <v>8326</v>
      </c>
    </row>
    <row r="881" spans="1:22" ht="60" hidden="1" x14ac:dyDescent="0.3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s="7">
        <f t="shared" si="90"/>
        <v>31</v>
      </c>
      <c r="G881" s="7">
        <f t="shared" si="85"/>
        <v>21.47</v>
      </c>
      <c r="H881" t="s">
        <v>8220</v>
      </c>
      <c r="I881" t="s">
        <v>8223</v>
      </c>
      <c r="J881" t="s">
        <v>8245</v>
      </c>
      <c r="K881">
        <v>1338321305</v>
      </c>
      <c r="L881">
        <v>1336506905</v>
      </c>
      <c r="M881" s="13">
        <f t="shared" si="86"/>
        <v>41037.829918981479</v>
      </c>
      <c r="N881" s="13" t="str">
        <f t="shared" si="87"/>
        <v>2012</v>
      </c>
      <c r="O881" s="13" t="str">
        <f t="shared" si="88"/>
        <v>May</v>
      </c>
      <c r="P881" s="13">
        <f t="shared" si="89"/>
        <v>41058.829918981479</v>
      </c>
      <c r="Q881" t="b">
        <v>0</v>
      </c>
      <c r="R881">
        <v>30</v>
      </c>
      <c r="S881" t="b">
        <v>0</v>
      </c>
      <c r="T881" t="s">
        <v>8276</v>
      </c>
      <c r="U881" s="9" t="s">
        <v>8323</v>
      </c>
      <c r="V881" t="s">
        <v>8326</v>
      </c>
    </row>
    <row r="882" spans="1:22" ht="60" hidden="1" x14ac:dyDescent="0.3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s="7">
        <f t="shared" si="90"/>
        <v>3</v>
      </c>
      <c r="G882" s="7">
        <f t="shared" si="85"/>
        <v>14.13</v>
      </c>
      <c r="H882" t="s">
        <v>8220</v>
      </c>
      <c r="I882" t="s">
        <v>8223</v>
      </c>
      <c r="J882" t="s">
        <v>8245</v>
      </c>
      <c r="K882">
        <v>1351582938</v>
      </c>
      <c r="L882">
        <v>1348731738</v>
      </c>
      <c r="M882" s="13">
        <f t="shared" si="86"/>
        <v>41179.32104166667</v>
      </c>
      <c r="N882" s="13" t="str">
        <f t="shared" si="87"/>
        <v>2012</v>
      </c>
      <c r="O882" s="13" t="str">
        <f t="shared" si="88"/>
        <v>Sep</v>
      </c>
      <c r="P882" s="13">
        <f t="shared" si="89"/>
        <v>41212.32104166667</v>
      </c>
      <c r="Q882" t="b">
        <v>0</v>
      </c>
      <c r="R882">
        <v>8</v>
      </c>
      <c r="S882" t="b">
        <v>0</v>
      </c>
      <c r="T882" t="s">
        <v>8277</v>
      </c>
      <c r="U882" s="9" t="s">
        <v>8323</v>
      </c>
      <c r="V882" t="s">
        <v>8327</v>
      </c>
    </row>
    <row r="883" spans="1:22" ht="45" hidden="1" x14ac:dyDescent="0.3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s="7">
        <f t="shared" si="90"/>
        <v>1</v>
      </c>
      <c r="G883" s="7">
        <f t="shared" si="85"/>
        <v>30</v>
      </c>
      <c r="H883" t="s">
        <v>8220</v>
      </c>
      <c r="I883" t="s">
        <v>8223</v>
      </c>
      <c r="J883" t="s">
        <v>8245</v>
      </c>
      <c r="K883">
        <v>1326520886</v>
      </c>
      <c r="L883">
        <v>1322632886</v>
      </c>
      <c r="M883" s="13">
        <f t="shared" si="86"/>
        <v>40877.25099537037</v>
      </c>
      <c r="N883" s="13" t="str">
        <f t="shared" si="87"/>
        <v>2011</v>
      </c>
      <c r="O883" s="13" t="str">
        <f t="shared" si="88"/>
        <v>Nov</v>
      </c>
      <c r="P883" s="13">
        <f t="shared" si="89"/>
        <v>40922.25099537037</v>
      </c>
      <c r="Q883" t="b">
        <v>0</v>
      </c>
      <c r="R883">
        <v>1</v>
      </c>
      <c r="S883" t="b">
        <v>0</v>
      </c>
      <c r="T883" t="s">
        <v>8277</v>
      </c>
      <c r="U883" s="9" t="s">
        <v>8323</v>
      </c>
      <c r="V883" t="s">
        <v>8327</v>
      </c>
    </row>
    <row r="884" spans="1:22" ht="45" hidden="1" x14ac:dyDescent="0.3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s="7">
        <f t="shared" si="90"/>
        <v>20</v>
      </c>
      <c r="G884" s="7">
        <f t="shared" si="85"/>
        <v>21.57</v>
      </c>
      <c r="H884" t="s">
        <v>8220</v>
      </c>
      <c r="I884" t="s">
        <v>8223</v>
      </c>
      <c r="J884" t="s">
        <v>8245</v>
      </c>
      <c r="K884">
        <v>1315341550</v>
      </c>
      <c r="L884">
        <v>1312490350</v>
      </c>
      <c r="M884" s="13">
        <f t="shared" si="86"/>
        <v>40759.860532407409</v>
      </c>
      <c r="N884" s="13" t="str">
        <f t="shared" si="87"/>
        <v>2011</v>
      </c>
      <c r="O884" s="13" t="str">
        <f t="shared" si="88"/>
        <v>Aug</v>
      </c>
      <c r="P884" s="13">
        <f t="shared" si="89"/>
        <v>40792.860532407409</v>
      </c>
      <c r="Q884" t="b">
        <v>0</v>
      </c>
      <c r="R884">
        <v>14</v>
      </c>
      <c r="S884" t="b">
        <v>0</v>
      </c>
      <c r="T884" t="s">
        <v>8277</v>
      </c>
      <c r="U884" s="9" t="s">
        <v>8323</v>
      </c>
      <c r="V884" t="s">
        <v>8327</v>
      </c>
    </row>
    <row r="885" spans="1:22" ht="60" hidden="1" x14ac:dyDescent="0.3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s="7">
        <f t="shared" si="90"/>
        <v>40</v>
      </c>
      <c r="G885" s="7">
        <f t="shared" si="85"/>
        <v>83.38</v>
      </c>
      <c r="H885" t="s">
        <v>8220</v>
      </c>
      <c r="I885" t="s">
        <v>8223</v>
      </c>
      <c r="J885" t="s">
        <v>8245</v>
      </c>
      <c r="K885">
        <v>1456957635</v>
      </c>
      <c r="L885">
        <v>1451773635</v>
      </c>
      <c r="M885" s="13">
        <f t="shared" si="86"/>
        <v>42371.935590277775</v>
      </c>
      <c r="N885" s="13" t="str">
        <f t="shared" si="87"/>
        <v>2016</v>
      </c>
      <c r="O885" s="13" t="str">
        <f t="shared" si="88"/>
        <v>Jan</v>
      </c>
      <c r="P885" s="13">
        <f t="shared" si="89"/>
        <v>42431.935590277775</v>
      </c>
      <c r="Q885" t="b">
        <v>0</v>
      </c>
      <c r="R885">
        <v>24</v>
      </c>
      <c r="S885" t="b">
        <v>0</v>
      </c>
      <c r="T885" t="s">
        <v>8277</v>
      </c>
      <c r="U885" s="9" t="s">
        <v>8323</v>
      </c>
      <c r="V885" t="s">
        <v>8327</v>
      </c>
    </row>
    <row r="886" spans="1:22" ht="45" hidden="1" x14ac:dyDescent="0.3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s="7">
        <f t="shared" si="90"/>
        <v>1</v>
      </c>
      <c r="G886" s="7">
        <f t="shared" si="85"/>
        <v>10</v>
      </c>
      <c r="H886" t="s">
        <v>8220</v>
      </c>
      <c r="I886" t="s">
        <v>8223</v>
      </c>
      <c r="J886" t="s">
        <v>8245</v>
      </c>
      <c r="K886">
        <v>1336789860</v>
      </c>
      <c r="L886">
        <v>1331666146</v>
      </c>
      <c r="M886" s="13">
        <f t="shared" si="86"/>
        <v>40981.802615740737</v>
      </c>
      <c r="N886" s="13" t="str">
        <f t="shared" si="87"/>
        <v>2012</v>
      </c>
      <c r="O886" s="13" t="str">
        <f t="shared" si="88"/>
        <v>Mar</v>
      </c>
      <c r="P886" s="13">
        <f t="shared" si="89"/>
        <v>41041.104861111111</v>
      </c>
      <c r="Q886" t="b">
        <v>0</v>
      </c>
      <c r="R886">
        <v>2</v>
      </c>
      <c r="S886" t="b">
        <v>0</v>
      </c>
      <c r="T886" t="s">
        <v>8277</v>
      </c>
      <c r="U886" s="9" t="s">
        <v>8323</v>
      </c>
      <c r="V886" t="s">
        <v>8327</v>
      </c>
    </row>
    <row r="887" spans="1:22" ht="45" hidden="1" x14ac:dyDescent="0.3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s="7">
        <f t="shared" si="90"/>
        <v>75</v>
      </c>
      <c r="G887" s="7">
        <f t="shared" si="85"/>
        <v>35.71</v>
      </c>
      <c r="H887" t="s">
        <v>8220</v>
      </c>
      <c r="I887" t="s">
        <v>8223</v>
      </c>
      <c r="J887" t="s">
        <v>8245</v>
      </c>
      <c r="K887">
        <v>1483137311</v>
      </c>
      <c r="L887">
        <v>1481322911</v>
      </c>
      <c r="M887" s="13">
        <f t="shared" si="86"/>
        <v>42713.941099537042</v>
      </c>
      <c r="N887" s="13" t="str">
        <f t="shared" si="87"/>
        <v>2016</v>
      </c>
      <c r="O887" s="13" t="str">
        <f t="shared" si="88"/>
        <v>Dec</v>
      </c>
      <c r="P887" s="13">
        <f t="shared" si="89"/>
        <v>42734.941099537042</v>
      </c>
      <c r="Q887" t="b">
        <v>0</v>
      </c>
      <c r="R887">
        <v>21</v>
      </c>
      <c r="S887" t="b">
        <v>0</v>
      </c>
      <c r="T887" t="s">
        <v>8277</v>
      </c>
      <c r="U887" s="9" t="s">
        <v>8323</v>
      </c>
      <c r="V887" t="s">
        <v>8327</v>
      </c>
    </row>
    <row r="888" spans="1:22" ht="60" hidden="1" x14ac:dyDescent="0.3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s="7">
        <f t="shared" si="90"/>
        <v>41</v>
      </c>
      <c r="G888" s="7">
        <f t="shared" si="85"/>
        <v>29.29</v>
      </c>
      <c r="H888" t="s">
        <v>8220</v>
      </c>
      <c r="I888" t="s">
        <v>8223</v>
      </c>
      <c r="J888" t="s">
        <v>8245</v>
      </c>
      <c r="K888">
        <v>1473972813</v>
      </c>
      <c r="L888">
        <v>1471812813</v>
      </c>
      <c r="M888" s="13">
        <f t="shared" si="86"/>
        <v>42603.870520833334</v>
      </c>
      <c r="N888" s="13" t="str">
        <f t="shared" si="87"/>
        <v>2016</v>
      </c>
      <c r="O888" s="13" t="str">
        <f t="shared" si="88"/>
        <v>Aug</v>
      </c>
      <c r="P888" s="13">
        <f t="shared" si="89"/>
        <v>42628.870520833334</v>
      </c>
      <c r="Q888" t="b">
        <v>0</v>
      </c>
      <c r="R888">
        <v>7</v>
      </c>
      <c r="S888" t="b">
        <v>0</v>
      </c>
      <c r="T888" t="s">
        <v>8277</v>
      </c>
      <c r="U888" s="9" t="s">
        <v>8323</v>
      </c>
      <c r="V888" t="s">
        <v>8327</v>
      </c>
    </row>
    <row r="889" spans="1:22" ht="60" hidden="1" x14ac:dyDescent="0.3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s="7">
        <f t="shared" si="90"/>
        <v>0</v>
      </c>
      <c r="G889" s="7">
        <f t="shared" si="85"/>
        <v>0</v>
      </c>
      <c r="H889" t="s">
        <v>8220</v>
      </c>
      <c r="I889" t="s">
        <v>8223</v>
      </c>
      <c r="J889" t="s">
        <v>8245</v>
      </c>
      <c r="K889">
        <v>1338159655</v>
      </c>
      <c r="L889">
        <v>1335567655</v>
      </c>
      <c r="M889" s="13">
        <f t="shared" si="86"/>
        <v>41026.958969907406</v>
      </c>
      <c r="N889" s="13" t="str">
        <f t="shared" si="87"/>
        <v>2012</v>
      </c>
      <c r="O889" s="13" t="str">
        <f t="shared" si="88"/>
        <v>Apr</v>
      </c>
      <c r="P889" s="13">
        <f t="shared" si="89"/>
        <v>41056.958969907406</v>
      </c>
      <c r="Q889" t="b">
        <v>0</v>
      </c>
      <c r="R889">
        <v>0</v>
      </c>
      <c r="S889" t="b">
        <v>0</v>
      </c>
      <c r="T889" t="s">
        <v>8277</v>
      </c>
      <c r="U889" s="9" t="s">
        <v>8323</v>
      </c>
      <c r="V889" t="s">
        <v>8327</v>
      </c>
    </row>
    <row r="890" spans="1:22" ht="60" hidden="1" x14ac:dyDescent="0.3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s="7">
        <f t="shared" si="90"/>
        <v>7</v>
      </c>
      <c r="G890" s="7">
        <f t="shared" si="85"/>
        <v>18</v>
      </c>
      <c r="H890" t="s">
        <v>8220</v>
      </c>
      <c r="I890" t="s">
        <v>8223</v>
      </c>
      <c r="J890" t="s">
        <v>8245</v>
      </c>
      <c r="K890">
        <v>1314856800</v>
      </c>
      <c r="L890">
        <v>1311789885</v>
      </c>
      <c r="M890" s="13">
        <f t="shared" si="86"/>
        <v>40751.753298611111</v>
      </c>
      <c r="N890" s="13" t="str">
        <f t="shared" si="87"/>
        <v>2011</v>
      </c>
      <c r="O890" s="13" t="str">
        <f t="shared" si="88"/>
        <v>Jul</v>
      </c>
      <c r="P890" s="13">
        <f t="shared" si="89"/>
        <v>40787.25</v>
      </c>
      <c r="Q890" t="b">
        <v>0</v>
      </c>
      <c r="R890">
        <v>4</v>
      </c>
      <c r="S890" t="b">
        <v>0</v>
      </c>
      <c r="T890" t="s">
        <v>8277</v>
      </c>
      <c r="U890" s="9" t="s">
        <v>8323</v>
      </c>
      <c r="V890" t="s">
        <v>8327</v>
      </c>
    </row>
    <row r="891" spans="1:22" ht="45" hidden="1" x14ac:dyDescent="0.3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s="7">
        <f t="shared" si="90"/>
        <v>9</v>
      </c>
      <c r="G891" s="7">
        <f t="shared" si="85"/>
        <v>73.760000000000005</v>
      </c>
      <c r="H891" t="s">
        <v>8220</v>
      </c>
      <c r="I891" t="s">
        <v>8223</v>
      </c>
      <c r="J891" t="s">
        <v>8245</v>
      </c>
      <c r="K891">
        <v>1412534943</v>
      </c>
      <c r="L891">
        <v>1409942943</v>
      </c>
      <c r="M891" s="13">
        <f t="shared" si="86"/>
        <v>41887.784062500003</v>
      </c>
      <c r="N891" s="13" t="str">
        <f t="shared" si="87"/>
        <v>2014</v>
      </c>
      <c r="O891" s="13" t="str">
        <f t="shared" si="88"/>
        <v>Sep</v>
      </c>
      <c r="P891" s="13">
        <f t="shared" si="89"/>
        <v>41917.784062500003</v>
      </c>
      <c r="Q891" t="b">
        <v>0</v>
      </c>
      <c r="R891">
        <v>32</v>
      </c>
      <c r="S891" t="b">
        <v>0</v>
      </c>
      <c r="T891" t="s">
        <v>8277</v>
      </c>
      <c r="U891" s="9" t="s">
        <v>8323</v>
      </c>
      <c r="V891" t="s">
        <v>8327</v>
      </c>
    </row>
    <row r="892" spans="1:22" ht="60" hidden="1" x14ac:dyDescent="0.3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s="7">
        <f t="shared" si="90"/>
        <v>4</v>
      </c>
      <c r="G892" s="7">
        <f t="shared" si="85"/>
        <v>31.25</v>
      </c>
      <c r="H892" t="s">
        <v>8220</v>
      </c>
      <c r="I892" t="s">
        <v>8223</v>
      </c>
      <c r="J892" t="s">
        <v>8245</v>
      </c>
      <c r="K892">
        <v>1385055979</v>
      </c>
      <c r="L892">
        <v>1382460379</v>
      </c>
      <c r="M892" s="13">
        <f t="shared" si="86"/>
        <v>41569.698831018519</v>
      </c>
      <c r="N892" s="13" t="str">
        <f t="shared" si="87"/>
        <v>2013</v>
      </c>
      <c r="O892" s="13" t="str">
        <f t="shared" si="88"/>
        <v>Oct</v>
      </c>
      <c r="P892" s="13">
        <f t="shared" si="89"/>
        <v>41599.740497685183</v>
      </c>
      <c r="Q892" t="b">
        <v>0</v>
      </c>
      <c r="R892">
        <v>4</v>
      </c>
      <c r="S892" t="b">
        <v>0</v>
      </c>
      <c r="T892" t="s">
        <v>8277</v>
      </c>
      <c r="U892" s="9" t="s">
        <v>8323</v>
      </c>
      <c r="V892" t="s">
        <v>8327</v>
      </c>
    </row>
    <row r="893" spans="1:22" ht="45" hidden="1" x14ac:dyDescent="0.3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s="7">
        <f t="shared" si="90"/>
        <v>3</v>
      </c>
      <c r="G893" s="7">
        <f t="shared" si="85"/>
        <v>28.89</v>
      </c>
      <c r="H893" t="s">
        <v>8220</v>
      </c>
      <c r="I893" t="s">
        <v>8223</v>
      </c>
      <c r="J893" t="s">
        <v>8245</v>
      </c>
      <c r="K893">
        <v>1408581930</v>
      </c>
      <c r="L893">
        <v>1405989930</v>
      </c>
      <c r="M893" s="13">
        <f t="shared" si="86"/>
        <v>41842.031597222223</v>
      </c>
      <c r="N893" s="13" t="str">
        <f t="shared" si="87"/>
        <v>2014</v>
      </c>
      <c r="O893" s="13" t="str">
        <f t="shared" si="88"/>
        <v>Jul</v>
      </c>
      <c r="P893" s="13">
        <f t="shared" si="89"/>
        <v>41872.031597222223</v>
      </c>
      <c r="Q893" t="b">
        <v>0</v>
      </c>
      <c r="R893">
        <v>9</v>
      </c>
      <c r="S893" t="b">
        <v>0</v>
      </c>
      <c r="T893" t="s">
        <v>8277</v>
      </c>
      <c r="U893" s="9" t="s">
        <v>8323</v>
      </c>
      <c r="V893" t="s">
        <v>8327</v>
      </c>
    </row>
    <row r="894" spans="1:22" ht="45" hidden="1" x14ac:dyDescent="0.3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s="7">
        <f t="shared" si="90"/>
        <v>41</v>
      </c>
      <c r="G894" s="7">
        <f t="shared" si="85"/>
        <v>143.82</v>
      </c>
      <c r="H894" t="s">
        <v>8220</v>
      </c>
      <c r="I894" t="s">
        <v>8223</v>
      </c>
      <c r="J894" t="s">
        <v>8245</v>
      </c>
      <c r="K894">
        <v>1280635200</v>
      </c>
      <c r="L894">
        <v>1273121283</v>
      </c>
      <c r="M894" s="13">
        <f t="shared" si="86"/>
        <v>40304.20003472222</v>
      </c>
      <c r="N894" s="13" t="str">
        <f t="shared" si="87"/>
        <v>2010</v>
      </c>
      <c r="O894" s="13" t="str">
        <f t="shared" si="88"/>
        <v>May</v>
      </c>
      <c r="P894" s="13">
        <f t="shared" si="89"/>
        <v>40391.166666666664</v>
      </c>
      <c r="Q894" t="b">
        <v>0</v>
      </c>
      <c r="R894">
        <v>17</v>
      </c>
      <c r="S894" t="b">
        <v>0</v>
      </c>
      <c r="T894" t="s">
        <v>8277</v>
      </c>
      <c r="U894" s="9" t="s">
        <v>8323</v>
      </c>
      <c r="V894" t="s">
        <v>8327</v>
      </c>
    </row>
    <row r="895" spans="1:22" ht="45" hidden="1" x14ac:dyDescent="0.3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s="7">
        <f t="shared" si="90"/>
        <v>10</v>
      </c>
      <c r="G895" s="7">
        <f t="shared" si="85"/>
        <v>40</v>
      </c>
      <c r="H895" t="s">
        <v>8220</v>
      </c>
      <c r="I895" t="s">
        <v>8223</v>
      </c>
      <c r="J895" t="s">
        <v>8245</v>
      </c>
      <c r="K895">
        <v>1427920363</v>
      </c>
      <c r="L895">
        <v>1425331963</v>
      </c>
      <c r="M895" s="13">
        <f t="shared" si="86"/>
        <v>42065.897719907407</v>
      </c>
      <c r="N895" s="13" t="str">
        <f t="shared" si="87"/>
        <v>2015</v>
      </c>
      <c r="O895" s="13" t="str">
        <f t="shared" si="88"/>
        <v>Mar</v>
      </c>
      <c r="P895" s="13">
        <f t="shared" si="89"/>
        <v>42095.856053240743</v>
      </c>
      <c r="Q895" t="b">
        <v>0</v>
      </c>
      <c r="R895">
        <v>5</v>
      </c>
      <c r="S895" t="b">
        <v>0</v>
      </c>
      <c r="T895" t="s">
        <v>8277</v>
      </c>
      <c r="U895" s="9" t="s">
        <v>8323</v>
      </c>
      <c r="V895" t="s">
        <v>8327</v>
      </c>
    </row>
    <row r="896" spans="1:22" ht="45" hidden="1" x14ac:dyDescent="0.3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s="7">
        <f t="shared" si="90"/>
        <v>39</v>
      </c>
      <c r="G896" s="7">
        <f t="shared" si="85"/>
        <v>147.81</v>
      </c>
      <c r="H896" t="s">
        <v>8220</v>
      </c>
      <c r="I896" t="s">
        <v>8223</v>
      </c>
      <c r="J896" t="s">
        <v>8245</v>
      </c>
      <c r="K896">
        <v>1465169610</v>
      </c>
      <c r="L896">
        <v>1462577610</v>
      </c>
      <c r="M896" s="13">
        <f t="shared" si="86"/>
        <v>42496.981597222228</v>
      </c>
      <c r="N896" s="13" t="str">
        <f t="shared" si="87"/>
        <v>2016</v>
      </c>
      <c r="O896" s="13" t="str">
        <f t="shared" si="88"/>
        <v>May</v>
      </c>
      <c r="P896" s="13">
        <f t="shared" si="89"/>
        <v>42526.981597222228</v>
      </c>
      <c r="Q896" t="b">
        <v>0</v>
      </c>
      <c r="R896">
        <v>53</v>
      </c>
      <c r="S896" t="b">
        <v>0</v>
      </c>
      <c r="T896" t="s">
        <v>8277</v>
      </c>
      <c r="U896" s="9" t="s">
        <v>8323</v>
      </c>
      <c r="V896" t="s">
        <v>8327</v>
      </c>
    </row>
    <row r="897" spans="1:22" ht="60" hidden="1" x14ac:dyDescent="0.3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s="7">
        <f t="shared" si="90"/>
        <v>2</v>
      </c>
      <c r="G897" s="7">
        <f t="shared" si="85"/>
        <v>27.86</v>
      </c>
      <c r="H897" t="s">
        <v>8220</v>
      </c>
      <c r="I897" t="s">
        <v>8223</v>
      </c>
      <c r="J897" t="s">
        <v>8245</v>
      </c>
      <c r="K897">
        <v>1287975829</v>
      </c>
      <c r="L897">
        <v>1284087829</v>
      </c>
      <c r="M897" s="13">
        <f t="shared" si="86"/>
        <v>40431.127650462964</v>
      </c>
      <c r="N897" s="13" t="str">
        <f t="shared" si="87"/>
        <v>2010</v>
      </c>
      <c r="O897" s="13" t="str">
        <f t="shared" si="88"/>
        <v>Sep</v>
      </c>
      <c r="P897" s="13">
        <f t="shared" si="89"/>
        <v>40476.127650462964</v>
      </c>
      <c r="Q897" t="b">
        <v>0</v>
      </c>
      <c r="R897">
        <v>7</v>
      </c>
      <c r="S897" t="b">
        <v>0</v>
      </c>
      <c r="T897" t="s">
        <v>8277</v>
      </c>
      <c r="U897" s="9" t="s">
        <v>8323</v>
      </c>
      <c r="V897" t="s">
        <v>8327</v>
      </c>
    </row>
    <row r="898" spans="1:22" ht="60" hidden="1" x14ac:dyDescent="0.3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s="7">
        <f t="shared" si="90"/>
        <v>40</v>
      </c>
      <c r="G898" s="7">
        <f t="shared" si="85"/>
        <v>44.44</v>
      </c>
      <c r="H898" t="s">
        <v>8220</v>
      </c>
      <c r="I898" t="s">
        <v>8223</v>
      </c>
      <c r="J898" t="s">
        <v>8245</v>
      </c>
      <c r="K898">
        <v>1440734400</v>
      </c>
      <c r="L898">
        <v>1438549026</v>
      </c>
      <c r="M898" s="13">
        <f t="shared" si="86"/>
        <v>42218.872986111113</v>
      </c>
      <c r="N898" s="13" t="str">
        <f t="shared" si="87"/>
        <v>2015</v>
      </c>
      <c r="O898" s="13" t="str">
        <f t="shared" si="88"/>
        <v>Aug</v>
      </c>
      <c r="P898" s="13">
        <f t="shared" si="89"/>
        <v>42244.166666666672</v>
      </c>
      <c r="Q898" t="b">
        <v>0</v>
      </c>
      <c r="R898">
        <v>72</v>
      </c>
      <c r="S898" t="b">
        <v>0</v>
      </c>
      <c r="T898" t="s">
        <v>8277</v>
      </c>
      <c r="U898" s="9" t="s">
        <v>8323</v>
      </c>
      <c r="V898" t="s">
        <v>8327</v>
      </c>
    </row>
    <row r="899" spans="1:22" ht="60" hidden="1" x14ac:dyDescent="0.3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s="7">
        <f t="shared" si="90"/>
        <v>0</v>
      </c>
      <c r="G899" s="7">
        <f t="shared" si="85"/>
        <v>0</v>
      </c>
      <c r="H899" t="s">
        <v>8220</v>
      </c>
      <c r="I899" t="s">
        <v>8223</v>
      </c>
      <c r="J899" t="s">
        <v>8245</v>
      </c>
      <c r="K899">
        <v>1354123908</v>
      </c>
      <c r="L899">
        <v>1351528308</v>
      </c>
      <c r="M899" s="13">
        <f t="shared" si="86"/>
        <v>41211.688750000001</v>
      </c>
      <c r="N899" s="13" t="str">
        <f t="shared" si="87"/>
        <v>2012</v>
      </c>
      <c r="O899" s="13" t="str">
        <f t="shared" si="88"/>
        <v>Oct</v>
      </c>
      <c r="P899" s="13">
        <f t="shared" si="89"/>
        <v>41241.730416666665</v>
      </c>
      <c r="Q899" t="b">
        <v>0</v>
      </c>
      <c r="R899">
        <v>0</v>
      </c>
      <c r="S899" t="b">
        <v>0</v>
      </c>
      <c r="T899" t="s">
        <v>8277</v>
      </c>
      <c r="U899" s="9" t="s">
        <v>8323</v>
      </c>
      <c r="V899" t="s">
        <v>8327</v>
      </c>
    </row>
    <row r="900" spans="1:22" ht="45" hidden="1" x14ac:dyDescent="0.3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s="7">
        <f t="shared" si="90"/>
        <v>3</v>
      </c>
      <c r="G900" s="7">
        <f t="shared" si="85"/>
        <v>35</v>
      </c>
      <c r="H900" t="s">
        <v>8220</v>
      </c>
      <c r="I900" t="s">
        <v>8223</v>
      </c>
      <c r="J900" t="s">
        <v>8245</v>
      </c>
      <c r="K900">
        <v>1326651110</v>
      </c>
      <c r="L900">
        <v>1322763110</v>
      </c>
      <c r="M900" s="13">
        <f t="shared" si="86"/>
        <v>40878.758217592593</v>
      </c>
      <c r="N900" s="13" t="str">
        <f t="shared" si="87"/>
        <v>2011</v>
      </c>
      <c r="O900" s="13" t="str">
        <f t="shared" si="88"/>
        <v>Dec</v>
      </c>
      <c r="P900" s="13">
        <f t="shared" si="89"/>
        <v>40923.758217592593</v>
      </c>
      <c r="Q900" t="b">
        <v>0</v>
      </c>
      <c r="R900">
        <v>2</v>
      </c>
      <c r="S900" t="b">
        <v>0</v>
      </c>
      <c r="T900" t="s">
        <v>8277</v>
      </c>
      <c r="U900" s="9" t="s">
        <v>8323</v>
      </c>
      <c r="V900" t="s">
        <v>8327</v>
      </c>
    </row>
    <row r="901" spans="1:22" ht="45" hidden="1" x14ac:dyDescent="0.3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s="7">
        <f t="shared" si="90"/>
        <v>37</v>
      </c>
      <c r="G901" s="7">
        <f t="shared" si="85"/>
        <v>35</v>
      </c>
      <c r="H901" t="s">
        <v>8220</v>
      </c>
      <c r="I901" t="s">
        <v>8223</v>
      </c>
      <c r="J901" t="s">
        <v>8245</v>
      </c>
      <c r="K901">
        <v>1306549362</v>
      </c>
      <c r="L901">
        <v>1302661362</v>
      </c>
      <c r="M901" s="13">
        <f t="shared" si="86"/>
        <v>40646.099097222221</v>
      </c>
      <c r="N901" s="13" t="str">
        <f t="shared" si="87"/>
        <v>2011</v>
      </c>
      <c r="O901" s="13" t="str">
        <f t="shared" si="88"/>
        <v>Apr</v>
      </c>
      <c r="P901" s="13">
        <f t="shared" si="89"/>
        <v>40691.099097222221</v>
      </c>
      <c r="Q901" t="b">
        <v>0</v>
      </c>
      <c r="R901">
        <v>8</v>
      </c>
      <c r="S901" t="b">
        <v>0</v>
      </c>
      <c r="T901" t="s">
        <v>8277</v>
      </c>
      <c r="U901" s="9" t="s">
        <v>8323</v>
      </c>
      <c r="V901" t="s">
        <v>8327</v>
      </c>
    </row>
    <row r="902" spans="1:22" ht="30" hidden="1" x14ac:dyDescent="0.3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s="7">
        <f t="shared" si="90"/>
        <v>0</v>
      </c>
      <c r="G902" s="7">
        <f t="shared" si="85"/>
        <v>10.5</v>
      </c>
      <c r="H902" t="s">
        <v>8220</v>
      </c>
      <c r="I902" t="s">
        <v>8223</v>
      </c>
      <c r="J902" t="s">
        <v>8245</v>
      </c>
      <c r="K902">
        <v>1459365802</v>
      </c>
      <c r="L902">
        <v>1456777402</v>
      </c>
      <c r="M902" s="13">
        <f t="shared" si="86"/>
        <v>42429.84956018519</v>
      </c>
      <c r="N902" s="13" t="str">
        <f t="shared" si="87"/>
        <v>2016</v>
      </c>
      <c r="O902" s="13" t="str">
        <f t="shared" si="88"/>
        <v>Feb</v>
      </c>
      <c r="P902" s="13">
        <f t="shared" si="89"/>
        <v>42459.807893518519</v>
      </c>
      <c r="Q902" t="b">
        <v>0</v>
      </c>
      <c r="R902">
        <v>2</v>
      </c>
      <c r="S902" t="b">
        <v>0</v>
      </c>
      <c r="T902" t="s">
        <v>8276</v>
      </c>
      <c r="U902" s="9" t="s">
        <v>8323</v>
      </c>
      <c r="V902" t="s">
        <v>8326</v>
      </c>
    </row>
    <row r="903" spans="1:22" ht="60" hidden="1" x14ac:dyDescent="0.3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s="7">
        <f t="shared" si="90"/>
        <v>0</v>
      </c>
      <c r="G903" s="7">
        <f t="shared" si="85"/>
        <v>0</v>
      </c>
      <c r="H903" t="s">
        <v>8220</v>
      </c>
      <c r="I903" t="s">
        <v>8223</v>
      </c>
      <c r="J903" t="s">
        <v>8245</v>
      </c>
      <c r="K903">
        <v>1276024260</v>
      </c>
      <c r="L903">
        <v>1272050914</v>
      </c>
      <c r="M903" s="13">
        <f t="shared" si="86"/>
        <v>40291.81150462963</v>
      </c>
      <c r="N903" s="13" t="str">
        <f t="shared" si="87"/>
        <v>2010</v>
      </c>
      <c r="O903" s="13" t="str">
        <f t="shared" si="88"/>
        <v>Apr</v>
      </c>
      <c r="P903" s="13">
        <f t="shared" si="89"/>
        <v>40337.799305555556</v>
      </c>
      <c r="Q903" t="b">
        <v>0</v>
      </c>
      <c r="R903">
        <v>0</v>
      </c>
      <c r="S903" t="b">
        <v>0</v>
      </c>
      <c r="T903" t="s">
        <v>8276</v>
      </c>
      <c r="U903" s="9" t="s">
        <v>8323</v>
      </c>
      <c r="V903" t="s">
        <v>8326</v>
      </c>
    </row>
    <row r="904" spans="1:22" ht="60" hidden="1" x14ac:dyDescent="0.3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s="7">
        <f t="shared" si="90"/>
        <v>0</v>
      </c>
      <c r="G904" s="7">
        <f t="shared" si="85"/>
        <v>30</v>
      </c>
      <c r="H904" t="s">
        <v>8220</v>
      </c>
      <c r="I904" t="s">
        <v>8223</v>
      </c>
      <c r="J904" t="s">
        <v>8245</v>
      </c>
      <c r="K904">
        <v>1409412600</v>
      </c>
      <c r="L904">
        <v>1404947422</v>
      </c>
      <c r="M904" s="13">
        <f t="shared" si="86"/>
        <v>41829.965532407405</v>
      </c>
      <c r="N904" s="13" t="str">
        <f t="shared" si="87"/>
        <v>2014</v>
      </c>
      <c r="O904" s="13" t="str">
        <f t="shared" si="88"/>
        <v>Jul</v>
      </c>
      <c r="P904" s="13">
        <f t="shared" si="89"/>
        <v>41881.645833333336</v>
      </c>
      <c r="Q904" t="b">
        <v>0</v>
      </c>
      <c r="R904">
        <v>3</v>
      </c>
      <c r="S904" t="b">
        <v>0</v>
      </c>
      <c r="T904" t="s">
        <v>8276</v>
      </c>
      <c r="U904" s="9" t="s">
        <v>8323</v>
      </c>
      <c r="V904" t="s">
        <v>8326</v>
      </c>
    </row>
    <row r="905" spans="1:22" ht="45" hidden="1" x14ac:dyDescent="0.3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s="7">
        <f t="shared" si="90"/>
        <v>3</v>
      </c>
      <c r="G905" s="7">
        <f t="shared" si="85"/>
        <v>40</v>
      </c>
      <c r="H905" t="s">
        <v>8220</v>
      </c>
      <c r="I905" t="s">
        <v>8223</v>
      </c>
      <c r="J905" t="s">
        <v>8245</v>
      </c>
      <c r="K905">
        <v>1348367100</v>
      </c>
      <c r="L905">
        <v>1346180780</v>
      </c>
      <c r="M905" s="13">
        <f t="shared" si="86"/>
        <v>41149.796064814815</v>
      </c>
      <c r="N905" s="13" t="str">
        <f t="shared" si="87"/>
        <v>2012</v>
      </c>
      <c r="O905" s="13" t="str">
        <f t="shared" si="88"/>
        <v>Aug</v>
      </c>
      <c r="P905" s="13">
        <f t="shared" si="89"/>
        <v>41175.100694444445</v>
      </c>
      <c r="Q905" t="b">
        <v>0</v>
      </c>
      <c r="R905">
        <v>4</v>
      </c>
      <c r="S905" t="b">
        <v>0</v>
      </c>
      <c r="T905" t="s">
        <v>8276</v>
      </c>
      <c r="U905" s="9" t="s">
        <v>8323</v>
      </c>
      <c r="V905" t="s">
        <v>8326</v>
      </c>
    </row>
    <row r="906" spans="1:22" ht="45" hidden="1" x14ac:dyDescent="0.3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s="7">
        <f t="shared" si="90"/>
        <v>0</v>
      </c>
      <c r="G906" s="7">
        <f t="shared" ref="G906:G969" si="91">IFERROR(ROUND(E906/R906,2),0)</f>
        <v>50.33</v>
      </c>
      <c r="H906" t="s">
        <v>8220</v>
      </c>
      <c r="I906" t="s">
        <v>8223</v>
      </c>
      <c r="J906" t="s">
        <v>8245</v>
      </c>
      <c r="K906">
        <v>1451786137</v>
      </c>
      <c r="L906">
        <v>1449194137</v>
      </c>
      <c r="M906" s="13">
        <f t="shared" ref="M906:M969" si="92">(((L906/60)/60)/24)+DATE(1970,1,1)</f>
        <v>42342.080289351856</v>
      </c>
      <c r="N906" s="13" t="str">
        <f t="shared" ref="N906:N969" si="93">TEXT(M906, "YYY")</f>
        <v>2015</v>
      </c>
      <c r="O906" s="13" t="str">
        <f t="shared" ref="O906:O969" si="94">TEXT(M906,"MMM")</f>
        <v>Dec</v>
      </c>
      <c r="P906" s="13">
        <f t="shared" ref="P906:P969" si="95">(((K906/60)/60)/24)+DATE(1970,1,1)</f>
        <v>42372.080289351856</v>
      </c>
      <c r="Q906" t="b">
        <v>0</v>
      </c>
      <c r="R906">
        <v>3</v>
      </c>
      <c r="S906" t="b">
        <v>0</v>
      </c>
      <c r="T906" t="s">
        <v>8276</v>
      </c>
      <c r="U906" s="9" t="s">
        <v>8323</v>
      </c>
      <c r="V906" t="s">
        <v>8326</v>
      </c>
    </row>
    <row r="907" spans="1:22" ht="45" hidden="1" x14ac:dyDescent="0.3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s="7">
        <f t="shared" si="90"/>
        <v>3</v>
      </c>
      <c r="G907" s="7">
        <f t="shared" si="91"/>
        <v>32.67</v>
      </c>
      <c r="H907" t="s">
        <v>8220</v>
      </c>
      <c r="I907" t="s">
        <v>8223</v>
      </c>
      <c r="J907" t="s">
        <v>8245</v>
      </c>
      <c r="K907">
        <v>1295847926</v>
      </c>
      <c r="L907">
        <v>1290663926</v>
      </c>
      <c r="M907" s="13">
        <f t="shared" si="92"/>
        <v>40507.239884259259</v>
      </c>
      <c r="N907" s="13" t="str">
        <f t="shared" si="93"/>
        <v>2010</v>
      </c>
      <c r="O907" s="13" t="str">
        <f t="shared" si="94"/>
        <v>Nov</v>
      </c>
      <c r="P907" s="13">
        <f t="shared" si="95"/>
        <v>40567.239884259259</v>
      </c>
      <c r="Q907" t="b">
        <v>0</v>
      </c>
      <c r="R907">
        <v>6</v>
      </c>
      <c r="S907" t="b">
        <v>0</v>
      </c>
      <c r="T907" t="s">
        <v>8276</v>
      </c>
      <c r="U907" s="9" t="s">
        <v>8323</v>
      </c>
      <c r="V907" t="s">
        <v>8326</v>
      </c>
    </row>
    <row r="908" spans="1:22" ht="30" hidden="1" x14ac:dyDescent="0.3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s="7">
        <f t="shared" si="90"/>
        <v>0</v>
      </c>
      <c r="G908" s="7">
        <f t="shared" si="91"/>
        <v>0</v>
      </c>
      <c r="H908" t="s">
        <v>8220</v>
      </c>
      <c r="I908" t="s">
        <v>8223</v>
      </c>
      <c r="J908" t="s">
        <v>8245</v>
      </c>
      <c r="K908">
        <v>1394681590</v>
      </c>
      <c r="L908">
        <v>1392093190</v>
      </c>
      <c r="M908" s="13">
        <f t="shared" si="92"/>
        <v>41681.189699074072</v>
      </c>
      <c r="N908" s="13" t="str">
        <f t="shared" si="93"/>
        <v>2014</v>
      </c>
      <c r="O908" s="13" t="str">
        <f t="shared" si="94"/>
        <v>Feb</v>
      </c>
      <c r="P908" s="13">
        <f t="shared" si="95"/>
        <v>41711.148032407407</v>
      </c>
      <c r="Q908" t="b">
        <v>0</v>
      </c>
      <c r="R908">
        <v>0</v>
      </c>
      <c r="S908" t="b">
        <v>0</v>
      </c>
      <c r="T908" t="s">
        <v>8276</v>
      </c>
      <c r="U908" s="9" t="s">
        <v>8323</v>
      </c>
      <c r="V908" t="s">
        <v>8326</v>
      </c>
    </row>
    <row r="909" spans="1:22" ht="45" hidden="1" x14ac:dyDescent="0.3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s="7">
        <f t="shared" si="90"/>
        <v>0</v>
      </c>
      <c r="G909" s="7">
        <f t="shared" si="91"/>
        <v>0</v>
      </c>
      <c r="H909" t="s">
        <v>8220</v>
      </c>
      <c r="I909" t="s">
        <v>8223</v>
      </c>
      <c r="J909" t="s">
        <v>8245</v>
      </c>
      <c r="K909">
        <v>1315715823</v>
      </c>
      <c r="L909">
        <v>1313123823</v>
      </c>
      <c r="M909" s="13">
        <f t="shared" si="92"/>
        <v>40767.192395833335</v>
      </c>
      <c r="N909" s="13" t="str">
        <f t="shared" si="93"/>
        <v>2011</v>
      </c>
      <c r="O909" s="13" t="str">
        <f t="shared" si="94"/>
        <v>Aug</v>
      </c>
      <c r="P909" s="13">
        <f t="shared" si="95"/>
        <v>40797.192395833335</v>
      </c>
      <c r="Q909" t="b">
        <v>0</v>
      </c>
      <c r="R909">
        <v>0</v>
      </c>
      <c r="S909" t="b">
        <v>0</v>
      </c>
      <c r="T909" t="s">
        <v>8276</v>
      </c>
      <c r="U909" s="9" t="s">
        <v>8323</v>
      </c>
      <c r="V909" t="s">
        <v>8326</v>
      </c>
    </row>
    <row r="910" spans="1:22" ht="45" hidden="1" x14ac:dyDescent="0.3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s="7">
        <f t="shared" si="90"/>
        <v>0</v>
      </c>
      <c r="G910" s="7">
        <f t="shared" si="91"/>
        <v>0</v>
      </c>
      <c r="H910" t="s">
        <v>8220</v>
      </c>
      <c r="I910" t="s">
        <v>8223</v>
      </c>
      <c r="J910" t="s">
        <v>8245</v>
      </c>
      <c r="K910">
        <v>1280206740</v>
      </c>
      <c r="L910">
        <v>1276283655</v>
      </c>
      <c r="M910" s="13">
        <f t="shared" si="92"/>
        <v>40340.801562499997</v>
      </c>
      <c r="N910" s="13" t="str">
        <f t="shared" si="93"/>
        <v>2010</v>
      </c>
      <c r="O910" s="13" t="str">
        <f t="shared" si="94"/>
        <v>Jun</v>
      </c>
      <c r="P910" s="13">
        <f t="shared" si="95"/>
        <v>40386.207638888889</v>
      </c>
      <c r="Q910" t="b">
        <v>0</v>
      </c>
      <c r="R910">
        <v>0</v>
      </c>
      <c r="S910" t="b">
        <v>0</v>
      </c>
      <c r="T910" t="s">
        <v>8276</v>
      </c>
      <c r="U910" s="9" t="s">
        <v>8323</v>
      </c>
      <c r="V910" t="s">
        <v>8326</v>
      </c>
    </row>
    <row r="911" spans="1:22" ht="60" hidden="1" x14ac:dyDescent="0.3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s="7">
        <f t="shared" si="90"/>
        <v>3</v>
      </c>
      <c r="G911" s="7">
        <f t="shared" si="91"/>
        <v>65</v>
      </c>
      <c r="H911" t="s">
        <v>8220</v>
      </c>
      <c r="I911" t="s">
        <v>8223</v>
      </c>
      <c r="J911" t="s">
        <v>8245</v>
      </c>
      <c r="K911">
        <v>1343016000</v>
      </c>
      <c r="L911">
        <v>1340296440</v>
      </c>
      <c r="M911" s="13">
        <f t="shared" si="92"/>
        <v>41081.69027777778</v>
      </c>
      <c r="N911" s="13" t="str">
        <f t="shared" si="93"/>
        <v>2012</v>
      </c>
      <c r="O911" s="13" t="str">
        <f t="shared" si="94"/>
        <v>Jun</v>
      </c>
      <c r="P911" s="13">
        <f t="shared" si="95"/>
        <v>41113.166666666664</v>
      </c>
      <c r="Q911" t="b">
        <v>0</v>
      </c>
      <c r="R911">
        <v>8</v>
      </c>
      <c r="S911" t="b">
        <v>0</v>
      </c>
      <c r="T911" t="s">
        <v>8276</v>
      </c>
      <c r="U911" s="9" t="s">
        <v>8323</v>
      </c>
      <c r="V911" t="s">
        <v>8326</v>
      </c>
    </row>
    <row r="912" spans="1:22" ht="45" hidden="1" x14ac:dyDescent="0.3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s="7">
        <f t="shared" si="90"/>
        <v>22</v>
      </c>
      <c r="G912" s="7">
        <f t="shared" si="91"/>
        <v>24.6</v>
      </c>
      <c r="H912" t="s">
        <v>8220</v>
      </c>
      <c r="I912" t="s">
        <v>8224</v>
      </c>
      <c r="J912" t="s">
        <v>8246</v>
      </c>
      <c r="K912">
        <v>1488546319</v>
      </c>
      <c r="L912">
        <v>1483362319</v>
      </c>
      <c r="M912" s="13">
        <f t="shared" si="92"/>
        <v>42737.545358796298</v>
      </c>
      <c r="N912" s="13" t="str">
        <f t="shared" si="93"/>
        <v>2017</v>
      </c>
      <c r="O912" s="13" t="str">
        <f t="shared" si="94"/>
        <v>Jan</v>
      </c>
      <c r="P912" s="13">
        <f t="shared" si="95"/>
        <v>42797.545358796298</v>
      </c>
      <c r="Q912" t="b">
        <v>0</v>
      </c>
      <c r="R912">
        <v>5</v>
      </c>
      <c r="S912" t="b">
        <v>0</v>
      </c>
      <c r="T912" t="s">
        <v>8276</v>
      </c>
      <c r="U912" s="9" t="s">
        <v>8323</v>
      </c>
      <c r="V912" t="s">
        <v>8326</v>
      </c>
    </row>
    <row r="913" spans="1:22" ht="45" hidden="1" x14ac:dyDescent="0.3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s="7">
        <f t="shared" si="90"/>
        <v>0</v>
      </c>
      <c r="G913" s="7">
        <f t="shared" si="91"/>
        <v>0</v>
      </c>
      <c r="H913" t="s">
        <v>8220</v>
      </c>
      <c r="I913" t="s">
        <v>8223</v>
      </c>
      <c r="J913" t="s">
        <v>8245</v>
      </c>
      <c r="K913">
        <v>1390522045</v>
      </c>
      <c r="L913">
        <v>1388707645</v>
      </c>
      <c r="M913" s="13">
        <f t="shared" si="92"/>
        <v>41642.005150462966</v>
      </c>
      <c r="N913" s="13" t="str">
        <f t="shared" si="93"/>
        <v>2014</v>
      </c>
      <c r="O913" s="13" t="str">
        <f t="shared" si="94"/>
        <v>Jan</v>
      </c>
      <c r="P913" s="13">
        <f t="shared" si="95"/>
        <v>41663.005150462966</v>
      </c>
      <c r="Q913" t="b">
        <v>0</v>
      </c>
      <c r="R913">
        <v>0</v>
      </c>
      <c r="S913" t="b">
        <v>0</v>
      </c>
      <c r="T913" t="s">
        <v>8276</v>
      </c>
      <c r="U913" s="9" t="s">
        <v>8323</v>
      </c>
      <c r="V913" t="s">
        <v>8326</v>
      </c>
    </row>
    <row r="914" spans="1:22" ht="45" hidden="1" x14ac:dyDescent="0.3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s="7">
        <f t="shared" si="90"/>
        <v>1</v>
      </c>
      <c r="G914" s="7">
        <f t="shared" si="91"/>
        <v>15</v>
      </c>
      <c r="H914" t="s">
        <v>8220</v>
      </c>
      <c r="I914" t="s">
        <v>8223</v>
      </c>
      <c r="J914" t="s">
        <v>8245</v>
      </c>
      <c r="K914">
        <v>1355197047</v>
      </c>
      <c r="L914">
        <v>1350009447</v>
      </c>
      <c r="M914" s="13">
        <f t="shared" si="92"/>
        <v>41194.109340277777</v>
      </c>
      <c r="N914" s="13" t="str">
        <f t="shared" si="93"/>
        <v>2012</v>
      </c>
      <c r="O914" s="13" t="str">
        <f t="shared" si="94"/>
        <v>Oct</v>
      </c>
      <c r="P914" s="13">
        <f t="shared" si="95"/>
        <v>41254.151006944441</v>
      </c>
      <c r="Q914" t="b">
        <v>0</v>
      </c>
      <c r="R914">
        <v>2</v>
      </c>
      <c r="S914" t="b">
        <v>0</v>
      </c>
      <c r="T914" t="s">
        <v>8276</v>
      </c>
      <c r="U914" s="9" t="s">
        <v>8323</v>
      </c>
      <c r="V914" t="s">
        <v>8326</v>
      </c>
    </row>
    <row r="915" spans="1:22" ht="60" hidden="1" x14ac:dyDescent="0.3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s="7">
        <f t="shared" si="90"/>
        <v>7</v>
      </c>
      <c r="G915" s="7">
        <f t="shared" si="91"/>
        <v>82.58</v>
      </c>
      <c r="H915" t="s">
        <v>8220</v>
      </c>
      <c r="I915" t="s">
        <v>8223</v>
      </c>
      <c r="J915" t="s">
        <v>8245</v>
      </c>
      <c r="K915">
        <v>1336188019</v>
      </c>
      <c r="L915">
        <v>1333596019</v>
      </c>
      <c r="M915" s="13">
        <f t="shared" si="92"/>
        <v>41004.139108796298</v>
      </c>
      <c r="N915" s="13" t="str">
        <f t="shared" si="93"/>
        <v>2012</v>
      </c>
      <c r="O915" s="13" t="str">
        <f t="shared" si="94"/>
        <v>Apr</v>
      </c>
      <c r="P915" s="13">
        <f t="shared" si="95"/>
        <v>41034.139108796298</v>
      </c>
      <c r="Q915" t="b">
        <v>0</v>
      </c>
      <c r="R915">
        <v>24</v>
      </c>
      <c r="S915" t="b">
        <v>0</v>
      </c>
      <c r="T915" t="s">
        <v>8276</v>
      </c>
      <c r="U915" s="9" t="s">
        <v>8323</v>
      </c>
      <c r="V915" t="s">
        <v>8326</v>
      </c>
    </row>
    <row r="916" spans="1:22" ht="45" hidden="1" x14ac:dyDescent="0.3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s="7">
        <f t="shared" si="90"/>
        <v>0</v>
      </c>
      <c r="G916" s="7">
        <f t="shared" si="91"/>
        <v>0</v>
      </c>
      <c r="H916" t="s">
        <v>8220</v>
      </c>
      <c r="I916" t="s">
        <v>8223</v>
      </c>
      <c r="J916" t="s">
        <v>8245</v>
      </c>
      <c r="K916">
        <v>1345918747</v>
      </c>
      <c r="L916">
        <v>1343326747</v>
      </c>
      <c r="M916" s="13">
        <f t="shared" si="92"/>
        <v>41116.763275462967</v>
      </c>
      <c r="N916" s="13" t="str">
        <f t="shared" si="93"/>
        <v>2012</v>
      </c>
      <c r="O916" s="13" t="str">
        <f t="shared" si="94"/>
        <v>Jul</v>
      </c>
      <c r="P916" s="13">
        <f t="shared" si="95"/>
        <v>41146.763275462967</v>
      </c>
      <c r="Q916" t="b">
        <v>0</v>
      </c>
      <c r="R916">
        <v>0</v>
      </c>
      <c r="S916" t="b">
        <v>0</v>
      </c>
      <c r="T916" t="s">
        <v>8276</v>
      </c>
      <c r="U916" s="9" t="s">
        <v>8323</v>
      </c>
      <c r="V916" t="s">
        <v>8326</v>
      </c>
    </row>
    <row r="917" spans="1:22" ht="45" hidden="1" x14ac:dyDescent="0.3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s="7">
        <f t="shared" si="90"/>
        <v>6</v>
      </c>
      <c r="G917" s="7">
        <f t="shared" si="91"/>
        <v>41.67</v>
      </c>
      <c r="H917" t="s">
        <v>8220</v>
      </c>
      <c r="I917" t="s">
        <v>8223</v>
      </c>
      <c r="J917" t="s">
        <v>8245</v>
      </c>
      <c r="K917">
        <v>1330577940</v>
      </c>
      <c r="L917">
        <v>1327853914</v>
      </c>
      <c r="M917" s="13">
        <f t="shared" si="92"/>
        <v>40937.679560185185</v>
      </c>
      <c r="N917" s="13" t="str">
        <f t="shared" si="93"/>
        <v>2012</v>
      </c>
      <c r="O917" s="13" t="str">
        <f t="shared" si="94"/>
        <v>Jan</v>
      </c>
      <c r="P917" s="13">
        <f t="shared" si="95"/>
        <v>40969.207638888889</v>
      </c>
      <c r="Q917" t="b">
        <v>0</v>
      </c>
      <c r="R917">
        <v>9</v>
      </c>
      <c r="S917" t="b">
        <v>0</v>
      </c>
      <c r="T917" t="s">
        <v>8276</v>
      </c>
      <c r="U917" s="9" t="s">
        <v>8323</v>
      </c>
      <c r="V917" t="s">
        <v>8326</v>
      </c>
    </row>
    <row r="918" spans="1:22" ht="45" hidden="1" x14ac:dyDescent="0.3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s="7">
        <f t="shared" si="90"/>
        <v>0</v>
      </c>
      <c r="G918" s="7">
        <f t="shared" si="91"/>
        <v>0</v>
      </c>
      <c r="H918" t="s">
        <v>8220</v>
      </c>
      <c r="I918" t="s">
        <v>8223</v>
      </c>
      <c r="J918" t="s">
        <v>8245</v>
      </c>
      <c r="K918">
        <v>1287723600</v>
      </c>
      <c r="L918">
        <v>1284409734</v>
      </c>
      <c r="M918" s="13">
        <f t="shared" si="92"/>
        <v>40434.853402777779</v>
      </c>
      <c r="N918" s="13" t="str">
        <f t="shared" si="93"/>
        <v>2010</v>
      </c>
      <c r="O918" s="13" t="str">
        <f t="shared" si="94"/>
        <v>Sep</v>
      </c>
      <c r="P918" s="13">
        <f t="shared" si="95"/>
        <v>40473.208333333336</v>
      </c>
      <c r="Q918" t="b">
        <v>0</v>
      </c>
      <c r="R918">
        <v>0</v>
      </c>
      <c r="S918" t="b">
        <v>0</v>
      </c>
      <c r="T918" t="s">
        <v>8276</v>
      </c>
      <c r="U918" s="9" t="s">
        <v>8323</v>
      </c>
      <c r="V918" t="s">
        <v>8326</v>
      </c>
    </row>
    <row r="919" spans="1:22" ht="60" hidden="1" x14ac:dyDescent="0.3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s="7">
        <f t="shared" si="90"/>
        <v>1</v>
      </c>
      <c r="G919" s="7">
        <f t="shared" si="91"/>
        <v>30</v>
      </c>
      <c r="H919" t="s">
        <v>8220</v>
      </c>
      <c r="I919" t="s">
        <v>8223</v>
      </c>
      <c r="J919" t="s">
        <v>8245</v>
      </c>
      <c r="K919">
        <v>1405305000</v>
      </c>
      <c r="L919">
        <v>1402612730</v>
      </c>
      <c r="M919" s="13">
        <f t="shared" si="92"/>
        <v>41802.94363425926</v>
      </c>
      <c r="N919" s="13" t="str">
        <f t="shared" si="93"/>
        <v>2014</v>
      </c>
      <c r="O919" s="13" t="str">
        <f t="shared" si="94"/>
        <v>Jun</v>
      </c>
      <c r="P919" s="13">
        <f t="shared" si="95"/>
        <v>41834.104166666664</v>
      </c>
      <c r="Q919" t="b">
        <v>0</v>
      </c>
      <c r="R919">
        <v>1</v>
      </c>
      <c r="S919" t="b">
        <v>0</v>
      </c>
      <c r="T919" t="s">
        <v>8276</v>
      </c>
      <c r="U919" s="9" t="s">
        <v>8323</v>
      </c>
      <c r="V919" t="s">
        <v>8326</v>
      </c>
    </row>
    <row r="920" spans="1:22" ht="60" hidden="1" x14ac:dyDescent="0.3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s="7">
        <f t="shared" si="90"/>
        <v>5</v>
      </c>
      <c r="G920" s="7">
        <f t="shared" si="91"/>
        <v>19.600000000000001</v>
      </c>
      <c r="H920" t="s">
        <v>8220</v>
      </c>
      <c r="I920" t="s">
        <v>8224</v>
      </c>
      <c r="J920" t="s">
        <v>8246</v>
      </c>
      <c r="K920">
        <v>1417474761</v>
      </c>
      <c r="L920">
        <v>1414879161</v>
      </c>
      <c r="M920" s="13">
        <f t="shared" si="92"/>
        <v>41944.916215277779</v>
      </c>
      <c r="N920" s="13" t="str">
        <f t="shared" si="93"/>
        <v>2014</v>
      </c>
      <c r="O920" s="13" t="str">
        <f t="shared" si="94"/>
        <v>Nov</v>
      </c>
      <c r="P920" s="13">
        <f t="shared" si="95"/>
        <v>41974.957881944443</v>
      </c>
      <c r="Q920" t="b">
        <v>0</v>
      </c>
      <c r="R920">
        <v>10</v>
      </c>
      <c r="S920" t="b">
        <v>0</v>
      </c>
      <c r="T920" t="s">
        <v>8276</v>
      </c>
      <c r="U920" s="9" t="s">
        <v>8323</v>
      </c>
      <c r="V920" t="s">
        <v>8326</v>
      </c>
    </row>
    <row r="921" spans="1:22" hidden="1" x14ac:dyDescent="0.3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s="7">
        <f t="shared" si="90"/>
        <v>1</v>
      </c>
      <c r="G921" s="7">
        <f t="shared" si="91"/>
        <v>100</v>
      </c>
      <c r="H921" t="s">
        <v>8220</v>
      </c>
      <c r="I921" t="s">
        <v>8223</v>
      </c>
      <c r="J921" t="s">
        <v>8245</v>
      </c>
      <c r="K921">
        <v>1355930645</v>
      </c>
      <c r="L921">
        <v>1352906645</v>
      </c>
      <c r="M921" s="13">
        <f t="shared" si="92"/>
        <v>41227.641724537039</v>
      </c>
      <c r="N921" s="13" t="str">
        <f t="shared" si="93"/>
        <v>2012</v>
      </c>
      <c r="O921" s="13" t="str">
        <f t="shared" si="94"/>
        <v>Nov</v>
      </c>
      <c r="P921" s="13">
        <f t="shared" si="95"/>
        <v>41262.641724537039</v>
      </c>
      <c r="Q921" t="b">
        <v>0</v>
      </c>
      <c r="R921">
        <v>1</v>
      </c>
      <c r="S921" t="b">
        <v>0</v>
      </c>
      <c r="T921" t="s">
        <v>8276</v>
      </c>
      <c r="U921" s="9" t="s">
        <v>8323</v>
      </c>
      <c r="V921" t="s">
        <v>8326</v>
      </c>
    </row>
    <row r="922" spans="1:22" ht="45" hidden="1" x14ac:dyDescent="0.3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s="7">
        <f t="shared" si="90"/>
        <v>0</v>
      </c>
      <c r="G922" s="7">
        <f t="shared" si="91"/>
        <v>0</v>
      </c>
      <c r="H922" t="s">
        <v>8220</v>
      </c>
      <c r="I922" t="s">
        <v>8223</v>
      </c>
      <c r="J922" t="s">
        <v>8245</v>
      </c>
      <c r="K922">
        <v>1384448822</v>
      </c>
      <c r="L922">
        <v>1381853222</v>
      </c>
      <c r="M922" s="13">
        <f t="shared" si="92"/>
        <v>41562.67155092593</v>
      </c>
      <c r="N922" s="13" t="str">
        <f t="shared" si="93"/>
        <v>2013</v>
      </c>
      <c r="O922" s="13" t="str">
        <f t="shared" si="94"/>
        <v>Oct</v>
      </c>
      <c r="P922" s="13">
        <f t="shared" si="95"/>
        <v>41592.713217592594</v>
      </c>
      <c r="Q922" t="b">
        <v>0</v>
      </c>
      <c r="R922">
        <v>0</v>
      </c>
      <c r="S922" t="b">
        <v>0</v>
      </c>
      <c r="T922" t="s">
        <v>8276</v>
      </c>
      <c r="U922" s="9" t="s">
        <v>8323</v>
      </c>
      <c r="V922" t="s">
        <v>8326</v>
      </c>
    </row>
    <row r="923" spans="1:22" ht="60" hidden="1" x14ac:dyDescent="0.3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s="7">
        <f t="shared" si="90"/>
        <v>31</v>
      </c>
      <c r="G923" s="7">
        <f t="shared" si="91"/>
        <v>231.75</v>
      </c>
      <c r="H923" t="s">
        <v>8220</v>
      </c>
      <c r="I923" t="s">
        <v>8223</v>
      </c>
      <c r="J923" t="s">
        <v>8245</v>
      </c>
      <c r="K923">
        <v>1323666376</v>
      </c>
      <c r="L923">
        <v>1320033976</v>
      </c>
      <c r="M923" s="13">
        <f t="shared" si="92"/>
        <v>40847.171018518515</v>
      </c>
      <c r="N923" s="13" t="str">
        <f t="shared" si="93"/>
        <v>2011</v>
      </c>
      <c r="O923" s="13" t="str">
        <f t="shared" si="94"/>
        <v>Oct</v>
      </c>
      <c r="P923" s="13">
        <f t="shared" si="95"/>
        <v>40889.212685185186</v>
      </c>
      <c r="Q923" t="b">
        <v>0</v>
      </c>
      <c r="R923">
        <v>20</v>
      </c>
      <c r="S923" t="b">
        <v>0</v>
      </c>
      <c r="T923" t="s">
        <v>8276</v>
      </c>
      <c r="U923" s="9" t="s">
        <v>8323</v>
      </c>
      <c r="V923" t="s">
        <v>8326</v>
      </c>
    </row>
    <row r="924" spans="1:22" ht="45" hidden="1" x14ac:dyDescent="0.3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s="7">
        <f t="shared" si="90"/>
        <v>21</v>
      </c>
      <c r="G924" s="7">
        <f t="shared" si="91"/>
        <v>189.33</v>
      </c>
      <c r="H924" t="s">
        <v>8220</v>
      </c>
      <c r="I924" t="s">
        <v>8223</v>
      </c>
      <c r="J924" t="s">
        <v>8245</v>
      </c>
      <c r="K924">
        <v>1412167393</v>
      </c>
      <c r="L924">
        <v>1409143393</v>
      </c>
      <c r="M924" s="13">
        <f t="shared" si="92"/>
        <v>41878.530011574076</v>
      </c>
      <c r="N924" s="13" t="str">
        <f t="shared" si="93"/>
        <v>2014</v>
      </c>
      <c r="O924" s="13" t="str">
        <f t="shared" si="94"/>
        <v>Aug</v>
      </c>
      <c r="P924" s="13">
        <f t="shared" si="95"/>
        <v>41913.530011574076</v>
      </c>
      <c r="Q924" t="b">
        <v>0</v>
      </c>
      <c r="R924">
        <v>30</v>
      </c>
      <c r="S924" t="b">
        <v>0</v>
      </c>
      <c r="T924" t="s">
        <v>8276</v>
      </c>
      <c r="U924" s="9" t="s">
        <v>8323</v>
      </c>
      <c r="V924" t="s">
        <v>8326</v>
      </c>
    </row>
    <row r="925" spans="1:22" ht="60" hidden="1" x14ac:dyDescent="0.3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s="7">
        <f t="shared" si="90"/>
        <v>2</v>
      </c>
      <c r="G925" s="7">
        <f t="shared" si="91"/>
        <v>55</v>
      </c>
      <c r="H925" t="s">
        <v>8220</v>
      </c>
      <c r="I925" t="s">
        <v>8223</v>
      </c>
      <c r="J925" t="s">
        <v>8245</v>
      </c>
      <c r="K925">
        <v>1416614523</v>
      </c>
      <c r="L925">
        <v>1414018923</v>
      </c>
      <c r="M925" s="13">
        <f t="shared" si="92"/>
        <v>41934.959756944445</v>
      </c>
      <c r="N925" s="13" t="str">
        <f t="shared" si="93"/>
        <v>2014</v>
      </c>
      <c r="O925" s="13" t="str">
        <f t="shared" si="94"/>
        <v>Oct</v>
      </c>
      <c r="P925" s="13">
        <f t="shared" si="95"/>
        <v>41965.001423611116</v>
      </c>
      <c r="Q925" t="b">
        <v>0</v>
      </c>
      <c r="R925">
        <v>6</v>
      </c>
      <c r="S925" t="b">
        <v>0</v>
      </c>
      <c r="T925" t="s">
        <v>8276</v>
      </c>
      <c r="U925" s="9" t="s">
        <v>8323</v>
      </c>
      <c r="V925" t="s">
        <v>8326</v>
      </c>
    </row>
    <row r="926" spans="1:22" ht="60" hidden="1" x14ac:dyDescent="0.3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s="7">
        <f t="shared" ref="F926:F989" si="96">ROUND(E926/D926*100,0)</f>
        <v>11</v>
      </c>
      <c r="G926" s="7">
        <f t="shared" si="91"/>
        <v>21.8</v>
      </c>
      <c r="H926" t="s">
        <v>8220</v>
      </c>
      <c r="I926" t="s">
        <v>8223</v>
      </c>
      <c r="J926" t="s">
        <v>8245</v>
      </c>
      <c r="K926">
        <v>1360795069</v>
      </c>
      <c r="L926">
        <v>1358203069</v>
      </c>
      <c r="M926" s="13">
        <f t="shared" si="92"/>
        <v>41288.942928240744</v>
      </c>
      <c r="N926" s="13" t="str">
        <f t="shared" si="93"/>
        <v>2013</v>
      </c>
      <c r="O926" s="13" t="str">
        <f t="shared" si="94"/>
        <v>Jan</v>
      </c>
      <c r="P926" s="13">
        <f t="shared" si="95"/>
        <v>41318.942928240744</v>
      </c>
      <c r="Q926" t="b">
        <v>0</v>
      </c>
      <c r="R926">
        <v>15</v>
      </c>
      <c r="S926" t="b">
        <v>0</v>
      </c>
      <c r="T926" t="s">
        <v>8276</v>
      </c>
      <c r="U926" s="9" t="s">
        <v>8323</v>
      </c>
      <c r="V926" t="s">
        <v>8326</v>
      </c>
    </row>
    <row r="927" spans="1:22" ht="45" hidden="1" x14ac:dyDescent="0.3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s="7">
        <f t="shared" si="96"/>
        <v>3</v>
      </c>
      <c r="G927" s="7">
        <f t="shared" si="91"/>
        <v>32</v>
      </c>
      <c r="H927" t="s">
        <v>8220</v>
      </c>
      <c r="I927" t="s">
        <v>8223</v>
      </c>
      <c r="J927" t="s">
        <v>8245</v>
      </c>
      <c r="K927">
        <v>1385590111</v>
      </c>
      <c r="L927">
        <v>1382994511</v>
      </c>
      <c r="M927" s="13">
        <f t="shared" si="92"/>
        <v>41575.880914351852</v>
      </c>
      <c r="N927" s="13" t="str">
        <f t="shared" si="93"/>
        <v>2013</v>
      </c>
      <c r="O927" s="13" t="str">
        <f t="shared" si="94"/>
        <v>Oct</v>
      </c>
      <c r="P927" s="13">
        <f t="shared" si="95"/>
        <v>41605.922581018516</v>
      </c>
      <c r="Q927" t="b">
        <v>0</v>
      </c>
      <c r="R927">
        <v>5</v>
      </c>
      <c r="S927" t="b">
        <v>0</v>
      </c>
      <c r="T927" t="s">
        <v>8276</v>
      </c>
      <c r="U927" s="9" t="s">
        <v>8323</v>
      </c>
      <c r="V927" t="s">
        <v>8326</v>
      </c>
    </row>
    <row r="928" spans="1:22" ht="60" hidden="1" x14ac:dyDescent="0.3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s="7">
        <f t="shared" si="96"/>
        <v>0</v>
      </c>
      <c r="G928" s="7">
        <f t="shared" si="91"/>
        <v>0</v>
      </c>
      <c r="H928" t="s">
        <v>8220</v>
      </c>
      <c r="I928" t="s">
        <v>8223</v>
      </c>
      <c r="J928" t="s">
        <v>8245</v>
      </c>
      <c r="K928">
        <v>1278628800</v>
      </c>
      <c r="L928">
        <v>1276043330</v>
      </c>
      <c r="M928" s="13">
        <f t="shared" si="92"/>
        <v>40338.02002314815</v>
      </c>
      <c r="N928" s="13" t="str">
        <f t="shared" si="93"/>
        <v>2010</v>
      </c>
      <c r="O928" s="13" t="str">
        <f t="shared" si="94"/>
        <v>Jun</v>
      </c>
      <c r="P928" s="13">
        <f t="shared" si="95"/>
        <v>40367.944444444445</v>
      </c>
      <c r="Q928" t="b">
        <v>0</v>
      </c>
      <c r="R928">
        <v>0</v>
      </c>
      <c r="S928" t="b">
        <v>0</v>
      </c>
      <c r="T928" t="s">
        <v>8276</v>
      </c>
      <c r="U928" s="9" t="s">
        <v>8323</v>
      </c>
      <c r="V928" t="s">
        <v>8326</v>
      </c>
    </row>
    <row r="929" spans="1:22" ht="30" hidden="1" x14ac:dyDescent="0.3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s="7">
        <f t="shared" si="96"/>
        <v>0</v>
      </c>
      <c r="G929" s="7">
        <f t="shared" si="91"/>
        <v>0</v>
      </c>
      <c r="H929" t="s">
        <v>8220</v>
      </c>
      <c r="I929" t="s">
        <v>8223</v>
      </c>
      <c r="J929" t="s">
        <v>8245</v>
      </c>
      <c r="K929">
        <v>1337024695</v>
      </c>
      <c r="L929">
        <v>1334432695</v>
      </c>
      <c r="M929" s="13">
        <f t="shared" si="92"/>
        <v>41013.822858796295</v>
      </c>
      <c r="N929" s="13" t="str">
        <f t="shared" si="93"/>
        <v>2012</v>
      </c>
      <c r="O929" s="13" t="str">
        <f t="shared" si="94"/>
        <v>Apr</v>
      </c>
      <c r="P929" s="13">
        <f t="shared" si="95"/>
        <v>41043.822858796295</v>
      </c>
      <c r="Q929" t="b">
        <v>0</v>
      </c>
      <c r="R929">
        <v>0</v>
      </c>
      <c r="S929" t="b">
        <v>0</v>
      </c>
      <c r="T929" t="s">
        <v>8276</v>
      </c>
      <c r="U929" s="9" t="s">
        <v>8323</v>
      </c>
      <c r="V929" t="s">
        <v>8326</v>
      </c>
    </row>
    <row r="930" spans="1:22" ht="45" hidden="1" x14ac:dyDescent="0.3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s="7">
        <f t="shared" si="96"/>
        <v>11</v>
      </c>
      <c r="G930" s="7">
        <f t="shared" si="91"/>
        <v>56.25</v>
      </c>
      <c r="H930" t="s">
        <v>8220</v>
      </c>
      <c r="I930" t="s">
        <v>8223</v>
      </c>
      <c r="J930" t="s">
        <v>8245</v>
      </c>
      <c r="K930">
        <v>1353196800</v>
      </c>
      <c r="L930">
        <v>1348864913</v>
      </c>
      <c r="M930" s="13">
        <f t="shared" si="92"/>
        <v>41180.86241898148</v>
      </c>
      <c r="N930" s="13" t="str">
        <f t="shared" si="93"/>
        <v>2012</v>
      </c>
      <c r="O930" s="13" t="str">
        <f t="shared" si="94"/>
        <v>Sep</v>
      </c>
      <c r="P930" s="13">
        <f t="shared" si="95"/>
        <v>41231</v>
      </c>
      <c r="Q930" t="b">
        <v>0</v>
      </c>
      <c r="R930">
        <v>28</v>
      </c>
      <c r="S930" t="b">
        <v>0</v>
      </c>
      <c r="T930" t="s">
        <v>8276</v>
      </c>
      <c r="U930" s="9" t="s">
        <v>8323</v>
      </c>
      <c r="V930" t="s">
        <v>8326</v>
      </c>
    </row>
    <row r="931" spans="1:22" ht="45" hidden="1" x14ac:dyDescent="0.3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s="7">
        <f t="shared" si="96"/>
        <v>0</v>
      </c>
      <c r="G931" s="7">
        <f t="shared" si="91"/>
        <v>0</v>
      </c>
      <c r="H931" t="s">
        <v>8220</v>
      </c>
      <c r="I931" t="s">
        <v>8223</v>
      </c>
      <c r="J931" t="s">
        <v>8245</v>
      </c>
      <c r="K931">
        <v>1333946569</v>
      </c>
      <c r="L931">
        <v>1331358169</v>
      </c>
      <c r="M931" s="13">
        <f t="shared" si="92"/>
        <v>40978.238067129627</v>
      </c>
      <c r="N931" s="13" t="str">
        <f t="shared" si="93"/>
        <v>2012</v>
      </c>
      <c r="O931" s="13" t="str">
        <f t="shared" si="94"/>
        <v>Mar</v>
      </c>
      <c r="P931" s="13">
        <f t="shared" si="95"/>
        <v>41008.196400462963</v>
      </c>
      <c r="Q931" t="b">
        <v>0</v>
      </c>
      <c r="R931">
        <v>0</v>
      </c>
      <c r="S931" t="b">
        <v>0</v>
      </c>
      <c r="T931" t="s">
        <v>8276</v>
      </c>
      <c r="U931" s="9" t="s">
        <v>8323</v>
      </c>
      <c r="V931" t="s">
        <v>8326</v>
      </c>
    </row>
    <row r="932" spans="1:22" ht="60" hidden="1" x14ac:dyDescent="0.3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s="7">
        <f t="shared" si="96"/>
        <v>38</v>
      </c>
      <c r="G932" s="7">
        <f t="shared" si="91"/>
        <v>69</v>
      </c>
      <c r="H932" t="s">
        <v>8220</v>
      </c>
      <c r="I932" t="s">
        <v>8223</v>
      </c>
      <c r="J932" t="s">
        <v>8245</v>
      </c>
      <c r="K932">
        <v>1277501520</v>
      </c>
      <c r="L932">
        <v>1273874306</v>
      </c>
      <c r="M932" s="13">
        <f t="shared" si="92"/>
        <v>40312.915578703702</v>
      </c>
      <c r="N932" s="13" t="str">
        <f t="shared" si="93"/>
        <v>2010</v>
      </c>
      <c r="O932" s="13" t="str">
        <f t="shared" si="94"/>
        <v>May</v>
      </c>
      <c r="P932" s="13">
        <f t="shared" si="95"/>
        <v>40354.897222222222</v>
      </c>
      <c r="Q932" t="b">
        <v>0</v>
      </c>
      <c r="R932">
        <v>5</v>
      </c>
      <c r="S932" t="b">
        <v>0</v>
      </c>
      <c r="T932" t="s">
        <v>8276</v>
      </c>
      <c r="U932" s="9" t="s">
        <v>8323</v>
      </c>
      <c r="V932" t="s">
        <v>8326</v>
      </c>
    </row>
    <row r="933" spans="1:22" ht="45" hidden="1" x14ac:dyDescent="0.3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s="7">
        <f t="shared" si="96"/>
        <v>7</v>
      </c>
      <c r="G933" s="7">
        <f t="shared" si="91"/>
        <v>18.71</v>
      </c>
      <c r="H933" t="s">
        <v>8220</v>
      </c>
      <c r="I933" t="s">
        <v>8224</v>
      </c>
      <c r="J933" t="s">
        <v>8246</v>
      </c>
      <c r="K933">
        <v>1395007200</v>
      </c>
      <c r="L933">
        <v>1392021502</v>
      </c>
      <c r="M933" s="13">
        <f t="shared" si="92"/>
        <v>41680.359976851854</v>
      </c>
      <c r="N933" s="13" t="str">
        <f t="shared" si="93"/>
        <v>2014</v>
      </c>
      <c r="O933" s="13" t="str">
        <f t="shared" si="94"/>
        <v>Feb</v>
      </c>
      <c r="P933" s="13">
        <f t="shared" si="95"/>
        <v>41714.916666666664</v>
      </c>
      <c r="Q933" t="b">
        <v>0</v>
      </c>
      <c r="R933">
        <v>7</v>
      </c>
      <c r="S933" t="b">
        <v>0</v>
      </c>
      <c r="T933" t="s">
        <v>8276</v>
      </c>
      <c r="U933" s="9" t="s">
        <v>8323</v>
      </c>
      <c r="V933" t="s">
        <v>8326</v>
      </c>
    </row>
    <row r="934" spans="1:22" ht="30" hidden="1" x14ac:dyDescent="0.3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s="7">
        <f t="shared" si="96"/>
        <v>15</v>
      </c>
      <c r="G934" s="7">
        <f t="shared" si="91"/>
        <v>46.03</v>
      </c>
      <c r="H934" t="s">
        <v>8220</v>
      </c>
      <c r="I934" t="s">
        <v>8223</v>
      </c>
      <c r="J934" t="s">
        <v>8245</v>
      </c>
      <c r="K934">
        <v>1363990545</v>
      </c>
      <c r="L934">
        <v>1360106145</v>
      </c>
      <c r="M934" s="13">
        <f t="shared" si="92"/>
        <v>41310.969270833331</v>
      </c>
      <c r="N934" s="13" t="str">
        <f t="shared" si="93"/>
        <v>2013</v>
      </c>
      <c r="O934" s="13" t="str">
        <f t="shared" si="94"/>
        <v>Feb</v>
      </c>
      <c r="P934" s="13">
        <f t="shared" si="95"/>
        <v>41355.927604166667</v>
      </c>
      <c r="Q934" t="b">
        <v>0</v>
      </c>
      <c r="R934">
        <v>30</v>
      </c>
      <c r="S934" t="b">
        <v>0</v>
      </c>
      <c r="T934" t="s">
        <v>8276</v>
      </c>
      <c r="U934" s="9" t="s">
        <v>8323</v>
      </c>
      <c r="V934" t="s">
        <v>8326</v>
      </c>
    </row>
    <row r="935" spans="1:22" ht="45" hidden="1" x14ac:dyDescent="0.3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s="7">
        <f t="shared" si="96"/>
        <v>6</v>
      </c>
      <c r="G935" s="7">
        <f t="shared" si="91"/>
        <v>60</v>
      </c>
      <c r="H935" t="s">
        <v>8220</v>
      </c>
      <c r="I935" t="s">
        <v>8223</v>
      </c>
      <c r="J935" t="s">
        <v>8245</v>
      </c>
      <c r="K935">
        <v>1399867409</v>
      </c>
      <c r="L935">
        <v>1394683409</v>
      </c>
      <c r="M935" s="13">
        <f t="shared" si="92"/>
        <v>41711.169085648151</v>
      </c>
      <c r="N935" s="13" t="str">
        <f t="shared" si="93"/>
        <v>2014</v>
      </c>
      <c r="O935" s="13" t="str">
        <f t="shared" si="94"/>
        <v>Mar</v>
      </c>
      <c r="P935" s="13">
        <f t="shared" si="95"/>
        <v>41771.169085648151</v>
      </c>
      <c r="Q935" t="b">
        <v>0</v>
      </c>
      <c r="R935">
        <v>2</v>
      </c>
      <c r="S935" t="b">
        <v>0</v>
      </c>
      <c r="T935" t="s">
        <v>8276</v>
      </c>
      <c r="U935" s="9" t="s">
        <v>8323</v>
      </c>
      <c r="V935" t="s">
        <v>8326</v>
      </c>
    </row>
    <row r="936" spans="1:22" ht="45" hidden="1" x14ac:dyDescent="0.3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s="7">
        <f t="shared" si="96"/>
        <v>30</v>
      </c>
      <c r="G936" s="7">
        <f t="shared" si="91"/>
        <v>50.67</v>
      </c>
      <c r="H936" t="s">
        <v>8220</v>
      </c>
      <c r="I936" t="s">
        <v>8228</v>
      </c>
      <c r="J936" t="s">
        <v>8250</v>
      </c>
      <c r="K936">
        <v>1399183200</v>
      </c>
      <c r="L936">
        <v>1396633284</v>
      </c>
      <c r="M936" s="13">
        <f t="shared" si="92"/>
        <v>41733.737083333333</v>
      </c>
      <c r="N936" s="13" t="str">
        <f t="shared" si="93"/>
        <v>2014</v>
      </c>
      <c r="O936" s="13" t="str">
        <f t="shared" si="94"/>
        <v>Apr</v>
      </c>
      <c r="P936" s="13">
        <f t="shared" si="95"/>
        <v>41763.25</v>
      </c>
      <c r="Q936" t="b">
        <v>0</v>
      </c>
      <c r="R936">
        <v>30</v>
      </c>
      <c r="S936" t="b">
        <v>0</v>
      </c>
      <c r="T936" t="s">
        <v>8276</v>
      </c>
      <c r="U936" s="9" t="s">
        <v>8323</v>
      </c>
      <c r="V936" t="s">
        <v>8326</v>
      </c>
    </row>
    <row r="937" spans="1:22" ht="60" hidden="1" x14ac:dyDescent="0.3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s="7">
        <f t="shared" si="96"/>
        <v>1</v>
      </c>
      <c r="G937" s="7">
        <f t="shared" si="91"/>
        <v>25</v>
      </c>
      <c r="H937" t="s">
        <v>8220</v>
      </c>
      <c r="I937" t="s">
        <v>8223</v>
      </c>
      <c r="J937" t="s">
        <v>8245</v>
      </c>
      <c r="K937">
        <v>1454054429</v>
      </c>
      <c r="L937">
        <v>1451462429</v>
      </c>
      <c r="M937" s="13">
        <f t="shared" si="92"/>
        <v>42368.333668981482</v>
      </c>
      <c r="N937" s="13" t="str">
        <f t="shared" si="93"/>
        <v>2015</v>
      </c>
      <c r="O937" s="13" t="str">
        <f t="shared" si="94"/>
        <v>Dec</v>
      </c>
      <c r="P937" s="13">
        <f t="shared" si="95"/>
        <v>42398.333668981482</v>
      </c>
      <c r="Q937" t="b">
        <v>0</v>
      </c>
      <c r="R937">
        <v>2</v>
      </c>
      <c r="S937" t="b">
        <v>0</v>
      </c>
      <c r="T937" t="s">
        <v>8276</v>
      </c>
      <c r="U937" s="9" t="s">
        <v>8323</v>
      </c>
      <c r="V937" t="s">
        <v>8326</v>
      </c>
    </row>
    <row r="938" spans="1:22" ht="45" hidden="1" x14ac:dyDescent="0.3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s="7">
        <f t="shared" si="96"/>
        <v>0</v>
      </c>
      <c r="G938" s="7">
        <f t="shared" si="91"/>
        <v>0</v>
      </c>
      <c r="H938" t="s">
        <v>8220</v>
      </c>
      <c r="I938" t="s">
        <v>8223</v>
      </c>
      <c r="J938" t="s">
        <v>8245</v>
      </c>
      <c r="K938">
        <v>1326916800</v>
      </c>
      <c r="L938">
        <v>1323131689</v>
      </c>
      <c r="M938" s="13">
        <f t="shared" si="92"/>
        <v>40883.024178240739</v>
      </c>
      <c r="N938" s="13" t="str">
        <f t="shared" si="93"/>
        <v>2011</v>
      </c>
      <c r="O938" s="13" t="str">
        <f t="shared" si="94"/>
        <v>Dec</v>
      </c>
      <c r="P938" s="13">
        <f t="shared" si="95"/>
        <v>40926.833333333336</v>
      </c>
      <c r="Q938" t="b">
        <v>0</v>
      </c>
      <c r="R938">
        <v>0</v>
      </c>
      <c r="S938" t="b">
        <v>0</v>
      </c>
      <c r="T938" t="s">
        <v>8276</v>
      </c>
      <c r="U938" s="9" t="s">
        <v>8323</v>
      </c>
      <c r="V938" t="s">
        <v>8326</v>
      </c>
    </row>
    <row r="939" spans="1:22" ht="45" hidden="1" x14ac:dyDescent="0.3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s="7">
        <f t="shared" si="96"/>
        <v>1</v>
      </c>
      <c r="G939" s="7">
        <f t="shared" si="91"/>
        <v>20</v>
      </c>
      <c r="H939" t="s">
        <v>8220</v>
      </c>
      <c r="I939" t="s">
        <v>8223</v>
      </c>
      <c r="J939" t="s">
        <v>8245</v>
      </c>
      <c r="K939">
        <v>1383509357</v>
      </c>
      <c r="L939">
        <v>1380913757</v>
      </c>
      <c r="M939" s="13">
        <f t="shared" si="92"/>
        <v>41551.798113425924</v>
      </c>
      <c r="N939" s="13" t="str">
        <f t="shared" si="93"/>
        <v>2013</v>
      </c>
      <c r="O939" s="13" t="str">
        <f t="shared" si="94"/>
        <v>Oct</v>
      </c>
      <c r="P939" s="13">
        <f t="shared" si="95"/>
        <v>41581.839780092596</v>
      </c>
      <c r="Q939" t="b">
        <v>0</v>
      </c>
      <c r="R939">
        <v>2</v>
      </c>
      <c r="S939" t="b">
        <v>0</v>
      </c>
      <c r="T939" t="s">
        <v>8276</v>
      </c>
      <c r="U939" s="9" t="s">
        <v>8323</v>
      </c>
      <c r="V939" t="s">
        <v>8326</v>
      </c>
    </row>
    <row r="940" spans="1:22" ht="45" hidden="1" x14ac:dyDescent="0.3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s="7">
        <f t="shared" si="96"/>
        <v>0</v>
      </c>
      <c r="G940" s="7">
        <f t="shared" si="91"/>
        <v>25</v>
      </c>
      <c r="H940" t="s">
        <v>8220</v>
      </c>
      <c r="I940" t="s">
        <v>8223</v>
      </c>
      <c r="J940" t="s">
        <v>8245</v>
      </c>
      <c r="K940">
        <v>1346585448</v>
      </c>
      <c r="L940">
        <v>1343993448</v>
      </c>
      <c r="M940" s="13">
        <f t="shared" si="92"/>
        <v>41124.479722222226</v>
      </c>
      <c r="N940" s="13" t="str">
        <f t="shared" si="93"/>
        <v>2012</v>
      </c>
      <c r="O940" s="13" t="str">
        <f t="shared" si="94"/>
        <v>Aug</v>
      </c>
      <c r="P940" s="13">
        <f t="shared" si="95"/>
        <v>41154.479722222226</v>
      </c>
      <c r="Q940" t="b">
        <v>0</v>
      </c>
      <c r="R940">
        <v>1</v>
      </c>
      <c r="S940" t="b">
        <v>0</v>
      </c>
      <c r="T940" t="s">
        <v>8276</v>
      </c>
      <c r="U940" s="9" t="s">
        <v>8323</v>
      </c>
      <c r="V940" t="s">
        <v>8326</v>
      </c>
    </row>
    <row r="941" spans="1:22" ht="60" hidden="1" x14ac:dyDescent="0.3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s="7">
        <f t="shared" si="96"/>
        <v>1</v>
      </c>
      <c r="G941" s="7">
        <f t="shared" si="91"/>
        <v>20</v>
      </c>
      <c r="H941" t="s">
        <v>8220</v>
      </c>
      <c r="I941" t="s">
        <v>8223</v>
      </c>
      <c r="J941" t="s">
        <v>8245</v>
      </c>
      <c r="K941">
        <v>1372622280</v>
      </c>
      <c r="L941">
        <v>1369246738</v>
      </c>
      <c r="M941" s="13">
        <f t="shared" si="92"/>
        <v>41416.763171296298</v>
      </c>
      <c r="N941" s="13" t="str">
        <f t="shared" si="93"/>
        <v>2013</v>
      </c>
      <c r="O941" s="13" t="str">
        <f t="shared" si="94"/>
        <v>May</v>
      </c>
      <c r="P941" s="13">
        <f t="shared" si="95"/>
        <v>41455.831944444442</v>
      </c>
      <c r="Q941" t="b">
        <v>0</v>
      </c>
      <c r="R941">
        <v>2</v>
      </c>
      <c r="S941" t="b">
        <v>0</v>
      </c>
      <c r="T941" t="s">
        <v>8276</v>
      </c>
      <c r="U941" s="9" t="s">
        <v>8323</v>
      </c>
      <c r="V941" t="s">
        <v>8326</v>
      </c>
    </row>
    <row r="942" spans="1:22" ht="45" hidden="1" x14ac:dyDescent="0.3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s="7">
        <f t="shared" si="96"/>
        <v>17</v>
      </c>
      <c r="G942" s="7">
        <f t="shared" si="91"/>
        <v>110.29</v>
      </c>
      <c r="H942" t="s">
        <v>8220</v>
      </c>
      <c r="I942" t="s">
        <v>8223</v>
      </c>
      <c r="J942" t="s">
        <v>8245</v>
      </c>
      <c r="K942">
        <v>1439251926</v>
      </c>
      <c r="L942">
        <v>1435363926</v>
      </c>
      <c r="M942" s="13">
        <f t="shared" si="92"/>
        <v>42182.008402777778</v>
      </c>
      <c r="N942" s="13" t="str">
        <f t="shared" si="93"/>
        <v>2015</v>
      </c>
      <c r="O942" s="13" t="str">
        <f t="shared" si="94"/>
        <v>Jun</v>
      </c>
      <c r="P942" s="13">
        <f t="shared" si="95"/>
        <v>42227.008402777778</v>
      </c>
      <c r="Q942" t="b">
        <v>0</v>
      </c>
      <c r="R942">
        <v>14</v>
      </c>
      <c r="S942" t="b">
        <v>0</v>
      </c>
      <c r="T942" t="s">
        <v>8271</v>
      </c>
      <c r="U942" s="9" t="s">
        <v>8317</v>
      </c>
      <c r="V942" t="s">
        <v>8319</v>
      </c>
    </row>
    <row r="943" spans="1:22" ht="60" hidden="1" x14ac:dyDescent="0.3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s="7">
        <f t="shared" si="96"/>
        <v>2</v>
      </c>
      <c r="G943" s="7">
        <f t="shared" si="91"/>
        <v>37.450000000000003</v>
      </c>
      <c r="H943" t="s">
        <v>8220</v>
      </c>
      <c r="I943" t="s">
        <v>8223</v>
      </c>
      <c r="J943" t="s">
        <v>8245</v>
      </c>
      <c r="K943">
        <v>1486693145</v>
      </c>
      <c r="L943">
        <v>1484101145</v>
      </c>
      <c r="M943" s="13">
        <f t="shared" si="92"/>
        <v>42746.096585648149</v>
      </c>
      <c r="N943" s="13" t="str">
        <f t="shared" si="93"/>
        <v>2017</v>
      </c>
      <c r="O943" s="13" t="str">
        <f t="shared" si="94"/>
        <v>Jan</v>
      </c>
      <c r="P943" s="13">
        <f t="shared" si="95"/>
        <v>42776.096585648149</v>
      </c>
      <c r="Q943" t="b">
        <v>0</v>
      </c>
      <c r="R943">
        <v>31</v>
      </c>
      <c r="S943" t="b">
        <v>0</v>
      </c>
      <c r="T943" t="s">
        <v>8271</v>
      </c>
      <c r="U943" s="9" t="s">
        <v>8317</v>
      </c>
      <c r="V943" t="s">
        <v>8319</v>
      </c>
    </row>
    <row r="944" spans="1:22" ht="60" hidden="1" x14ac:dyDescent="0.3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s="7">
        <f t="shared" si="96"/>
        <v>9</v>
      </c>
      <c r="G944" s="7">
        <f t="shared" si="91"/>
        <v>41.75</v>
      </c>
      <c r="H944" t="s">
        <v>8220</v>
      </c>
      <c r="I944" t="s">
        <v>8223</v>
      </c>
      <c r="J944" t="s">
        <v>8245</v>
      </c>
      <c r="K944">
        <v>1455826460</v>
      </c>
      <c r="L944">
        <v>1452716060</v>
      </c>
      <c r="M944" s="13">
        <f t="shared" si="92"/>
        <v>42382.843287037031</v>
      </c>
      <c r="N944" s="13" t="str">
        <f t="shared" si="93"/>
        <v>2016</v>
      </c>
      <c r="O944" s="13" t="str">
        <f t="shared" si="94"/>
        <v>Jan</v>
      </c>
      <c r="P944" s="13">
        <f t="shared" si="95"/>
        <v>42418.843287037031</v>
      </c>
      <c r="Q944" t="b">
        <v>0</v>
      </c>
      <c r="R944">
        <v>16</v>
      </c>
      <c r="S944" t="b">
        <v>0</v>
      </c>
      <c r="T944" t="s">
        <v>8271</v>
      </c>
      <c r="U944" s="9" t="s">
        <v>8317</v>
      </c>
      <c r="V944" t="s">
        <v>8319</v>
      </c>
    </row>
    <row r="945" spans="1:22" ht="30" hidden="1" x14ac:dyDescent="0.3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s="7">
        <f t="shared" si="96"/>
        <v>10</v>
      </c>
      <c r="G945" s="7">
        <f t="shared" si="91"/>
        <v>24.08</v>
      </c>
      <c r="H945" t="s">
        <v>8220</v>
      </c>
      <c r="I945" t="s">
        <v>8223</v>
      </c>
      <c r="J945" t="s">
        <v>8245</v>
      </c>
      <c r="K945">
        <v>1480438905</v>
      </c>
      <c r="L945">
        <v>1477843305</v>
      </c>
      <c r="M945" s="13">
        <f t="shared" si="92"/>
        <v>42673.66788194445</v>
      </c>
      <c r="N945" s="13" t="str">
        <f t="shared" si="93"/>
        <v>2016</v>
      </c>
      <c r="O945" s="13" t="str">
        <f t="shared" si="94"/>
        <v>Oct</v>
      </c>
      <c r="P945" s="13">
        <f t="shared" si="95"/>
        <v>42703.709548611107</v>
      </c>
      <c r="Q945" t="b">
        <v>0</v>
      </c>
      <c r="R945">
        <v>12</v>
      </c>
      <c r="S945" t="b">
        <v>0</v>
      </c>
      <c r="T945" t="s">
        <v>8271</v>
      </c>
      <c r="U945" s="9" t="s">
        <v>8317</v>
      </c>
      <c r="V945" t="s">
        <v>8319</v>
      </c>
    </row>
    <row r="946" spans="1:22" ht="45" hidden="1" x14ac:dyDescent="0.3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s="7">
        <f t="shared" si="96"/>
        <v>13</v>
      </c>
      <c r="G946" s="7">
        <f t="shared" si="91"/>
        <v>69.41</v>
      </c>
      <c r="H946" t="s">
        <v>8220</v>
      </c>
      <c r="I946" t="s">
        <v>8223</v>
      </c>
      <c r="J946" t="s">
        <v>8245</v>
      </c>
      <c r="K946">
        <v>1460988000</v>
      </c>
      <c r="L946">
        <v>1458050450</v>
      </c>
      <c r="M946" s="13">
        <f t="shared" si="92"/>
        <v>42444.583912037036</v>
      </c>
      <c r="N946" s="13" t="str">
        <f t="shared" si="93"/>
        <v>2016</v>
      </c>
      <c r="O946" s="13" t="str">
        <f t="shared" si="94"/>
        <v>Mar</v>
      </c>
      <c r="P946" s="13">
        <f t="shared" si="95"/>
        <v>42478.583333333328</v>
      </c>
      <c r="Q946" t="b">
        <v>0</v>
      </c>
      <c r="R946">
        <v>96</v>
      </c>
      <c r="S946" t="b">
        <v>0</v>
      </c>
      <c r="T946" t="s">
        <v>8271</v>
      </c>
      <c r="U946" s="9" t="s">
        <v>8317</v>
      </c>
      <c r="V946" t="s">
        <v>8319</v>
      </c>
    </row>
    <row r="947" spans="1:22" ht="45" hidden="1" x14ac:dyDescent="0.3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s="7">
        <f t="shared" si="96"/>
        <v>2</v>
      </c>
      <c r="G947" s="7">
        <f t="shared" si="91"/>
        <v>155.25</v>
      </c>
      <c r="H947" t="s">
        <v>8220</v>
      </c>
      <c r="I947" t="s">
        <v>8229</v>
      </c>
      <c r="J947" t="s">
        <v>8248</v>
      </c>
      <c r="K947">
        <v>1487462340</v>
      </c>
      <c r="L947">
        <v>1482958626</v>
      </c>
      <c r="M947" s="13">
        <f t="shared" si="92"/>
        <v>42732.872986111113</v>
      </c>
      <c r="N947" s="13" t="str">
        <f t="shared" si="93"/>
        <v>2016</v>
      </c>
      <c r="O947" s="13" t="str">
        <f t="shared" si="94"/>
        <v>Dec</v>
      </c>
      <c r="P947" s="13">
        <f t="shared" si="95"/>
        <v>42784.999305555553</v>
      </c>
      <c r="Q947" t="b">
        <v>0</v>
      </c>
      <c r="R947">
        <v>16</v>
      </c>
      <c r="S947" t="b">
        <v>0</v>
      </c>
      <c r="T947" t="s">
        <v>8271</v>
      </c>
      <c r="U947" s="9" t="s">
        <v>8317</v>
      </c>
      <c r="V947" t="s">
        <v>8319</v>
      </c>
    </row>
    <row r="948" spans="1:22" ht="45" hidden="1" x14ac:dyDescent="0.3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s="7">
        <f t="shared" si="96"/>
        <v>2</v>
      </c>
      <c r="G948" s="7">
        <f t="shared" si="91"/>
        <v>57.2</v>
      </c>
      <c r="H948" t="s">
        <v>8220</v>
      </c>
      <c r="I948" t="s">
        <v>8223</v>
      </c>
      <c r="J948" t="s">
        <v>8245</v>
      </c>
      <c r="K948">
        <v>1473444048</v>
      </c>
      <c r="L948">
        <v>1470852048</v>
      </c>
      <c r="M948" s="13">
        <f t="shared" si="92"/>
        <v>42592.750555555554</v>
      </c>
      <c r="N948" s="13" t="str">
        <f t="shared" si="93"/>
        <v>2016</v>
      </c>
      <c r="O948" s="13" t="str">
        <f t="shared" si="94"/>
        <v>Aug</v>
      </c>
      <c r="P948" s="13">
        <f t="shared" si="95"/>
        <v>42622.750555555554</v>
      </c>
      <c r="Q948" t="b">
        <v>0</v>
      </c>
      <c r="R948">
        <v>5</v>
      </c>
      <c r="S948" t="b">
        <v>0</v>
      </c>
      <c r="T948" t="s">
        <v>8271</v>
      </c>
      <c r="U948" s="9" t="s">
        <v>8317</v>
      </c>
      <c r="V948" t="s">
        <v>8319</v>
      </c>
    </row>
    <row r="949" spans="1:22" ht="60" hidden="1" x14ac:dyDescent="0.3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s="7">
        <f t="shared" si="96"/>
        <v>0</v>
      </c>
      <c r="G949" s="7">
        <f t="shared" si="91"/>
        <v>0</v>
      </c>
      <c r="H949" t="s">
        <v>8220</v>
      </c>
      <c r="I949" t="s">
        <v>8223</v>
      </c>
      <c r="J949" t="s">
        <v>8245</v>
      </c>
      <c r="K949">
        <v>1467312306</v>
      </c>
      <c r="L949">
        <v>1462128306</v>
      </c>
      <c r="M949" s="13">
        <f t="shared" si="92"/>
        <v>42491.781319444446</v>
      </c>
      <c r="N949" s="13" t="str">
        <f t="shared" si="93"/>
        <v>2016</v>
      </c>
      <c r="O949" s="13" t="str">
        <f t="shared" si="94"/>
        <v>May</v>
      </c>
      <c r="P949" s="13">
        <f t="shared" si="95"/>
        <v>42551.781319444446</v>
      </c>
      <c r="Q949" t="b">
        <v>0</v>
      </c>
      <c r="R949">
        <v>0</v>
      </c>
      <c r="S949" t="b">
        <v>0</v>
      </c>
      <c r="T949" t="s">
        <v>8271</v>
      </c>
      <c r="U949" s="9" t="s">
        <v>8317</v>
      </c>
      <c r="V949" t="s">
        <v>8319</v>
      </c>
    </row>
    <row r="950" spans="1:22" ht="60" hidden="1" x14ac:dyDescent="0.3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s="7">
        <f t="shared" si="96"/>
        <v>12</v>
      </c>
      <c r="G950" s="7">
        <f t="shared" si="91"/>
        <v>60</v>
      </c>
      <c r="H950" t="s">
        <v>8220</v>
      </c>
      <c r="I950" t="s">
        <v>8232</v>
      </c>
      <c r="J950" t="s">
        <v>8248</v>
      </c>
      <c r="K950">
        <v>1457812364</v>
      </c>
      <c r="L950">
        <v>1455220364</v>
      </c>
      <c r="M950" s="13">
        <f t="shared" si="92"/>
        <v>42411.828287037039</v>
      </c>
      <c r="N950" s="13" t="str">
        <f t="shared" si="93"/>
        <v>2016</v>
      </c>
      <c r="O950" s="13" t="str">
        <f t="shared" si="94"/>
        <v>Feb</v>
      </c>
      <c r="P950" s="13">
        <f t="shared" si="95"/>
        <v>42441.828287037039</v>
      </c>
      <c r="Q950" t="b">
        <v>0</v>
      </c>
      <c r="R950">
        <v>8</v>
      </c>
      <c r="S950" t="b">
        <v>0</v>
      </c>
      <c r="T950" t="s">
        <v>8271</v>
      </c>
      <c r="U950" s="9" t="s">
        <v>8317</v>
      </c>
      <c r="V950" t="s">
        <v>8319</v>
      </c>
    </row>
    <row r="951" spans="1:22" ht="45" hidden="1" x14ac:dyDescent="0.3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s="7">
        <f t="shared" si="96"/>
        <v>1</v>
      </c>
      <c r="G951" s="7">
        <f t="shared" si="91"/>
        <v>39</v>
      </c>
      <c r="H951" t="s">
        <v>8220</v>
      </c>
      <c r="I951" t="s">
        <v>8235</v>
      </c>
      <c r="J951" t="s">
        <v>8248</v>
      </c>
      <c r="K951">
        <v>1456016576</v>
      </c>
      <c r="L951">
        <v>1450832576</v>
      </c>
      <c r="M951" s="13">
        <f t="shared" si="92"/>
        <v>42361.043703703705</v>
      </c>
      <c r="N951" s="13" t="str">
        <f t="shared" si="93"/>
        <v>2015</v>
      </c>
      <c r="O951" s="13" t="str">
        <f t="shared" si="94"/>
        <v>Dec</v>
      </c>
      <c r="P951" s="13">
        <f t="shared" si="95"/>
        <v>42421.043703703705</v>
      </c>
      <c r="Q951" t="b">
        <v>0</v>
      </c>
      <c r="R951">
        <v>7</v>
      </c>
      <c r="S951" t="b">
        <v>0</v>
      </c>
      <c r="T951" t="s">
        <v>8271</v>
      </c>
      <c r="U951" s="9" t="s">
        <v>8317</v>
      </c>
      <c r="V951" t="s">
        <v>8319</v>
      </c>
    </row>
    <row r="952" spans="1:22" ht="45" hidden="1" x14ac:dyDescent="0.3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s="7">
        <f t="shared" si="96"/>
        <v>28</v>
      </c>
      <c r="G952" s="7">
        <f t="shared" si="91"/>
        <v>58.42</v>
      </c>
      <c r="H952" t="s">
        <v>8220</v>
      </c>
      <c r="I952" t="s">
        <v>8228</v>
      </c>
      <c r="J952" t="s">
        <v>8250</v>
      </c>
      <c r="K952">
        <v>1453053661</v>
      </c>
      <c r="L952">
        <v>1450461661</v>
      </c>
      <c r="M952" s="13">
        <f t="shared" si="92"/>
        <v>42356.750706018516</v>
      </c>
      <c r="N952" s="13" t="str">
        <f t="shared" si="93"/>
        <v>2015</v>
      </c>
      <c r="O952" s="13" t="str">
        <f t="shared" si="94"/>
        <v>Dec</v>
      </c>
      <c r="P952" s="13">
        <f t="shared" si="95"/>
        <v>42386.750706018516</v>
      </c>
      <c r="Q952" t="b">
        <v>0</v>
      </c>
      <c r="R952">
        <v>24</v>
      </c>
      <c r="S952" t="b">
        <v>0</v>
      </c>
      <c r="T952" t="s">
        <v>8271</v>
      </c>
      <c r="U952" s="9" t="s">
        <v>8317</v>
      </c>
      <c r="V952" t="s">
        <v>8319</v>
      </c>
    </row>
    <row r="953" spans="1:22" hidden="1" x14ac:dyDescent="0.3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s="7">
        <f t="shared" si="96"/>
        <v>38</v>
      </c>
      <c r="G953" s="7">
        <f t="shared" si="91"/>
        <v>158.63999999999999</v>
      </c>
      <c r="H953" t="s">
        <v>8220</v>
      </c>
      <c r="I953" t="s">
        <v>8223</v>
      </c>
      <c r="J953" t="s">
        <v>8245</v>
      </c>
      <c r="K953">
        <v>1465054872</v>
      </c>
      <c r="L953">
        <v>1461166872</v>
      </c>
      <c r="M953" s="13">
        <f t="shared" si="92"/>
        <v>42480.653611111105</v>
      </c>
      <c r="N953" s="13" t="str">
        <f t="shared" si="93"/>
        <v>2016</v>
      </c>
      <c r="O953" s="13" t="str">
        <f t="shared" si="94"/>
        <v>Apr</v>
      </c>
      <c r="P953" s="13">
        <f t="shared" si="95"/>
        <v>42525.653611111105</v>
      </c>
      <c r="Q953" t="b">
        <v>0</v>
      </c>
      <c r="R953">
        <v>121</v>
      </c>
      <c r="S953" t="b">
        <v>0</v>
      </c>
      <c r="T953" t="s">
        <v>8271</v>
      </c>
      <c r="U953" s="9" t="s">
        <v>8317</v>
      </c>
      <c r="V953" t="s">
        <v>8319</v>
      </c>
    </row>
    <row r="954" spans="1:22" ht="30" hidden="1" x14ac:dyDescent="0.3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s="7">
        <f t="shared" si="96"/>
        <v>40</v>
      </c>
      <c r="G954" s="7">
        <f t="shared" si="91"/>
        <v>99.86</v>
      </c>
      <c r="H954" t="s">
        <v>8220</v>
      </c>
      <c r="I954" t="s">
        <v>8223</v>
      </c>
      <c r="J954" t="s">
        <v>8245</v>
      </c>
      <c r="K954">
        <v>1479483812</v>
      </c>
      <c r="L954">
        <v>1476888212</v>
      </c>
      <c r="M954" s="13">
        <f t="shared" si="92"/>
        <v>42662.613564814819</v>
      </c>
      <c r="N954" s="13" t="str">
        <f t="shared" si="93"/>
        <v>2016</v>
      </c>
      <c r="O954" s="13" t="str">
        <f t="shared" si="94"/>
        <v>Oct</v>
      </c>
      <c r="P954" s="13">
        <f t="shared" si="95"/>
        <v>42692.655231481483</v>
      </c>
      <c r="Q954" t="b">
        <v>0</v>
      </c>
      <c r="R954">
        <v>196</v>
      </c>
      <c r="S954" t="b">
        <v>0</v>
      </c>
      <c r="T954" t="s">
        <v>8271</v>
      </c>
      <c r="U954" s="9" t="s">
        <v>8317</v>
      </c>
      <c r="V954" t="s">
        <v>8319</v>
      </c>
    </row>
    <row r="955" spans="1:22" ht="45" hidden="1" x14ac:dyDescent="0.3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s="7">
        <f t="shared" si="96"/>
        <v>1</v>
      </c>
      <c r="G955" s="7">
        <f t="shared" si="91"/>
        <v>25.2</v>
      </c>
      <c r="H955" t="s">
        <v>8220</v>
      </c>
      <c r="I955" t="s">
        <v>8223</v>
      </c>
      <c r="J955" t="s">
        <v>8245</v>
      </c>
      <c r="K955">
        <v>1422158199</v>
      </c>
      <c r="L955">
        <v>1419566199</v>
      </c>
      <c r="M955" s="13">
        <f t="shared" si="92"/>
        <v>41999.164340277777</v>
      </c>
      <c r="N955" s="13" t="str">
        <f t="shared" si="93"/>
        <v>2014</v>
      </c>
      <c r="O955" s="13" t="str">
        <f t="shared" si="94"/>
        <v>Dec</v>
      </c>
      <c r="P955" s="13">
        <f t="shared" si="95"/>
        <v>42029.164340277777</v>
      </c>
      <c r="Q955" t="b">
        <v>0</v>
      </c>
      <c r="R955">
        <v>5</v>
      </c>
      <c r="S955" t="b">
        <v>0</v>
      </c>
      <c r="T955" t="s">
        <v>8271</v>
      </c>
      <c r="U955" s="9" t="s">
        <v>8317</v>
      </c>
      <c r="V955" t="s">
        <v>8319</v>
      </c>
    </row>
    <row r="956" spans="1:22" ht="45" hidden="1" x14ac:dyDescent="0.3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s="7">
        <f t="shared" si="96"/>
        <v>43</v>
      </c>
      <c r="G956" s="7">
        <f t="shared" si="91"/>
        <v>89.19</v>
      </c>
      <c r="H956" t="s">
        <v>8220</v>
      </c>
      <c r="I956" t="s">
        <v>8223</v>
      </c>
      <c r="J956" t="s">
        <v>8245</v>
      </c>
      <c r="K956">
        <v>1440100839</v>
      </c>
      <c r="L956">
        <v>1436472039</v>
      </c>
      <c r="M956" s="13">
        <f t="shared" si="92"/>
        <v>42194.833784722221</v>
      </c>
      <c r="N956" s="13" t="str">
        <f t="shared" si="93"/>
        <v>2015</v>
      </c>
      <c r="O956" s="13" t="str">
        <f t="shared" si="94"/>
        <v>Jul</v>
      </c>
      <c r="P956" s="13">
        <f t="shared" si="95"/>
        <v>42236.833784722221</v>
      </c>
      <c r="Q956" t="b">
        <v>0</v>
      </c>
      <c r="R956">
        <v>73</v>
      </c>
      <c r="S956" t="b">
        <v>0</v>
      </c>
      <c r="T956" t="s">
        <v>8271</v>
      </c>
      <c r="U956" s="9" t="s">
        <v>8317</v>
      </c>
      <c r="V956" t="s">
        <v>8319</v>
      </c>
    </row>
    <row r="957" spans="1:22" ht="45" hidden="1" x14ac:dyDescent="0.3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s="7">
        <f t="shared" si="96"/>
        <v>6</v>
      </c>
      <c r="G957" s="7">
        <f t="shared" si="91"/>
        <v>182.62</v>
      </c>
      <c r="H957" t="s">
        <v>8220</v>
      </c>
      <c r="I957" t="s">
        <v>8223</v>
      </c>
      <c r="J957" t="s">
        <v>8245</v>
      </c>
      <c r="K957">
        <v>1473750300</v>
      </c>
      <c r="L957">
        <v>1470294300</v>
      </c>
      <c r="M957" s="13">
        <f t="shared" si="92"/>
        <v>42586.295138888891</v>
      </c>
      <c r="N957" s="13" t="str">
        <f t="shared" si="93"/>
        <v>2016</v>
      </c>
      <c r="O957" s="13" t="str">
        <f t="shared" si="94"/>
        <v>Aug</v>
      </c>
      <c r="P957" s="13">
        <f t="shared" si="95"/>
        <v>42626.295138888891</v>
      </c>
      <c r="Q957" t="b">
        <v>0</v>
      </c>
      <c r="R957">
        <v>93</v>
      </c>
      <c r="S957" t="b">
        <v>0</v>
      </c>
      <c r="T957" t="s">
        <v>8271</v>
      </c>
      <c r="U957" s="9" t="s">
        <v>8317</v>
      </c>
      <c r="V957" t="s">
        <v>8319</v>
      </c>
    </row>
    <row r="958" spans="1:22" ht="60" hidden="1" x14ac:dyDescent="0.3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s="7">
        <f t="shared" si="96"/>
        <v>2</v>
      </c>
      <c r="G958" s="7">
        <f t="shared" si="91"/>
        <v>50.65</v>
      </c>
      <c r="H958" t="s">
        <v>8220</v>
      </c>
      <c r="I958" t="s">
        <v>8223</v>
      </c>
      <c r="J958" t="s">
        <v>8245</v>
      </c>
      <c r="K958">
        <v>1430081759</v>
      </c>
      <c r="L958">
        <v>1424901359</v>
      </c>
      <c r="M958" s="13">
        <f t="shared" si="92"/>
        <v>42060.913877314815</v>
      </c>
      <c r="N958" s="13" t="str">
        <f t="shared" si="93"/>
        <v>2015</v>
      </c>
      <c r="O958" s="13" t="str">
        <f t="shared" si="94"/>
        <v>Feb</v>
      </c>
      <c r="P958" s="13">
        <f t="shared" si="95"/>
        <v>42120.872210648144</v>
      </c>
      <c r="Q958" t="b">
        <v>0</v>
      </c>
      <c r="R958">
        <v>17</v>
      </c>
      <c r="S958" t="b">
        <v>0</v>
      </c>
      <c r="T958" t="s">
        <v>8271</v>
      </c>
      <c r="U958" s="9" t="s">
        <v>8317</v>
      </c>
      <c r="V958" t="s">
        <v>8319</v>
      </c>
    </row>
    <row r="959" spans="1:22" ht="30" hidden="1" x14ac:dyDescent="0.3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s="7">
        <f t="shared" si="96"/>
        <v>2</v>
      </c>
      <c r="G959" s="7">
        <f t="shared" si="91"/>
        <v>33.29</v>
      </c>
      <c r="H959" t="s">
        <v>8220</v>
      </c>
      <c r="I959" t="s">
        <v>8223</v>
      </c>
      <c r="J959" t="s">
        <v>8245</v>
      </c>
      <c r="K959">
        <v>1479392133</v>
      </c>
      <c r="L959">
        <v>1476710133</v>
      </c>
      <c r="M959" s="13">
        <f t="shared" si="92"/>
        <v>42660.552465277782</v>
      </c>
      <c r="N959" s="13" t="str">
        <f t="shared" si="93"/>
        <v>2016</v>
      </c>
      <c r="O959" s="13" t="str">
        <f t="shared" si="94"/>
        <v>Oct</v>
      </c>
      <c r="P959" s="13">
        <f t="shared" si="95"/>
        <v>42691.594131944439</v>
      </c>
      <c r="Q959" t="b">
        <v>0</v>
      </c>
      <c r="R959">
        <v>7</v>
      </c>
      <c r="S959" t="b">
        <v>0</v>
      </c>
      <c r="T959" t="s">
        <v>8271</v>
      </c>
      <c r="U959" s="9" t="s">
        <v>8317</v>
      </c>
      <c r="V959" t="s">
        <v>8319</v>
      </c>
    </row>
    <row r="960" spans="1:22" ht="60" hidden="1" x14ac:dyDescent="0.3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s="7">
        <f t="shared" si="96"/>
        <v>11</v>
      </c>
      <c r="G960" s="7">
        <f t="shared" si="91"/>
        <v>51.82</v>
      </c>
      <c r="H960" t="s">
        <v>8220</v>
      </c>
      <c r="I960" t="s">
        <v>8223</v>
      </c>
      <c r="J960" t="s">
        <v>8245</v>
      </c>
      <c r="K960">
        <v>1428641940</v>
      </c>
      <c r="L960">
        <v>1426792563</v>
      </c>
      <c r="M960" s="13">
        <f t="shared" si="92"/>
        <v>42082.802812499998</v>
      </c>
      <c r="N960" s="13" t="str">
        <f t="shared" si="93"/>
        <v>2015</v>
      </c>
      <c r="O960" s="13" t="str">
        <f t="shared" si="94"/>
        <v>Mar</v>
      </c>
      <c r="P960" s="13">
        <f t="shared" si="95"/>
        <v>42104.207638888889</v>
      </c>
      <c r="Q960" t="b">
        <v>0</v>
      </c>
      <c r="R960">
        <v>17</v>
      </c>
      <c r="S960" t="b">
        <v>0</v>
      </c>
      <c r="T960" t="s">
        <v>8271</v>
      </c>
      <c r="U960" s="9" t="s">
        <v>8317</v>
      </c>
      <c r="V960" t="s">
        <v>8319</v>
      </c>
    </row>
    <row r="961" spans="1:22" ht="45" hidden="1" x14ac:dyDescent="0.3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s="7">
        <f t="shared" si="96"/>
        <v>39</v>
      </c>
      <c r="G961" s="7">
        <f t="shared" si="91"/>
        <v>113.63</v>
      </c>
      <c r="H961" t="s">
        <v>8220</v>
      </c>
      <c r="I961" t="s">
        <v>8223</v>
      </c>
      <c r="J961" t="s">
        <v>8245</v>
      </c>
      <c r="K961">
        <v>1421640665</v>
      </c>
      <c r="L961">
        <v>1419048665</v>
      </c>
      <c r="M961" s="13">
        <f t="shared" si="92"/>
        <v>41993.174363425926</v>
      </c>
      <c r="N961" s="13" t="str">
        <f t="shared" si="93"/>
        <v>2014</v>
      </c>
      <c r="O961" s="13" t="str">
        <f t="shared" si="94"/>
        <v>Dec</v>
      </c>
      <c r="P961" s="13">
        <f t="shared" si="95"/>
        <v>42023.174363425926</v>
      </c>
      <c r="Q961" t="b">
        <v>0</v>
      </c>
      <c r="R961">
        <v>171</v>
      </c>
      <c r="S961" t="b">
        <v>0</v>
      </c>
      <c r="T961" t="s">
        <v>8271</v>
      </c>
      <c r="U961" s="9" t="s">
        <v>8317</v>
      </c>
      <c r="V961" t="s">
        <v>8319</v>
      </c>
    </row>
    <row r="962" spans="1:22" ht="45" hidden="1" x14ac:dyDescent="0.3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s="7">
        <f t="shared" si="96"/>
        <v>46</v>
      </c>
      <c r="G962" s="7">
        <f t="shared" si="91"/>
        <v>136.46</v>
      </c>
      <c r="H962" t="s">
        <v>8220</v>
      </c>
      <c r="I962" t="s">
        <v>8223</v>
      </c>
      <c r="J962" t="s">
        <v>8245</v>
      </c>
      <c r="K962">
        <v>1489500155</v>
      </c>
      <c r="L962">
        <v>1485874955</v>
      </c>
      <c r="M962" s="13">
        <f t="shared" si="92"/>
        <v>42766.626793981486</v>
      </c>
      <c r="N962" s="13" t="str">
        <f t="shared" si="93"/>
        <v>2017</v>
      </c>
      <c r="O962" s="13" t="str">
        <f t="shared" si="94"/>
        <v>Jan</v>
      </c>
      <c r="P962" s="13">
        <f t="shared" si="95"/>
        <v>42808.585127314815</v>
      </c>
      <c r="Q962" t="b">
        <v>0</v>
      </c>
      <c r="R962">
        <v>188</v>
      </c>
      <c r="S962" t="b">
        <v>0</v>
      </c>
      <c r="T962" t="s">
        <v>8271</v>
      </c>
      <c r="U962" s="9" t="s">
        <v>8317</v>
      </c>
      <c r="V962" t="s">
        <v>8319</v>
      </c>
    </row>
    <row r="963" spans="1:22" ht="45" hidden="1" x14ac:dyDescent="0.3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s="7">
        <f t="shared" si="96"/>
        <v>42</v>
      </c>
      <c r="G963" s="7">
        <f t="shared" si="91"/>
        <v>364.35</v>
      </c>
      <c r="H963" t="s">
        <v>8220</v>
      </c>
      <c r="I963" t="s">
        <v>8223</v>
      </c>
      <c r="J963" t="s">
        <v>8245</v>
      </c>
      <c r="K963">
        <v>1487617200</v>
      </c>
      <c r="L963">
        <v>1483634335</v>
      </c>
      <c r="M963" s="13">
        <f t="shared" si="92"/>
        <v>42740.693692129629</v>
      </c>
      <c r="N963" s="13" t="str">
        <f t="shared" si="93"/>
        <v>2017</v>
      </c>
      <c r="O963" s="13" t="str">
        <f t="shared" si="94"/>
        <v>Jan</v>
      </c>
      <c r="P963" s="13">
        <f t="shared" si="95"/>
        <v>42786.791666666672</v>
      </c>
      <c r="Q963" t="b">
        <v>0</v>
      </c>
      <c r="R963">
        <v>110</v>
      </c>
      <c r="S963" t="b">
        <v>0</v>
      </c>
      <c r="T963" t="s">
        <v>8271</v>
      </c>
      <c r="U963" s="9" t="s">
        <v>8317</v>
      </c>
      <c r="V963" t="s">
        <v>8319</v>
      </c>
    </row>
    <row r="964" spans="1:22" ht="45" hidden="1" x14ac:dyDescent="0.3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s="7">
        <f t="shared" si="96"/>
        <v>28</v>
      </c>
      <c r="G964" s="7">
        <f t="shared" si="91"/>
        <v>19.239999999999998</v>
      </c>
      <c r="H964" t="s">
        <v>8220</v>
      </c>
      <c r="I964" t="s">
        <v>8223</v>
      </c>
      <c r="J964" t="s">
        <v>8245</v>
      </c>
      <c r="K964">
        <v>1455210353</v>
      </c>
      <c r="L964">
        <v>1451927153</v>
      </c>
      <c r="M964" s="13">
        <f t="shared" si="92"/>
        <v>42373.712418981479</v>
      </c>
      <c r="N964" s="13" t="str">
        <f t="shared" si="93"/>
        <v>2016</v>
      </c>
      <c r="O964" s="13" t="str">
        <f t="shared" si="94"/>
        <v>Jan</v>
      </c>
      <c r="P964" s="13">
        <f t="shared" si="95"/>
        <v>42411.712418981479</v>
      </c>
      <c r="Q964" t="b">
        <v>0</v>
      </c>
      <c r="R964">
        <v>37</v>
      </c>
      <c r="S964" t="b">
        <v>0</v>
      </c>
      <c r="T964" t="s">
        <v>8271</v>
      </c>
      <c r="U964" s="9" t="s">
        <v>8317</v>
      </c>
      <c r="V964" t="s">
        <v>8319</v>
      </c>
    </row>
    <row r="965" spans="1:22" ht="30" hidden="1" x14ac:dyDescent="0.3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s="7">
        <f t="shared" si="96"/>
        <v>1</v>
      </c>
      <c r="G965" s="7">
        <f t="shared" si="91"/>
        <v>41.89</v>
      </c>
      <c r="H965" t="s">
        <v>8220</v>
      </c>
      <c r="I965" t="s">
        <v>8223</v>
      </c>
      <c r="J965" t="s">
        <v>8245</v>
      </c>
      <c r="K965">
        <v>1476717319</v>
      </c>
      <c r="L965">
        <v>1473693319</v>
      </c>
      <c r="M965" s="13">
        <f t="shared" si="92"/>
        <v>42625.635636574079</v>
      </c>
      <c r="N965" s="13" t="str">
        <f t="shared" si="93"/>
        <v>2016</v>
      </c>
      <c r="O965" s="13" t="str">
        <f t="shared" si="94"/>
        <v>Sep</v>
      </c>
      <c r="P965" s="13">
        <f t="shared" si="95"/>
        <v>42660.635636574079</v>
      </c>
      <c r="Q965" t="b">
        <v>0</v>
      </c>
      <c r="R965">
        <v>9</v>
      </c>
      <c r="S965" t="b">
        <v>0</v>
      </c>
      <c r="T965" t="s">
        <v>8271</v>
      </c>
      <c r="U965" s="9" t="s">
        <v>8317</v>
      </c>
      <c r="V965" t="s">
        <v>8319</v>
      </c>
    </row>
    <row r="966" spans="1:22" ht="60" hidden="1" x14ac:dyDescent="0.3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s="7">
        <f t="shared" si="96"/>
        <v>1</v>
      </c>
      <c r="G966" s="7">
        <f t="shared" si="91"/>
        <v>30.31</v>
      </c>
      <c r="H966" t="s">
        <v>8220</v>
      </c>
      <c r="I966" t="s">
        <v>8228</v>
      </c>
      <c r="J966" t="s">
        <v>8250</v>
      </c>
      <c r="K966">
        <v>1441119919</v>
      </c>
      <c r="L966">
        <v>1437663919</v>
      </c>
      <c r="M966" s="13">
        <f t="shared" si="92"/>
        <v>42208.628692129627</v>
      </c>
      <c r="N966" s="13" t="str">
        <f t="shared" si="93"/>
        <v>2015</v>
      </c>
      <c r="O966" s="13" t="str">
        <f t="shared" si="94"/>
        <v>Jul</v>
      </c>
      <c r="P966" s="13">
        <f t="shared" si="95"/>
        <v>42248.628692129627</v>
      </c>
      <c r="Q966" t="b">
        <v>0</v>
      </c>
      <c r="R966">
        <v>29</v>
      </c>
      <c r="S966" t="b">
        <v>0</v>
      </c>
      <c r="T966" t="s">
        <v>8271</v>
      </c>
      <c r="U966" s="9" t="s">
        <v>8317</v>
      </c>
      <c r="V966" t="s">
        <v>8319</v>
      </c>
    </row>
    <row r="967" spans="1:22" ht="60" hidden="1" x14ac:dyDescent="0.3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s="7">
        <f t="shared" si="96"/>
        <v>1</v>
      </c>
      <c r="G967" s="7">
        <f t="shared" si="91"/>
        <v>49.67</v>
      </c>
      <c r="H967" t="s">
        <v>8220</v>
      </c>
      <c r="I967" t="s">
        <v>8223</v>
      </c>
      <c r="J967" t="s">
        <v>8245</v>
      </c>
      <c r="K967">
        <v>1477454340</v>
      </c>
      <c r="L967">
        <v>1474676646</v>
      </c>
      <c r="M967" s="13">
        <f t="shared" si="92"/>
        <v>42637.016736111109</v>
      </c>
      <c r="N967" s="13" t="str">
        <f t="shared" si="93"/>
        <v>2016</v>
      </c>
      <c r="O967" s="13" t="str">
        <f t="shared" si="94"/>
        <v>Sep</v>
      </c>
      <c r="P967" s="13">
        <f t="shared" si="95"/>
        <v>42669.165972222225</v>
      </c>
      <c r="Q967" t="b">
        <v>0</v>
      </c>
      <c r="R967">
        <v>6</v>
      </c>
      <c r="S967" t="b">
        <v>0</v>
      </c>
      <c r="T967" t="s">
        <v>8271</v>
      </c>
      <c r="U967" s="9" t="s">
        <v>8317</v>
      </c>
      <c r="V967" t="s">
        <v>8319</v>
      </c>
    </row>
    <row r="968" spans="1:22" ht="45" hidden="1" x14ac:dyDescent="0.3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s="7">
        <f t="shared" si="96"/>
        <v>15</v>
      </c>
      <c r="G968" s="7">
        <f t="shared" si="91"/>
        <v>59.2</v>
      </c>
      <c r="H968" t="s">
        <v>8220</v>
      </c>
      <c r="I968" t="s">
        <v>8223</v>
      </c>
      <c r="J968" t="s">
        <v>8245</v>
      </c>
      <c r="K968">
        <v>1475766932</v>
      </c>
      <c r="L968">
        <v>1473174932</v>
      </c>
      <c r="M968" s="13">
        <f t="shared" si="92"/>
        <v>42619.635787037041</v>
      </c>
      <c r="N968" s="13" t="str">
        <f t="shared" si="93"/>
        <v>2016</v>
      </c>
      <c r="O968" s="13" t="str">
        <f t="shared" si="94"/>
        <v>Sep</v>
      </c>
      <c r="P968" s="13">
        <f t="shared" si="95"/>
        <v>42649.635787037041</v>
      </c>
      <c r="Q968" t="b">
        <v>0</v>
      </c>
      <c r="R968">
        <v>30</v>
      </c>
      <c r="S968" t="b">
        <v>0</v>
      </c>
      <c r="T968" t="s">
        <v>8271</v>
      </c>
      <c r="U968" s="9" t="s">
        <v>8317</v>
      </c>
      <c r="V968" t="s">
        <v>8319</v>
      </c>
    </row>
    <row r="969" spans="1:22" ht="45" hidden="1" x14ac:dyDescent="0.3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s="7">
        <f t="shared" si="96"/>
        <v>18</v>
      </c>
      <c r="G969" s="7">
        <f t="shared" si="91"/>
        <v>43.98</v>
      </c>
      <c r="H969" t="s">
        <v>8220</v>
      </c>
      <c r="I969" t="s">
        <v>8223</v>
      </c>
      <c r="J969" t="s">
        <v>8245</v>
      </c>
      <c r="K969">
        <v>1461301574</v>
      </c>
      <c r="L969">
        <v>1456121174</v>
      </c>
      <c r="M969" s="13">
        <f t="shared" si="92"/>
        <v>42422.254328703704</v>
      </c>
      <c r="N969" s="13" t="str">
        <f t="shared" si="93"/>
        <v>2016</v>
      </c>
      <c r="O969" s="13" t="str">
        <f t="shared" si="94"/>
        <v>Feb</v>
      </c>
      <c r="P969" s="13">
        <f t="shared" si="95"/>
        <v>42482.21266203704</v>
      </c>
      <c r="Q969" t="b">
        <v>0</v>
      </c>
      <c r="R969">
        <v>81</v>
      </c>
      <c r="S969" t="b">
        <v>0</v>
      </c>
      <c r="T969" t="s">
        <v>8271</v>
      </c>
      <c r="U969" s="9" t="s">
        <v>8317</v>
      </c>
      <c r="V969" t="s">
        <v>8319</v>
      </c>
    </row>
    <row r="970" spans="1:22" ht="45" hidden="1" x14ac:dyDescent="0.3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s="7">
        <f t="shared" si="96"/>
        <v>1</v>
      </c>
      <c r="G970" s="7">
        <f t="shared" ref="G970:G1033" si="97">IFERROR(ROUND(E970/R970,2),0)</f>
        <v>26.5</v>
      </c>
      <c r="H970" t="s">
        <v>8220</v>
      </c>
      <c r="I970" t="s">
        <v>8223</v>
      </c>
      <c r="J970" t="s">
        <v>8245</v>
      </c>
      <c r="K970">
        <v>1408134034</v>
      </c>
      <c r="L970">
        <v>1405542034</v>
      </c>
      <c r="M970" s="13">
        <f t="shared" ref="M970:M1033" si="98">(((L970/60)/60)/24)+DATE(1970,1,1)</f>
        <v>41836.847615740742</v>
      </c>
      <c r="N970" s="13" t="str">
        <f t="shared" ref="N970:N1033" si="99">TEXT(M970, "YYY")</f>
        <v>2014</v>
      </c>
      <c r="O970" s="13" t="str">
        <f t="shared" ref="O970:O1033" si="100">TEXT(M970,"MMM")</f>
        <v>Jul</v>
      </c>
      <c r="P970" s="13">
        <f t="shared" ref="P970:P1033" si="101">(((K970/60)/60)/24)+DATE(1970,1,1)</f>
        <v>41866.847615740742</v>
      </c>
      <c r="Q970" t="b">
        <v>0</v>
      </c>
      <c r="R970">
        <v>4</v>
      </c>
      <c r="S970" t="b">
        <v>0</v>
      </c>
      <c r="T970" t="s">
        <v>8271</v>
      </c>
      <c r="U970" s="9" t="s">
        <v>8317</v>
      </c>
      <c r="V970" t="s">
        <v>8319</v>
      </c>
    </row>
    <row r="971" spans="1:22" ht="30" hidden="1" x14ac:dyDescent="0.3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s="7">
        <f t="shared" si="96"/>
        <v>47</v>
      </c>
      <c r="G971" s="7">
        <f t="shared" si="97"/>
        <v>1272.73</v>
      </c>
      <c r="H971" t="s">
        <v>8220</v>
      </c>
      <c r="I971" t="s">
        <v>8237</v>
      </c>
      <c r="J971" t="s">
        <v>8255</v>
      </c>
      <c r="K971">
        <v>1486624607</v>
      </c>
      <c r="L971">
        <v>1483773407</v>
      </c>
      <c r="M971" s="13">
        <f t="shared" si="98"/>
        <v>42742.30332175926</v>
      </c>
      <c r="N971" s="13" t="str">
        <f t="shared" si="99"/>
        <v>2017</v>
      </c>
      <c r="O971" s="13" t="str">
        <f t="shared" si="100"/>
        <v>Jan</v>
      </c>
      <c r="P971" s="13">
        <f t="shared" si="101"/>
        <v>42775.30332175926</v>
      </c>
      <c r="Q971" t="b">
        <v>0</v>
      </c>
      <c r="R971">
        <v>11</v>
      </c>
      <c r="S971" t="b">
        <v>0</v>
      </c>
      <c r="T971" t="s">
        <v>8271</v>
      </c>
      <c r="U971" s="9" t="s">
        <v>8317</v>
      </c>
      <c r="V971" t="s">
        <v>8319</v>
      </c>
    </row>
    <row r="972" spans="1:22" ht="60" hidden="1" x14ac:dyDescent="0.3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s="7">
        <f t="shared" si="96"/>
        <v>46</v>
      </c>
      <c r="G972" s="7">
        <f t="shared" si="97"/>
        <v>164</v>
      </c>
      <c r="H972" t="s">
        <v>8220</v>
      </c>
      <c r="I972" t="s">
        <v>8228</v>
      </c>
      <c r="J972" t="s">
        <v>8250</v>
      </c>
      <c r="K972">
        <v>1485147540</v>
      </c>
      <c r="L972">
        <v>1481951853</v>
      </c>
      <c r="M972" s="13">
        <f t="shared" si="98"/>
        <v>42721.220520833333</v>
      </c>
      <c r="N972" s="13" t="str">
        <f t="shared" si="99"/>
        <v>2016</v>
      </c>
      <c r="O972" s="13" t="str">
        <f t="shared" si="100"/>
        <v>Dec</v>
      </c>
      <c r="P972" s="13">
        <f t="shared" si="101"/>
        <v>42758.207638888889</v>
      </c>
      <c r="Q972" t="b">
        <v>0</v>
      </c>
      <c r="R972">
        <v>14</v>
      </c>
      <c r="S972" t="b">
        <v>0</v>
      </c>
      <c r="T972" t="s">
        <v>8271</v>
      </c>
      <c r="U972" s="9" t="s">
        <v>8317</v>
      </c>
      <c r="V972" t="s">
        <v>8319</v>
      </c>
    </row>
    <row r="973" spans="1:22" ht="45" hidden="1" x14ac:dyDescent="0.3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s="7">
        <f t="shared" si="96"/>
        <v>0</v>
      </c>
      <c r="G973" s="7">
        <f t="shared" si="97"/>
        <v>45.2</v>
      </c>
      <c r="H973" t="s">
        <v>8220</v>
      </c>
      <c r="I973" t="s">
        <v>8223</v>
      </c>
      <c r="J973" t="s">
        <v>8245</v>
      </c>
      <c r="K973">
        <v>1433178060</v>
      </c>
      <c r="L973">
        <v>1429290060</v>
      </c>
      <c r="M973" s="13">
        <f t="shared" si="98"/>
        <v>42111.709027777775</v>
      </c>
      <c r="N973" s="13" t="str">
        <f t="shared" si="99"/>
        <v>2015</v>
      </c>
      <c r="O973" s="13" t="str">
        <f t="shared" si="100"/>
        <v>Apr</v>
      </c>
      <c r="P973" s="13">
        <f t="shared" si="101"/>
        <v>42156.709027777775</v>
      </c>
      <c r="Q973" t="b">
        <v>0</v>
      </c>
      <c r="R973">
        <v>5</v>
      </c>
      <c r="S973" t="b">
        <v>0</v>
      </c>
      <c r="T973" t="s">
        <v>8271</v>
      </c>
      <c r="U973" s="9" t="s">
        <v>8317</v>
      </c>
      <c r="V973" t="s">
        <v>8319</v>
      </c>
    </row>
    <row r="974" spans="1:22" ht="45" hidden="1" x14ac:dyDescent="0.3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s="7">
        <f t="shared" si="96"/>
        <v>35</v>
      </c>
      <c r="G974" s="7">
        <f t="shared" si="97"/>
        <v>153.88999999999999</v>
      </c>
      <c r="H974" t="s">
        <v>8220</v>
      </c>
      <c r="I974" t="s">
        <v>8223</v>
      </c>
      <c r="J974" t="s">
        <v>8245</v>
      </c>
      <c r="K974">
        <v>1409813940</v>
      </c>
      <c r="L974">
        <v>1407271598</v>
      </c>
      <c r="M974" s="13">
        <f t="shared" si="98"/>
        <v>41856.865717592591</v>
      </c>
      <c r="N974" s="13" t="str">
        <f t="shared" si="99"/>
        <v>2014</v>
      </c>
      <c r="O974" s="13" t="str">
        <f t="shared" si="100"/>
        <v>Aug</v>
      </c>
      <c r="P974" s="13">
        <f t="shared" si="101"/>
        <v>41886.290972222225</v>
      </c>
      <c r="Q974" t="b">
        <v>0</v>
      </c>
      <c r="R974">
        <v>45</v>
      </c>
      <c r="S974" t="b">
        <v>0</v>
      </c>
      <c r="T974" t="s">
        <v>8271</v>
      </c>
      <c r="U974" s="9" t="s">
        <v>8317</v>
      </c>
      <c r="V974" t="s">
        <v>8319</v>
      </c>
    </row>
    <row r="975" spans="1:22" ht="60" hidden="1" x14ac:dyDescent="0.3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s="7">
        <f t="shared" si="96"/>
        <v>2</v>
      </c>
      <c r="G975" s="7">
        <f t="shared" si="97"/>
        <v>51.38</v>
      </c>
      <c r="H975" t="s">
        <v>8220</v>
      </c>
      <c r="I975" t="s">
        <v>8223</v>
      </c>
      <c r="J975" t="s">
        <v>8245</v>
      </c>
      <c r="K975">
        <v>1447032093</v>
      </c>
      <c r="L975">
        <v>1441844493</v>
      </c>
      <c r="M975" s="13">
        <f t="shared" si="98"/>
        <v>42257.014965277776</v>
      </c>
      <c r="N975" s="13" t="str">
        <f t="shared" si="99"/>
        <v>2015</v>
      </c>
      <c r="O975" s="13" t="str">
        <f t="shared" si="100"/>
        <v>Sep</v>
      </c>
      <c r="P975" s="13">
        <f t="shared" si="101"/>
        <v>42317.056631944448</v>
      </c>
      <c r="Q975" t="b">
        <v>0</v>
      </c>
      <c r="R975">
        <v>8</v>
      </c>
      <c r="S975" t="b">
        <v>0</v>
      </c>
      <c r="T975" t="s">
        <v>8271</v>
      </c>
      <c r="U975" s="9" t="s">
        <v>8317</v>
      </c>
      <c r="V975" t="s">
        <v>8319</v>
      </c>
    </row>
    <row r="976" spans="1:22" ht="45" hidden="1" x14ac:dyDescent="0.3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s="7">
        <f t="shared" si="96"/>
        <v>1</v>
      </c>
      <c r="G976" s="7">
        <f t="shared" si="97"/>
        <v>93.33</v>
      </c>
      <c r="H976" t="s">
        <v>8220</v>
      </c>
      <c r="I976" t="s">
        <v>8223</v>
      </c>
      <c r="J976" t="s">
        <v>8245</v>
      </c>
      <c r="K976">
        <v>1458925156</v>
      </c>
      <c r="L976">
        <v>1456336756</v>
      </c>
      <c r="M976" s="13">
        <f t="shared" si="98"/>
        <v>42424.749490740738</v>
      </c>
      <c r="N976" s="13" t="str">
        <f t="shared" si="99"/>
        <v>2016</v>
      </c>
      <c r="O976" s="13" t="str">
        <f t="shared" si="100"/>
        <v>Feb</v>
      </c>
      <c r="P976" s="13">
        <f t="shared" si="101"/>
        <v>42454.707824074074</v>
      </c>
      <c r="Q976" t="b">
        <v>0</v>
      </c>
      <c r="R976">
        <v>3</v>
      </c>
      <c r="S976" t="b">
        <v>0</v>
      </c>
      <c r="T976" t="s">
        <v>8271</v>
      </c>
      <c r="U976" s="9" t="s">
        <v>8317</v>
      </c>
      <c r="V976" t="s">
        <v>8319</v>
      </c>
    </row>
    <row r="977" spans="1:22" ht="60" hidden="1" x14ac:dyDescent="0.3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s="7">
        <f t="shared" si="96"/>
        <v>3</v>
      </c>
      <c r="G977" s="7">
        <f t="shared" si="97"/>
        <v>108.63</v>
      </c>
      <c r="H977" t="s">
        <v>8220</v>
      </c>
      <c r="I977" t="s">
        <v>8223</v>
      </c>
      <c r="J977" t="s">
        <v>8245</v>
      </c>
      <c r="K977">
        <v>1467132185</v>
      </c>
      <c r="L977">
        <v>1461948185</v>
      </c>
      <c r="M977" s="13">
        <f t="shared" si="98"/>
        <v>42489.696585648147</v>
      </c>
      <c r="N977" s="13" t="str">
        <f t="shared" si="99"/>
        <v>2016</v>
      </c>
      <c r="O977" s="13" t="str">
        <f t="shared" si="100"/>
        <v>Apr</v>
      </c>
      <c r="P977" s="13">
        <f t="shared" si="101"/>
        <v>42549.696585648147</v>
      </c>
      <c r="Q977" t="b">
        <v>0</v>
      </c>
      <c r="R977">
        <v>24</v>
      </c>
      <c r="S977" t="b">
        <v>0</v>
      </c>
      <c r="T977" t="s">
        <v>8271</v>
      </c>
      <c r="U977" s="9" t="s">
        <v>8317</v>
      </c>
      <c r="V977" t="s">
        <v>8319</v>
      </c>
    </row>
    <row r="978" spans="1:22" ht="60" hidden="1" x14ac:dyDescent="0.3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s="7">
        <f t="shared" si="96"/>
        <v>2</v>
      </c>
      <c r="G978" s="7">
        <f t="shared" si="97"/>
        <v>160.5</v>
      </c>
      <c r="H978" t="s">
        <v>8220</v>
      </c>
      <c r="I978" t="s">
        <v>8225</v>
      </c>
      <c r="J978" t="s">
        <v>8247</v>
      </c>
      <c r="K978">
        <v>1439515497</v>
      </c>
      <c r="L978">
        <v>1435627497</v>
      </c>
      <c r="M978" s="13">
        <f t="shared" si="98"/>
        <v>42185.058993055558</v>
      </c>
      <c r="N978" s="13" t="str">
        <f t="shared" si="99"/>
        <v>2015</v>
      </c>
      <c r="O978" s="13" t="str">
        <f t="shared" si="100"/>
        <v>Jun</v>
      </c>
      <c r="P978" s="13">
        <f t="shared" si="101"/>
        <v>42230.058993055558</v>
      </c>
      <c r="Q978" t="b">
        <v>0</v>
      </c>
      <c r="R978">
        <v>18</v>
      </c>
      <c r="S978" t="b">
        <v>0</v>
      </c>
      <c r="T978" t="s">
        <v>8271</v>
      </c>
      <c r="U978" s="9" t="s">
        <v>8317</v>
      </c>
      <c r="V978" t="s">
        <v>8319</v>
      </c>
    </row>
    <row r="979" spans="1:22" ht="45" hidden="1" x14ac:dyDescent="0.3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s="7">
        <f t="shared" si="96"/>
        <v>34</v>
      </c>
      <c r="G979" s="7">
        <f t="shared" si="97"/>
        <v>75.75</v>
      </c>
      <c r="H979" t="s">
        <v>8220</v>
      </c>
      <c r="I979" t="s">
        <v>8238</v>
      </c>
      <c r="J979" t="s">
        <v>8248</v>
      </c>
      <c r="K979">
        <v>1456094197</v>
      </c>
      <c r="L979">
        <v>1453502197</v>
      </c>
      <c r="M979" s="13">
        <f t="shared" si="98"/>
        <v>42391.942094907412</v>
      </c>
      <c r="N979" s="13" t="str">
        <f t="shared" si="99"/>
        <v>2016</v>
      </c>
      <c r="O979" s="13" t="str">
        <f t="shared" si="100"/>
        <v>Jan</v>
      </c>
      <c r="P979" s="13">
        <f t="shared" si="101"/>
        <v>42421.942094907412</v>
      </c>
      <c r="Q979" t="b">
        <v>0</v>
      </c>
      <c r="R979">
        <v>12</v>
      </c>
      <c r="S979" t="b">
        <v>0</v>
      </c>
      <c r="T979" t="s">
        <v>8271</v>
      </c>
      <c r="U979" s="9" t="s">
        <v>8317</v>
      </c>
      <c r="V979" t="s">
        <v>8319</v>
      </c>
    </row>
    <row r="980" spans="1:22" ht="45" hidden="1" x14ac:dyDescent="0.3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s="7">
        <f t="shared" si="96"/>
        <v>56</v>
      </c>
      <c r="G980" s="7">
        <f t="shared" si="97"/>
        <v>790.84</v>
      </c>
      <c r="H980" t="s">
        <v>8220</v>
      </c>
      <c r="I980" t="s">
        <v>8234</v>
      </c>
      <c r="J980" t="s">
        <v>8254</v>
      </c>
      <c r="K980">
        <v>1456385101</v>
      </c>
      <c r="L980">
        <v>1453793101</v>
      </c>
      <c r="M980" s="13">
        <f t="shared" si="98"/>
        <v>42395.309039351851</v>
      </c>
      <c r="N980" s="13" t="str">
        <f t="shared" si="99"/>
        <v>2016</v>
      </c>
      <c r="O980" s="13" t="str">
        <f t="shared" si="100"/>
        <v>Jan</v>
      </c>
      <c r="P980" s="13">
        <f t="shared" si="101"/>
        <v>42425.309039351851</v>
      </c>
      <c r="Q980" t="b">
        <v>0</v>
      </c>
      <c r="R980">
        <v>123</v>
      </c>
      <c r="S980" t="b">
        <v>0</v>
      </c>
      <c r="T980" t="s">
        <v>8271</v>
      </c>
      <c r="U980" s="9" t="s">
        <v>8317</v>
      </c>
      <c r="V980" t="s">
        <v>8319</v>
      </c>
    </row>
    <row r="981" spans="1:22" ht="60" hidden="1" x14ac:dyDescent="0.3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s="7">
        <f t="shared" si="96"/>
        <v>83</v>
      </c>
      <c r="G981" s="7">
        <f t="shared" si="97"/>
        <v>301.94</v>
      </c>
      <c r="H981" t="s">
        <v>8220</v>
      </c>
      <c r="I981" t="s">
        <v>8223</v>
      </c>
      <c r="J981" t="s">
        <v>8245</v>
      </c>
      <c r="K981">
        <v>1466449140</v>
      </c>
      <c r="L981">
        <v>1463392828</v>
      </c>
      <c r="M981" s="13">
        <f t="shared" si="98"/>
        <v>42506.416990740734</v>
      </c>
      <c r="N981" s="13" t="str">
        <f t="shared" si="99"/>
        <v>2016</v>
      </c>
      <c r="O981" s="13" t="str">
        <f t="shared" si="100"/>
        <v>May</v>
      </c>
      <c r="P981" s="13">
        <f t="shared" si="101"/>
        <v>42541.790972222225</v>
      </c>
      <c r="Q981" t="b">
        <v>0</v>
      </c>
      <c r="R981">
        <v>96</v>
      </c>
      <c r="S981" t="b">
        <v>0</v>
      </c>
      <c r="T981" t="s">
        <v>8271</v>
      </c>
      <c r="U981" s="9" t="s">
        <v>8317</v>
      </c>
      <c r="V981" t="s">
        <v>8319</v>
      </c>
    </row>
    <row r="982" spans="1:22" ht="60" hidden="1" x14ac:dyDescent="0.3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s="7">
        <f t="shared" si="96"/>
        <v>15</v>
      </c>
      <c r="G982" s="7">
        <f t="shared" si="97"/>
        <v>47.94</v>
      </c>
      <c r="H982" t="s">
        <v>8220</v>
      </c>
      <c r="I982" t="s">
        <v>8223</v>
      </c>
      <c r="J982" t="s">
        <v>8245</v>
      </c>
      <c r="K982">
        <v>1417387322</v>
      </c>
      <c r="L982">
        <v>1413495722</v>
      </c>
      <c r="M982" s="13">
        <f t="shared" si="98"/>
        <v>41928.904189814813</v>
      </c>
      <c r="N982" s="13" t="str">
        <f t="shared" si="99"/>
        <v>2014</v>
      </c>
      <c r="O982" s="13" t="str">
        <f t="shared" si="100"/>
        <v>Oct</v>
      </c>
      <c r="P982" s="13">
        <f t="shared" si="101"/>
        <v>41973.945856481485</v>
      </c>
      <c r="Q982" t="b">
        <v>0</v>
      </c>
      <c r="R982">
        <v>31</v>
      </c>
      <c r="S982" t="b">
        <v>0</v>
      </c>
      <c r="T982" t="s">
        <v>8271</v>
      </c>
      <c r="U982" s="9" t="s">
        <v>8317</v>
      </c>
      <c r="V982" t="s">
        <v>8319</v>
      </c>
    </row>
    <row r="983" spans="1:22" ht="60" hidden="1" x14ac:dyDescent="0.3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s="7">
        <f t="shared" si="96"/>
        <v>0</v>
      </c>
      <c r="G983" s="7">
        <f t="shared" si="97"/>
        <v>2.75</v>
      </c>
      <c r="H983" t="s">
        <v>8220</v>
      </c>
      <c r="I983" t="s">
        <v>8223</v>
      </c>
      <c r="J983" t="s">
        <v>8245</v>
      </c>
      <c r="K983">
        <v>1407624222</v>
      </c>
      <c r="L983">
        <v>1405032222</v>
      </c>
      <c r="M983" s="13">
        <f t="shared" si="98"/>
        <v>41830.947013888886</v>
      </c>
      <c r="N983" s="13" t="str">
        <f t="shared" si="99"/>
        <v>2014</v>
      </c>
      <c r="O983" s="13" t="str">
        <f t="shared" si="100"/>
        <v>Jul</v>
      </c>
      <c r="P983" s="13">
        <f t="shared" si="101"/>
        <v>41860.947013888886</v>
      </c>
      <c r="Q983" t="b">
        <v>0</v>
      </c>
      <c r="R983">
        <v>4</v>
      </c>
      <c r="S983" t="b">
        <v>0</v>
      </c>
      <c r="T983" t="s">
        <v>8271</v>
      </c>
      <c r="U983" s="9" t="s">
        <v>8317</v>
      </c>
      <c r="V983" t="s">
        <v>8319</v>
      </c>
    </row>
    <row r="984" spans="1:22" ht="45" hidden="1" x14ac:dyDescent="0.3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s="7">
        <f t="shared" si="96"/>
        <v>0</v>
      </c>
      <c r="G984" s="7">
        <f t="shared" si="97"/>
        <v>1</v>
      </c>
      <c r="H984" t="s">
        <v>8220</v>
      </c>
      <c r="I984" t="s">
        <v>8223</v>
      </c>
      <c r="J984" t="s">
        <v>8245</v>
      </c>
      <c r="K984">
        <v>1475431486</v>
      </c>
      <c r="L984">
        <v>1472839486</v>
      </c>
      <c r="M984" s="13">
        <f t="shared" si="98"/>
        <v>42615.753310185188</v>
      </c>
      <c r="N984" s="13" t="str">
        <f t="shared" si="99"/>
        <v>2016</v>
      </c>
      <c r="O984" s="13" t="str">
        <f t="shared" si="100"/>
        <v>Sep</v>
      </c>
      <c r="P984" s="13">
        <f t="shared" si="101"/>
        <v>42645.753310185188</v>
      </c>
      <c r="Q984" t="b">
        <v>0</v>
      </c>
      <c r="R984">
        <v>3</v>
      </c>
      <c r="S984" t="b">
        <v>0</v>
      </c>
      <c r="T984" t="s">
        <v>8271</v>
      </c>
      <c r="U984" s="9" t="s">
        <v>8317</v>
      </c>
      <c r="V984" t="s">
        <v>8319</v>
      </c>
    </row>
    <row r="985" spans="1:22" ht="60" hidden="1" x14ac:dyDescent="0.3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s="7">
        <f t="shared" si="96"/>
        <v>30</v>
      </c>
      <c r="G985" s="7">
        <f t="shared" si="97"/>
        <v>171.79</v>
      </c>
      <c r="H985" t="s">
        <v>8220</v>
      </c>
      <c r="I985" t="s">
        <v>8226</v>
      </c>
      <c r="J985" t="s">
        <v>8248</v>
      </c>
      <c r="K985">
        <v>1471985640</v>
      </c>
      <c r="L985">
        <v>1469289685</v>
      </c>
      <c r="M985" s="13">
        <f t="shared" si="98"/>
        <v>42574.667650462965</v>
      </c>
      <c r="N985" s="13" t="str">
        <f t="shared" si="99"/>
        <v>2016</v>
      </c>
      <c r="O985" s="13" t="str">
        <f t="shared" si="100"/>
        <v>Jul</v>
      </c>
      <c r="P985" s="13">
        <f t="shared" si="101"/>
        <v>42605.870833333334</v>
      </c>
      <c r="Q985" t="b">
        <v>0</v>
      </c>
      <c r="R985">
        <v>179</v>
      </c>
      <c r="S985" t="b">
        <v>0</v>
      </c>
      <c r="T985" t="s">
        <v>8271</v>
      </c>
      <c r="U985" s="9" t="s">
        <v>8317</v>
      </c>
      <c r="V985" t="s">
        <v>8319</v>
      </c>
    </row>
    <row r="986" spans="1:22" ht="75" hidden="1" x14ac:dyDescent="0.3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s="7">
        <f t="shared" si="96"/>
        <v>1</v>
      </c>
      <c r="G986" s="7">
        <f t="shared" si="97"/>
        <v>35.33</v>
      </c>
      <c r="H986" t="s">
        <v>8220</v>
      </c>
      <c r="I986" t="s">
        <v>8223</v>
      </c>
      <c r="J986" t="s">
        <v>8245</v>
      </c>
      <c r="K986">
        <v>1427507208</v>
      </c>
      <c r="L986">
        <v>1424918808</v>
      </c>
      <c r="M986" s="13">
        <f t="shared" si="98"/>
        <v>42061.11583333333</v>
      </c>
      <c r="N986" s="13" t="str">
        <f t="shared" si="99"/>
        <v>2015</v>
      </c>
      <c r="O986" s="13" t="str">
        <f t="shared" si="100"/>
        <v>Feb</v>
      </c>
      <c r="P986" s="13">
        <f t="shared" si="101"/>
        <v>42091.074166666673</v>
      </c>
      <c r="Q986" t="b">
        <v>0</v>
      </c>
      <c r="R986">
        <v>3</v>
      </c>
      <c r="S986" t="b">
        <v>0</v>
      </c>
      <c r="T986" t="s">
        <v>8271</v>
      </c>
      <c r="U986" s="9" t="s">
        <v>8317</v>
      </c>
      <c r="V986" t="s">
        <v>8319</v>
      </c>
    </row>
    <row r="987" spans="1:22" ht="45" hidden="1" x14ac:dyDescent="0.3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s="7">
        <f t="shared" si="96"/>
        <v>6</v>
      </c>
      <c r="G987" s="7">
        <f t="shared" si="97"/>
        <v>82.09</v>
      </c>
      <c r="H987" t="s">
        <v>8220</v>
      </c>
      <c r="I987" t="s">
        <v>8235</v>
      </c>
      <c r="J987" t="s">
        <v>8248</v>
      </c>
      <c r="K987">
        <v>1451602800</v>
      </c>
      <c r="L987">
        <v>1449011610</v>
      </c>
      <c r="M987" s="13">
        <f t="shared" si="98"/>
        <v>42339.967708333337</v>
      </c>
      <c r="N987" s="13" t="str">
        <f t="shared" si="99"/>
        <v>2015</v>
      </c>
      <c r="O987" s="13" t="str">
        <f t="shared" si="100"/>
        <v>Dec</v>
      </c>
      <c r="P987" s="13">
        <f t="shared" si="101"/>
        <v>42369.958333333328</v>
      </c>
      <c r="Q987" t="b">
        <v>0</v>
      </c>
      <c r="R987">
        <v>23</v>
      </c>
      <c r="S987" t="b">
        <v>0</v>
      </c>
      <c r="T987" t="s">
        <v>8271</v>
      </c>
      <c r="U987" s="9" t="s">
        <v>8317</v>
      </c>
      <c r="V987" t="s">
        <v>8319</v>
      </c>
    </row>
    <row r="988" spans="1:22" ht="60" hidden="1" x14ac:dyDescent="0.3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s="7">
        <f t="shared" si="96"/>
        <v>13</v>
      </c>
      <c r="G988" s="7">
        <f t="shared" si="97"/>
        <v>110.87</v>
      </c>
      <c r="H988" t="s">
        <v>8220</v>
      </c>
      <c r="I988" t="s">
        <v>8224</v>
      </c>
      <c r="J988" t="s">
        <v>8246</v>
      </c>
      <c r="K988">
        <v>1452384000</v>
      </c>
      <c r="L988">
        <v>1447698300</v>
      </c>
      <c r="M988" s="13">
        <f t="shared" si="98"/>
        <v>42324.767361111109</v>
      </c>
      <c r="N988" s="13" t="str">
        <f t="shared" si="99"/>
        <v>2015</v>
      </c>
      <c r="O988" s="13" t="str">
        <f t="shared" si="100"/>
        <v>Nov</v>
      </c>
      <c r="P988" s="13">
        <f t="shared" si="101"/>
        <v>42379</v>
      </c>
      <c r="Q988" t="b">
        <v>0</v>
      </c>
      <c r="R988">
        <v>23</v>
      </c>
      <c r="S988" t="b">
        <v>0</v>
      </c>
      <c r="T988" t="s">
        <v>8271</v>
      </c>
      <c r="U988" s="9" t="s">
        <v>8317</v>
      </c>
      <c r="V988" t="s">
        <v>8319</v>
      </c>
    </row>
    <row r="989" spans="1:22" ht="45" hidden="1" x14ac:dyDescent="0.3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s="7">
        <f t="shared" si="96"/>
        <v>13</v>
      </c>
      <c r="G989" s="7">
        <f t="shared" si="97"/>
        <v>161.22</v>
      </c>
      <c r="H989" t="s">
        <v>8220</v>
      </c>
      <c r="I989" t="s">
        <v>8232</v>
      </c>
      <c r="J989" t="s">
        <v>8248</v>
      </c>
      <c r="K989">
        <v>1403507050</v>
      </c>
      <c r="L989">
        <v>1400051050</v>
      </c>
      <c r="M989" s="13">
        <f t="shared" si="98"/>
        <v>41773.294560185182</v>
      </c>
      <c r="N989" s="13" t="str">
        <f t="shared" si="99"/>
        <v>2014</v>
      </c>
      <c r="O989" s="13" t="str">
        <f t="shared" si="100"/>
        <v>May</v>
      </c>
      <c r="P989" s="13">
        <f t="shared" si="101"/>
        <v>41813.294560185182</v>
      </c>
      <c r="Q989" t="b">
        <v>0</v>
      </c>
      <c r="R989">
        <v>41</v>
      </c>
      <c r="S989" t="b">
        <v>0</v>
      </c>
      <c r="T989" t="s">
        <v>8271</v>
      </c>
      <c r="U989" s="9" t="s">
        <v>8317</v>
      </c>
      <c r="V989" t="s">
        <v>8319</v>
      </c>
    </row>
    <row r="990" spans="1:22" ht="60" hidden="1" x14ac:dyDescent="0.3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s="7">
        <f t="shared" ref="F990:F1053" si="102">ROUND(E990/D990*100,0)</f>
        <v>0</v>
      </c>
      <c r="G990" s="7">
        <f t="shared" si="97"/>
        <v>0</v>
      </c>
      <c r="H990" t="s">
        <v>8220</v>
      </c>
      <c r="I990" t="s">
        <v>8236</v>
      </c>
      <c r="J990" t="s">
        <v>8248</v>
      </c>
      <c r="K990">
        <v>1475310825</v>
      </c>
      <c r="L990">
        <v>1472718825</v>
      </c>
      <c r="M990" s="13">
        <f t="shared" si="98"/>
        <v>42614.356770833328</v>
      </c>
      <c r="N990" s="13" t="str">
        <f t="shared" si="99"/>
        <v>2016</v>
      </c>
      <c r="O990" s="13" t="str">
        <f t="shared" si="100"/>
        <v>Sep</v>
      </c>
      <c r="P990" s="13">
        <f t="shared" si="101"/>
        <v>42644.356770833328</v>
      </c>
      <c r="Q990" t="b">
        <v>0</v>
      </c>
      <c r="R990">
        <v>0</v>
      </c>
      <c r="S990" t="b">
        <v>0</v>
      </c>
      <c r="T990" t="s">
        <v>8271</v>
      </c>
      <c r="U990" s="9" t="s">
        <v>8317</v>
      </c>
      <c r="V990" t="s">
        <v>8319</v>
      </c>
    </row>
    <row r="991" spans="1:22" ht="30" hidden="1" x14ac:dyDescent="0.3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s="7">
        <f t="shared" si="102"/>
        <v>17</v>
      </c>
      <c r="G991" s="7">
        <f t="shared" si="97"/>
        <v>52.41</v>
      </c>
      <c r="H991" t="s">
        <v>8220</v>
      </c>
      <c r="I991" t="s">
        <v>8223</v>
      </c>
      <c r="J991" t="s">
        <v>8245</v>
      </c>
      <c r="K991">
        <v>1475101495</v>
      </c>
      <c r="L991">
        <v>1472509495</v>
      </c>
      <c r="M991" s="13">
        <f t="shared" si="98"/>
        <v>42611.933969907404</v>
      </c>
      <c r="N991" s="13" t="str">
        <f t="shared" si="99"/>
        <v>2016</v>
      </c>
      <c r="O991" s="13" t="str">
        <f t="shared" si="100"/>
        <v>Aug</v>
      </c>
      <c r="P991" s="13">
        <f t="shared" si="101"/>
        <v>42641.933969907404</v>
      </c>
      <c r="Q991" t="b">
        <v>0</v>
      </c>
      <c r="R991">
        <v>32</v>
      </c>
      <c r="S991" t="b">
        <v>0</v>
      </c>
      <c r="T991" t="s">
        <v>8271</v>
      </c>
      <c r="U991" s="9" t="s">
        <v>8317</v>
      </c>
      <c r="V991" t="s">
        <v>8319</v>
      </c>
    </row>
    <row r="992" spans="1:22" ht="45" hidden="1" x14ac:dyDescent="0.3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s="7">
        <f t="shared" si="102"/>
        <v>0</v>
      </c>
      <c r="G992" s="7">
        <f t="shared" si="97"/>
        <v>13</v>
      </c>
      <c r="H992" t="s">
        <v>8220</v>
      </c>
      <c r="I992" t="s">
        <v>8223</v>
      </c>
      <c r="J992" t="s">
        <v>8245</v>
      </c>
      <c r="K992">
        <v>1409770164</v>
      </c>
      <c r="L992">
        <v>1407178164</v>
      </c>
      <c r="M992" s="13">
        <f t="shared" si="98"/>
        <v>41855.784305555557</v>
      </c>
      <c r="N992" s="13" t="str">
        <f t="shared" si="99"/>
        <v>2014</v>
      </c>
      <c r="O992" s="13" t="str">
        <f t="shared" si="100"/>
        <v>Aug</v>
      </c>
      <c r="P992" s="13">
        <f t="shared" si="101"/>
        <v>41885.784305555557</v>
      </c>
      <c r="Q992" t="b">
        <v>0</v>
      </c>
      <c r="R992">
        <v>2</v>
      </c>
      <c r="S992" t="b">
        <v>0</v>
      </c>
      <c r="T992" t="s">
        <v>8271</v>
      </c>
      <c r="U992" s="9" t="s">
        <v>8317</v>
      </c>
      <c r="V992" t="s">
        <v>8319</v>
      </c>
    </row>
    <row r="993" spans="1:22" ht="75" hidden="1" x14ac:dyDescent="0.3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s="7">
        <f t="shared" si="102"/>
        <v>4</v>
      </c>
      <c r="G993" s="7">
        <f t="shared" si="97"/>
        <v>30.29</v>
      </c>
      <c r="H993" t="s">
        <v>8220</v>
      </c>
      <c r="I993" t="s">
        <v>8224</v>
      </c>
      <c r="J993" t="s">
        <v>8246</v>
      </c>
      <c r="K993">
        <v>1468349460</v>
      </c>
      <c r="L993">
        <v>1466186988</v>
      </c>
      <c r="M993" s="13">
        <f t="shared" si="98"/>
        <v>42538.75680555556</v>
      </c>
      <c r="N993" s="13" t="str">
        <f t="shared" si="99"/>
        <v>2016</v>
      </c>
      <c r="O993" s="13" t="str">
        <f t="shared" si="100"/>
        <v>Jun</v>
      </c>
      <c r="P993" s="13">
        <f t="shared" si="101"/>
        <v>42563.785416666666</v>
      </c>
      <c r="Q993" t="b">
        <v>0</v>
      </c>
      <c r="R993">
        <v>7</v>
      </c>
      <c r="S993" t="b">
        <v>0</v>
      </c>
      <c r="T993" t="s">
        <v>8271</v>
      </c>
      <c r="U993" s="9" t="s">
        <v>8317</v>
      </c>
      <c r="V993" t="s">
        <v>8319</v>
      </c>
    </row>
    <row r="994" spans="1:22" ht="45" hidden="1" x14ac:dyDescent="0.3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s="7">
        <f t="shared" si="102"/>
        <v>0</v>
      </c>
      <c r="G994" s="7">
        <f t="shared" si="97"/>
        <v>116.75</v>
      </c>
      <c r="H994" t="s">
        <v>8220</v>
      </c>
      <c r="I994" t="s">
        <v>8223</v>
      </c>
      <c r="J994" t="s">
        <v>8245</v>
      </c>
      <c r="K994">
        <v>1462655519</v>
      </c>
      <c r="L994">
        <v>1457475119</v>
      </c>
      <c r="M994" s="13">
        <f t="shared" si="98"/>
        <v>42437.924988425926</v>
      </c>
      <c r="N994" s="13" t="str">
        <f t="shared" si="99"/>
        <v>2016</v>
      </c>
      <c r="O994" s="13" t="str">
        <f t="shared" si="100"/>
        <v>Mar</v>
      </c>
      <c r="P994" s="13">
        <f t="shared" si="101"/>
        <v>42497.883321759262</v>
      </c>
      <c r="Q994" t="b">
        <v>0</v>
      </c>
      <c r="R994">
        <v>4</v>
      </c>
      <c r="S994" t="b">
        <v>0</v>
      </c>
      <c r="T994" t="s">
        <v>8271</v>
      </c>
      <c r="U994" s="9" t="s">
        <v>8317</v>
      </c>
      <c r="V994" t="s">
        <v>8319</v>
      </c>
    </row>
    <row r="995" spans="1:22" ht="45" hidden="1" x14ac:dyDescent="0.3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s="7">
        <f t="shared" si="102"/>
        <v>25</v>
      </c>
      <c r="G995" s="7">
        <f t="shared" si="97"/>
        <v>89.6</v>
      </c>
      <c r="H995" t="s">
        <v>8220</v>
      </c>
      <c r="I995" t="s">
        <v>8223</v>
      </c>
      <c r="J995" t="s">
        <v>8245</v>
      </c>
      <c r="K995">
        <v>1478926800</v>
      </c>
      <c r="L995">
        <v>1476054568</v>
      </c>
      <c r="M995" s="13">
        <f t="shared" si="98"/>
        <v>42652.964907407411</v>
      </c>
      <c r="N995" s="13" t="str">
        <f t="shared" si="99"/>
        <v>2016</v>
      </c>
      <c r="O995" s="13" t="str">
        <f t="shared" si="100"/>
        <v>Oct</v>
      </c>
      <c r="P995" s="13">
        <f t="shared" si="101"/>
        <v>42686.208333333328</v>
      </c>
      <c r="Q995" t="b">
        <v>0</v>
      </c>
      <c r="R995">
        <v>196</v>
      </c>
      <c r="S995" t="b">
        <v>0</v>
      </c>
      <c r="T995" t="s">
        <v>8271</v>
      </c>
      <c r="U995" s="9" t="s">
        <v>8317</v>
      </c>
      <c r="V995" t="s">
        <v>8319</v>
      </c>
    </row>
    <row r="996" spans="1:22" ht="60" hidden="1" x14ac:dyDescent="0.3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s="7">
        <f t="shared" si="102"/>
        <v>2</v>
      </c>
      <c r="G996" s="7">
        <f t="shared" si="97"/>
        <v>424.45</v>
      </c>
      <c r="H996" t="s">
        <v>8220</v>
      </c>
      <c r="I996" t="s">
        <v>8223</v>
      </c>
      <c r="J996" t="s">
        <v>8245</v>
      </c>
      <c r="K996">
        <v>1417388340</v>
      </c>
      <c r="L996">
        <v>1412835530</v>
      </c>
      <c r="M996" s="13">
        <f t="shared" si="98"/>
        <v>41921.263078703705</v>
      </c>
      <c r="N996" s="13" t="str">
        <f t="shared" si="99"/>
        <v>2014</v>
      </c>
      <c r="O996" s="13" t="str">
        <f t="shared" si="100"/>
        <v>Oct</v>
      </c>
      <c r="P996" s="13">
        <f t="shared" si="101"/>
        <v>41973.957638888889</v>
      </c>
      <c r="Q996" t="b">
        <v>0</v>
      </c>
      <c r="R996">
        <v>11</v>
      </c>
      <c r="S996" t="b">
        <v>0</v>
      </c>
      <c r="T996" t="s">
        <v>8271</v>
      </c>
      <c r="U996" s="9" t="s">
        <v>8317</v>
      </c>
      <c r="V996" t="s">
        <v>8319</v>
      </c>
    </row>
    <row r="997" spans="1:22" ht="60" hidden="1" x14ac:dyDescent="0.3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s="7">
        <f t="shared" si="102"/>
        <v>7</v>
      </c>
      <c r="G997" s="7">
        <f t="shared" si="97"/>
        <v>80.67</v>
      </c>
      <c r="H997" t="s">
        <v>8220</v>
      </c>
      <c r="I997" t="s">
        <v>8223</v>
      </c>
      <c r="J997" t="s">
        <v>8245</v>
      </c>
      <c r="K997">
        <v>1417276800</v>
      </c>
      <c r="L997">
        <v>1415140480</v>
      </c>
      <c r="M997" s="13">
        <f t="shared" si="98"/>
        <v>41947.940740740742</v>
      </c>
      <c r="N997" s="13" t="str">
        <f t="shared" si="99"/>
        <v>2014</v>
      </c>
      <c r="O997" s="13" t="str">
        <f t="shared" si="100"/>
        <v>Nov</v>
      </c>
      <c r="P997" s="13">
        <f t="shared" si="101"/>
        <v>41972.666666666672</v>
      </c>
      <c r="Q997" t="b">
        <v>0</v>
      </c>
      <c r="R997">
        <v>9</v>
      </c>
      <c r="S997" t="b">
        <v>0</v>
      </c>
      <c r="T997" t="s">
        <v>8271</v>
      </c>
      <c r="U997" s="9" t="s">
        <v>8317</v>
      </c>
      <c r="V997" t="s">
        <v>8319</v>
      </c>
    </row>
    <row r="998" spans="1:22" ht="45" hidden="1" x14ac:dyDescent="0.3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s="7">
        <f t="shared" si="102"/>
        <v>2</v>
      </c>
      <c r="G998" s="7">
        <f t="shared" si="97"/>
        <v>13</v>
      </c>
      <c r="H998" t="s">
        <v>8220</v>
      </c>
      <c r="I998" t="s">
        <v>8223</v>
      </c>
      <c r="J998" t="s">
        <v>8245</v>
      </c>
      <c r="K998">
        <v>1406474820</v>
      </c>
      <c r="L998">
        <v>1403902060</v>
      </c>
      <c r="M998" s="13">
        <f t="shared" si="98"/>
        <v>41817.866435185184</v>
      </c>
      <c r="N998" s="13" t="str">
        <f t="shared" si="99"/>
        <v>2014</v>
      </c>
      <c r="O998" s="13" t="str">
        <f t="shared" si="100"/>
        <v>Jun</v>
      </c>
      <c r="P998" s="13">
        <f t="shared" si="101"/>
        <v>41847.643750000003</v>
      </c>
      <c r="Q998" t="b">
        <v>0</v>
      </c>
      <c r="R998">
        <v>5</v>
      </c>
      <c r="S998" t="b">
        <v>0</v>
      </c>
      <c r="T998" t="s">
        <v>8271</v>
      </c>
      <c r="U998" s="9" t="s">
        <v>8317</v>
      </c>
      <c r="V998" t="s">
        <v>8319</v>
      </c>
    </row>
    <row r="999" spans="1:22" ht="30" hidden="1" x14ac:dyDescent="0.3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s="7">
        <f t="shared" si="102"/>
        <v>1</v>
      </c>
      <c r="G999" s="7">
        <f t="shared" si="97"/>
        <v>8.1300000000000008</v>
      </c>
      <c r="H999" t="s">
        <v>8220</v>
      </c>
      <c r="I999" t="s">
        <v>8223</v>
      </c>
      <c r="J999" t="s">
        <v>8245</v>
      </c>
      <c r="K999">
        <v>1417145297</v>
      </c>
      <c r="L999">
        <v>1414549697</v>
      </c>
      <c r="M999" s="13">
        <f t="shared" si="98"/>
        <v>41941.10297453704</v>
      </c>
      <c r="N999" s="13" t="str">
        <f t="shared" si="99"/>
        <v>2014</v>
      </c>
      <c r="O999" s="13" t="str">
        <f t="shared" si="100"/>
        <v>Oct</v>
      </c>
      <c r="P999" s="13">
        <f t="shared" si="101"/>
        <v>41971.144641203704</v>
      </c>
      <c r="Q999" t="b">
        <v>0</v>
      </c>
      <c r="R999">
        <v>8</v>
      </c>
      <c r="S999" t="b">
        <v>0</v>
      </c>
      <c r="T999" t="s">
        <v>8271</v>
      </c>
      <c r="U999" s="9" t="s">
        <v>8317</v>
      </c>
      <c r="V999" t="s">
        <v>8319</v>
      </c>
    </row>
    <row r="1000" spans="1:22" ht="45" hidden="1" x14ac:dyDescent="0.3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s="7">
        <f t="shared" si="102"/>
        <v>59</v>
      </c>
      <c r="G1000" s="7">
        <f t="shared" si="97"/>
        <v>153.43</v>
      </c>
      <c r="H1000" t="s">
        <v>8220</v>
      </c>
      <c r="I1000" t="s">
        <v>8228</v>
      </c>
      <c r="J1000" t="s">
        <v>8250</v>
      </c>
      <c r="K1000">
        <v>1447909401</v>
      </c>
      <c r="L1000">
        <v>1444017801</v>
      </c>
      <c r="M1000" s="13">
        <f t="shared" si="98"/>
        <v>42282.168993055559</v>
      </c>
      <c r="N1000" s="13" t="str">
        <f t="shared" si="99"/>
        <v>2015</v>
      </c>
      <c r="O1000" s="13" t="str">
        <f t="shared" si="100"/>
        <v>Oct</v>
      </c>
      <c r="P1000" s="13">
        <f t="shared" si="101"/>
        <v>42327.210659722223</v>
      </c>
      <c r="Q1000" t="b">
        <v>0</v>
      </c>
      <c r="R1000">
        <v>229</v>
      </c>
      <c r="S1000" t="b">
        <v>0</v>
      </c>
      <c r="T1000" t="s">
        <v>8271</v>
      </c>
      <c r="U1000" s="9" t="s">
        <v>8317</v>
      </c>
      <c r="V1000" t="s">
        <v>8319</v>
      </c>
    </row>
    <row r="1001" spans="1:22" ht="45" hidden="1" x14ac:dyDescent="0.3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s="7">
        <f t="shared" si="102"/>
        <v>8</v>
      </c>
      <c r="G1001" s="7">
        <f t="shared" si="97"/>
        <v>292.08</v>
      </c>
      <c r="H1001" t="s">
        <v>8220</v>
      </c>
      <c r="I1001" t="s">
        <v>8228</v>
      </c>
      <c r="J1001" t="s">
        <v>8250</v>
      </c>
      <c r="K1001">
        <v>1415865720</v>
      </c>
      <c r="L1001">
        <v>1413270690</v>
      </c>
      <c r="M1001" s="13">
        <f t="shared" si="98"/>
        <v>41926.29965277778</v>
      </c>
      <c r="N1001" s="13" t="str">
        <f t="shared" si="99"/>
        <v>2014</v>
      </c>
      <c r="O1001" s="13" t="str">
        <f t="shared" si="100"/>
        <v>Oct</v>
      </c>
      <c r="P1001" s="13">
        <f t="shared" si="101"/>
        <v>41956.334722222222</v>
      </c>
      <c r="Q1001" t="b">
        <v>0</v>
      </c>
      <c r="R1001">
        <v>40</v>
      </c>
      <c r="S1001" t="b">
        <v>0</v>
      </c>
      <c r="T1001" t="s">
        <v>8271</v>
      </c>
      <c r="U1001" s="9" t="s">
        <v>8317</v>
      </c>
      <c r="V1001" t="s">
        <v>8319</v>
      </c>
    </row>
    <row r="1002" spans="1:22" ht="45" hidden="1" x14ac:dyDescent="0.3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s="7">
        <f t="shared" si="102"/>
        <v>2</v>
      </c>
      <c r="G1002" s="7">
        <f t="shared" si="97"/>
        <v>3304</v>
      </c>
      <c r="H1002" t="s">
        <v>8219</v>
      </c>
      <c r="I1002" t="s">
        <v>8223</v>
      </c>
      <c r="J1002" t="s">
        <v>8245</v>
      </c>
      <c r="K1002">
        <v>1489537560</v>
      </c>
      <c r="L1002">
        <v>1484357160</v>
      </c>
      <c r="M1002" s="13">
        <f t="shared" si="98"/>
        <v>42749.059722222228</v>
      </c>
      <c r="N1002" s="13" t="str">
        <f t="shared" si="99"/>
        <v>2017</v>
      </c>
      <c r="O1002" s="13" t="str">
        <f t="shared" si="100"/>
        <v>Jan</v>
      </c>
      <c r="P1002" s="13">
        <f t="shared" si="101"/>
        <v>42809.018055555556</v>
      </c>
      <c r="Q1002" t="b">
        <v>0</v>
      </c>
      <c r="R1002">
        <v>6</v>
      </c>
      <c r="S1002" t="b">
        <v>0</v>
      </c>
      <c r="T1002" t="s">
        <v>8271</v>
      </c>
      <c r="U1002" s="9" t="s">
        <v>8317</v>
      </c>
      <c r="V1002" t="s">
        <v>8319</v>
      </c>
    </row>
    <row r="1003" spans="1:22" ht="60" hidden="1" x14ac:dyDescent="0.3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s="7">
        <f t="shared" si="102"/>
        <v>104</v>
      </c>
      <c r="G1003" s="7">
        <f t="shared" si="97"/>
        <v>1300</v>
      </c>
      <c r="H1003" t="s">
        <v>8219</v>
      </c>
      <c r="I1003" t="s">
        <v>8224</v>
      </c>
      <c r="J1003" t="s">
        <v>8246</v>
      </c>
      <c r="K1003">
        <v>1485796613</v>
      </c>
      <c r="L1003">
        <v>1481908613</v>
      </c>
      <c r="M1003" s="13">
        <f t="shared" si="98"/>
        <v>42720.720057870371</v>
      </c>
      <c r="N1003" s="13" t="str">
        <f t="shared" si="99"/>
        <v>2016</v>
      </c>
      <c r="O1003" s="13" t="str">
        <f t="shared" si="100"/>
        <v>Dec</v>
      </c>
      <c r="P1003" s="13">
        <f t="shared" si="101"/>
        <v>42765.720057870371</v>
      </c>
      <c r="Q1003" t="b">
        <v>0</v>
      </c>
      <c r="R1003">
        <v>4</v>
      </c>
      <c r="S1003" t="b">
        <v>0</v>
      </c>
      <c r="T1003" t="s">
        <v>8271</v>
      </c>
      <c r="U1003" s="9" t="s">
        <v>8317</v>
      </c>
      <c r="V1003" t="s">
        <v>8319</v>
      </c>
    </row>
    <row r="1004" spans="1:22" ht="60" hidden="1" x14ac:dyDescent="0.3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s="7">
        <f t="shared" si="102"/>
        <v>30</v>
      </c>
      <c r="G1004" s="7">
        <f t="shared" si="97"/>
        <v>134.55000000000001</v>
      </c>
      <c r="H1004" t="s">
        <v>8219</v>
      </c>
      <c r="I1004" t="s">
        <v>8223</v>
      </c>
      <c r="J1004" t="s">
        <v>8245</v>
      </c>
      <c r="K1004">
        <v>1450331940</v>
      </c>
      <c r="L1004">
        <v>1447777514</v>
      </c>
      <c r="M1004" s="13">
        <f t="shared" si="98"/>
        <v>42325.684189814812</v>
      </c>
      <c r="N1004" s="13" t="str">
        <f t="shared" si="99"/>
        <v>2015</v>
      </c>
      <c r="O1004" s="13" t="str">
        <f t="shared" si="100"/>
        <v>Nov</v>
      </c>
      <c r="P1004" s="13">
        <f t="shared" si="101"/>
        <v>42355.249305555553</v>
      </c>
      <c r="Q1004" t="b">
        <v>0</v>
      </c>
      <c r="R1004">
        <v>22</v>
      </c>
      <c r="S1004" t="b">
        <v>0</v>
      </c>
      <c r="T1004" t="s">
        <v>8271</v>
      </c>
      <c r="U1004" s="9" t="s">
        <v>8317</v>
      </c>
      <c r="V1004" t="s">
        <v>8319</v>
      </c>
    </row>
    <row r="1005" spans="1:22" ht="45" hidden="1" x14ac:dyDescent="0.3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s="7">
        <f t="shared" si="102"/>
        <v>16</v>
      </c>
      <c r="G1005" s="7">
        <f t="shared" si="97"/>
        <v>214.07</v>
      </c>
      <c r="H1005" t="s">
        <v>8219</v>
      </c>
      <c r="I1005" t="s">
        <v>8229</v>
      </c>
      <c r="J1005" t="s">
        <v>8248</v>
      </c>
      <c r="K1005">
        <v>1489680061</v>
      </c>
      <c r="L1005">
        <v>1487091661</v>
      </c>
      <c r="M1005" s="13">
        <f t="shared" si="98"/>
        <v>42780.709039351852</v>
      </c>
      <c r="N1005" s="13" t="str">
        <f t="shared" si="99"/>
        <v>2017</v>
      </c>
      <c r="O1005" s="13" t="str">
        <f t="shared" si="100"/>
        <v>Feb</v>
      </c>
      <c r="P1005" s="13">
        <f t="shared" si="101"/>
        <v>42810.667372685188</v>
      </c>
      <c r="Q1005" t="b">
        <v>0</v>
      </c>
      <c r="R1005">
        <v>15</v>
      </c>
      <c r="S1005" t="b">
        <v>0</v>
      </c>
      <c r="T1005" t="s">
        <v>8271</v>
      </c>
      <c r="U1005" s="9" t="s">
        <v>8317</v>
      </c>
      <c r="V1005" t="s">
        <v>8319</v>
      </c>
    </row>
    <row r="1006" spans="1:22" ht="30" hidden="1" x14ac:dyDescent="0.3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s="7">
        <f t="shared" si="102"/>
        <v>82</v>
      </c>
      <c r="G1006" s="7">
        <f t="shared" si="97"/>
        <v>216.34</v>
      </c>
      <c r="H1006" t="s">
        <v>8219</v>
      </c>
      <c r="I1006" t="s">
        <v>8223</v>
      </c>
      <c r="J1006" t="s">
        <v>8245</v>
      </c>
      <c r="K1006">
        <v>1455814827</v>
      </c>
      <c r="L1006">
        <v>1453222827</v>
      </c>
      <c r="M1006" s="13">
        <f t="shared" si="98"/>
        <v>42388.708645833336</v>
      </c>
      <c r="N1006" s="13" t="str">
        <f t="shared" si="99"/>
        <v>2016</v>
      </c>
      <c r="O1006" s="13" t="str">
        <f t="shared" si="100"/>
        <v>Jan</v>
      </c>
      <c r="P1006" s="13">
        <f t="shared" si="101"/>
        <v>42418.708645833336</v>
      </c>
      <c r="Q1006" t="b">
        <v>0</v>
      </c>
      <c r="R1006">
        <v>95</v>
      </c>
      <c r="S1006" t="b">
        <v>0</v>
      </c>
      <c r="T1006" t="s">
        <v>8271</v>
      </c>
      <c r="U1006" s="9" t="s">
        <v>8317</v>
      </c>
      <c r="V1006" t="s">
        <v>8319</v>
      </c>
    </row>
    <row r="1007" spans="1:22" ht="45" hidden="1" x14ac:dyDescent="0.3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s="7">
        <f t="shared" si="102"/>
        <v>75</v>
      </c>
      <c r="G1007" s="7">
        <f t="shared" si="97"/>
        <v>932.31</v>
      </c>
      <c r="H1007" t="s">
        <v>8219</v>
      </c>
      <c r="I1007" t="s">
        <v>8223</v>
      </c>
      <c r="J1007" t="s">
        <v>8245</v>
      </c>
      <c r="K1007">
        <v>1446217183</v>
      </c>
      <c r="L1007">
        <v>1443538783</v>
      </c>
      <c r="M1007" s="13">
        <f t="shared" si="98"/>
        <v>42276.624803240738</v>
      </c>
      <c r="N1007" s="13" t="str">
        <f t="shared" si="99"/>
        <v>2015</v>
      </c>
      <c r="O1007" s="13" t="str">
        <f t="shared" si="100"/>
        <v>Sep</v>
      </c>
      <c r="P1007" s="13">
        <f t="shared" si="101"/>
        <v>42307.624803240738</v>
      </c>
      <c r="Q1007" t="b">
        <v>0</v>
      </c>
      <c r="R1007">
        <v>161</v>
      </c>
      <c r="S1007" t="b">
        <v>0</v>
      </c>
      <c r="T1007" t="s">
        <v>8271</v>
      </c>
      <c r="U1007" s="9" t="s">
        <v>8317</v>
      </c>
      <c r="V1007" t="s">
        <v>8319</v>
      </c>
    </row>
    <row r="1008" spans="1:22" ht="45" hidden="1" x14ac:dyDescent="0.3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s="7">
        <f t="shared" si="102"/>
        <v>6</v>
      </c>
      <c r="G1008" s="7">
        <f t="shared" si="97"/>
        <v>29.25</v>
      </c>
      <c r="H1008" t="s">
        <v>8219</v>
      </c>
      <c r="I1008" t="s">
        <v>8223</v>
      </c>
      <c r="J1008" t="s">
        <v>8245</v>
      </c>
      <c r="K1008">
        <v>1418368260</v>
      </c>
      <c r="L1008">
        <v>1417654672</v>
      </c>
      <c r="M1008" s="13">
        <f t="shared" si="98"/>
        <v>41977.040185185186</v>
      </c>
      <c r="N1008" s="13" t="str">
        <f t="shared" si="99"/>
        <v>2014</v>
      </c>
      <c r="O1008" s="13" t="str">
        <f t="shared" si="100"/>
        <v>Dec</v>
      </c>
      <c r="P1008" s="13">
        <f t="shared" si="101"/>
        <v>41985.299305555556</v>
      </c>
      <c r="Q1008" t="b">
        <v>0</v>
      </c>
      <c r="R1008">
        <v>8</v>
      </c>
      <c r="S1008" t="b">
        <v>0</v>
      </c>
      <c r="T1008" t="s">
        <v>8271</v>
      </c>
      <c r="U1008" s="9" t="s">
        <v>8317</v>
      </c>
      <c r="V1008" t="s">
        <v>8319</v>
      </c>
    </row>
    <row r="1009" spans="1:22" ht="45" hidden="1" x14ac:dyDescent="0.3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s="7">
        <f t="shared" si="102"/>
        <v>44</v>
      </c>
      <c r="G1009" s="7">
        <f t="shared" si="97"/>
        <v>174.95</v>
      </c>
      <c r="H1009" t="s">
        <v>8219</v>
      </c>
      <c r="I1009" t="s">
        <v>8223</v>
      </c>
      <c r="J1009" t="s">
        <v>8245</v>
      </c>
      <c r="K1009">
        <v>1481727623</v>
      </c>
      <c r="L1009">
        <v>1478095223</v>
      </c>
      <c r="M1009" s="13">
        <f t="shared" si="98"/>
        <v>42676.583599537036</v>
      </c>
      <c r="N1009" s="13" t="str">
        <f t="shared" si="99"/>
        <v>2016</v>
      </c>
      <c r="O1009" s="13" t="str">
        <f t="shared" si="100"/>
        <v>Nov</v>
      </c>
      <c r="P1009" s="13">
        <f t="shared" si="101"/>
        <v>42718.6252662037</v>
      </c>
      <c r="Q1009" t="b">
        <v>0</v>
      </c>
      <c r="R1009">
        <v>76</v>
      </c>
      <c r="S1009" t="b">
        <v>0</v>
      </c>
      <c r="T1009" t="s">
        <v>8271</v>
      </c>
      <c r="U1009" s="9" t="s">
        <v>8317</v>
      </c>
      <c r="V1009" t="s">
        <v>8319</v>
      </c>
    </row>
    <row r="1010" spans="1:22" ht="60" hidden="1" x14ac:dyDescent="0.3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s="7">
        <f t="shared" si="102"/>
        <v>0</v>
      </c>
      <c r="G1010" s="7">
        <f t="shared" si="97"/>
        <v>250</v>
      </c>
      <c r="H1010" t="s">
        <v>8219</v>
      </c>
      <c r="I1010" t="s">
        <v>8237</v>
      </c>
      <c r="J1010" t="s">
        <v>8255</v>
      </c>
      <c r="K1010">
        <v>1482953115</v>
      </c>
      <c r="L1010">
        <v>1480361115</v>
      </c>
      <c r="M1010" s="13">
        <f t="shared" si="98"/>
        <v>42702.809201388889</v>
      </c>
      <c r="N1010" s="13" t="str">
        <f t="shared" si="99"/>
        <v>2016</v>
      </c>
      <c r="O1010" s="13" t="str">
        <f t="shared" si="100"/>
        <v>Nov</v>
      </c>
      <c r="P1010" s="13">
        <f t="shared" si="101"/>
        <v>42732.809201388889</v>
      </c>
      <c r="Q1010" t="b">
        <v>0</v>
      </c>
      <c r="R1010">
        <v>1</v>
      </c>
      <c r="S1010" t="b">
        <v>0</v>
      </c>
      <c r="T1010" t="s">
        <v>8271</v>
      </c>
      <c r="U1010" s="9" t="s">
        <v>8317</v>
      </c>
      <c r="V1010" t="s">
        <v>8319</v>
      </c>
    </row>
    <row r="1011" spans="1:22" ht="60" hidden="1" x14ac:dyDescent="0.3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s="7">
        <f t="shared" si="102"/>
        <v>13</v>
      </c>
      <c r="G1011" s="7">
        <f t="shared" si="97"/>
        <v>65</v>
      </c>
      <c r="H1011" t="s">
        <v>8219</v>
      </c>
      <c r="I1011" t="s">
        <v>8223</v>
      </c>
      <c r="J1011" t="s">
        <v>8245</v>
      </c>
      <c r="K1011">
        <v>1466346646</v>
      </c>
      <c r="L1011">
        <v>1463754646</v>
      </c>
      <c r="M1011" s="13">
        <f t="shared" si="98"/>
        <v>42510.604699074072</v>
      </c>
      <c r="N1011" s="13" t="str">
        <f t="shared" si="99"/>
        <v>2016</v>
      </c>
      <c r="O1011" s="13" t="str">
        <f t="shared" si="100"/>
        <v>May</v>
      </c>
      <c r="P1011" s="13">
        <f t="shared" si="101"/>
        <v>42540.604699074072</v>
      </c>
      <c r="Q1011" t="b">
        <v>0</v>
      </c>
      <c r="R1011">
        <v>101</v>
      </c>
      <c r="S1011" t="b">
        <v>0</v>
      </c>
      <c r="T1011" t="s">
        <v>8271</v>
      </c>
      <c r="U1011" s="9" t="s">
        <v>8317</v>
      </c>
      <c r="V1011" t="s">
        <v>8319</v>
      </c>
    </row>
    <row r="1012" spans="1:22" ht="45" hidden="1" x14ac:dyDescent="0.3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s="7">
        <f t="shared" si="102"/>
        <v>0</v>
      </c>
      <c r="G1012" s="7">
        <f t="shared" si="97"/>
        <v>55</v>
      </c>
      <c r="H1012" t="s">
        <v>8219</v>
      </c>
      <c r="I1012" t="s">
        <v>8223</v>
      </c>
      <c r="J1012" t="s">
        <v>8245</v>
      </c>
      <c r="K1012">
        <v>1473044340</v>
      </c>
      <c r="L1012">
        <v>1468180462</v>
      </c>
      <c r="M1012" s="13">
        <f t="shared" si="98"/>
        <v>42561.829421296294</v>
      </c>
      <c r="N1012" s="13" t="str">
        <f t="shared" si="99"/>
        <v>2016</v>
      </c>
      <c r="O1012" s="13" t="str">
        <f t="shared" si="100"/>
        <v>Jul</v>
      </c>
      <c r="P1012" s="13">
        <f t="shared" si="101"/>
        <v>42618.124305555553</v>
      </c>
      <c r="Q1012" t="b">
        <v>0</v>
      </c>
      <c r="R1012">
        <v>4</v>
      </c>
      <c r="S1012" t="b">
        <v>0</v>
      </c>
      <c r="T1012" t="s">
        <v>8271</v>
      </c>
      <c r="U1012" s="9" t="s">
        <v>8317</v>
      </c>
      <c r="V1012" t="s">
        <v>8319</v>
      </c>
    </row>
    <row r="1013" spans="1:22" ht="45" hidden="1" x14ac:dyDescent="0.3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s="7">
        <f t="shared" si="102"/>
        <v>0</v>
      </c>
      <c r="G1013" s="7">
        <f t="shared" si="97"/>
        <v>75</v>
      </c>
      <c r="H1013" t="s">
        <v>8219</v>
      </c>
      <c r="I1013" t="s">
        <v>8223</v>
      </c>
      <c r="J1013" t="s">
        <v>8245</v>
      </c>
      <c r="K1013">
        <v>1418938395</v>
      </c>
      <c r="L1013">
        <v>1415050395</v>
      </c>
      <c r="M1013" s="13">
        <f t="shared" si="98"/>
        <v>41946.898090277777</v>
      </c>
      <c r="N1013" s="13" t="str">
        <f t="shared" si="99"/>
        <v>2014</v>
      </c>
      <c r="O1013" s="13" t="str">
        <f t="shared" si="100"/>
        <v>Nov</v>
      </c>
      <c r="P1013" s="13">
        <f t="shared" si="101"/>
        <v>41991.898090277777</v>
      </c>
      <c r="Q1013" t="b">
        <v>0</v>
      </c>
      <c r="R1013">
        <v>1</v>
      </c>
      <c r="S1013" t="b">
        <v>0</v>
      </c>
      <c r="T1013" t="s">
        <v>8271</v>
      </c>
      <c r="U1013" s="9" t="s">
        <v>8317</v>
      </c>
      <c r="V1013" t="s">
        <v>8319</v>
      </c>
    </row>
    <row r="1014" spans="1:22" ht="60" hidden="1" x14ac:dyDescent="0.3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s="7">
        <f t="shared" si="102"/>
        <v>21535</v>
      </c>
      <c r="G1014" s="7">
        <f t="shared" si="97"/>
        <v>1389.36</v>
      </c>
      <c r="H1014" t="s">
        <v>8219</v>
      </c>
      <c r="I1014" t="s">
        <v>8223</v>
      </c>
      <c r="J1014" t="s">
        <v>8245</v>
      </c>
      <c r="K1014">
        <v>1485254052</v>
      </c>
      <c r="L1014">
        <v>1481366052</v>
      </c>
      <c r="M1014" s="13">
        <f t="shared" si="98"/>
        <v>42714.440416666665</v>
      </c>
      <c r="N1014" s="13" t="str">
        <f t="shared" si="99"/>
        <v>2016</v>
      </c>
      <c r="O1014" s="13" t="str">
        <f t="shared" si="100"/>
        <v>Dec</v>
      </c>
      <c r="P1014" s="13">
        <f t="shared" si="101"/>
        <v>42759.440416666665</v>
      </c>
      <c r="Q1014" t="b">
        <v>0</v>
      </c>
      <c r="R1014">
        <v>775</v>
      </c>
      <c r="S1014" t="b">
        <v>0</v>
      </c>
      <c r="T1014" t="s">
        <v>8271</v>
      </c>
      <c r="U1014" s="9" t="s">
        <v>8317</v>
      </c>
      <c r="V1014" t="s">
        <v>8319</v>
      </c>
    </row>
    <row r="1015" spans="1:22" ht="45" hidden="1" x14ac:dyDescent="0.3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s="7">
        <f t="shared" si="102"/>
        <v>35</v>
      </c>
      <c r="G1015" s="7">
        <f t="shared" si="97"/>
        <v>95.91</v>
      </c>
      <c r="H1015" t="s">
        <v>8219</v>
      </c>
      <c r="I1015" t="s">
        <v>8223</v>
      </c>
      <c r="J1015" t="s">
        <v>8245</v>
      </c>
      <c r="K1015">
        <v>1451419200</v>
      </c>
      <c r="L1015">
        <v>1449000056</v>
      </c>
      <c r="M1015" s="13">
        <f t="shared" si="98"/>
        <v>42339.833981481483</v>
      </c>
      <c r="N1015" s="13" t="str">
        <f t="shared" si="99"/>
        <v>2015</v>
      </c>
      <c r="O1015" s="13" t="str">
        <f t="shared" si="100"/>
        <v>Dec</v>
      </c>
      <c r="P1015" s="13">
        <f t="shared" si="101"/>
        <v>42367.833333333328</v>
      </c>
      <c r="Q1015" t="b">
        <v>0</v>
      </c>
      <c r="R1015">
        <v>90</v>
      </c>
      <c r="S1015" t="b">
        <v>0</v>
      </c>
      <c r="T1015" t="s">
        <v>8271</v>
      </c>
      <c r="U1015" s="9" t="s">
        <v>8317</v>
      </c>
      <c r="V1015" t="s">
        <v>8319</v>
      </c>
    </row>
    <row r="1016" spans="1:22" ht="30" hidden="1" x14ac:dyDescent="0.3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s="7">
        <f t="shared" si="102"/>
        <v>31</v>
      </c>
      <c r="G1016" s="7">
        <f t="shared" si="97"/>
        <v>191.25</v>
      </c>
      <c r="H1016" t="s">
        <v>8219</v>
      </c>
      <c r="I1016" t="s">
        <v>8223</v>
      </c>
      <c r="J1016" t="s">
        <v>8245</v>
      </c>
      <c r="K1016">
        <v>1420070615</v>
      </c>
      <c r="L1016">
        <v>1415750615</v>
      </c>
      <c r="M1016" s="13">
        <f t="shared" si="98"/>
        <v>41955.002488425926</v>
      </c>
      <c r="N1016" s="13" t="str">
        <f t="shared" si="99"/>
        <v>2014</v>
      </c>
      <c r="O1016" s="13" t="str">
        <f t="shared" si="100"/>
        <v>Nov</v>
      </c>
      <c r="P1016" s="13">
        <f t="shared" si="101"/>
        <v>42005.002488425926</v>
      </c>
      <c r="Q1016" t="b">
        <v>0</v>
      </c>
      <c r="R1016">
        <v>16</v>
      </c>
      <c r="S1016" t="b">
        <v>0</v>
      </c>
      <c r="T1016" t="s">
        <v>8271</v>
      </c>
      <c r="U1016" s="9" t="s">
        <v>8317</v>
      </c>
      <c r="V1016" t="s">
        <v>8319</v>
      </c>
    </row>
    <row r="1017" spans="1:22" ht="45" hidden="1" x14ac:dyDescent="0.3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s="7">
        <f t="shared" si="102"/>
        <v>3</v>
      </c>
      <c r="G1017" s="7">
        <f t="shared" si="97"/>
        <v>40</v>
      </c>
      <c r="H1017" t="s">
        <v>8219</v>
      </c>
      <c r="I1017" t="s">
        <v>8239</v>
      </c>
      <c r="J1017" t="s">
        <v>8256</v>
      </c>
      <c r="K1017">
        <v>1448489095</v>
      </c>
      <c r="L1017">
        <v>1445893495</v>
      </c>
      <c r="M1017" s="13">
        <f t="shared" si="98"/>
        <v>42303.878414351857</v>
      </c>
      <c r="N1017" s="13" t="str">
        <f t="shared" si="99"/>
        <v>2015</v>
      </c>
      <c r="O1017" s="13" t="str">
        <f t="shared" si="100"/>
        <v>Oct</v>
      </c>
      <c r="P1017" s="13">
        <f t="shared" si="101"/>
        <v>42333.920081018514</v>
      </c>
      <c r="Q1017" t="b">
        <v>0</v>
      </c>
      <c r="R1017">
        <v>6</v>
      </c>
      <c r="S1017" t="b">
        <v>0</v>
      </c>
      <c r="T1017" t="s">
        <v>8271</v>
      </c>
      <c r="U1017" s="9" t="s">
        <v>8317</v>
      </c>
      <c r="V1017" t="s">
        <v>8319</v>
      </c>
    </row>
    <row r="1018" spans="1:22" ht="45" hidden="1" x14ac:dyDescent="0.3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s="7">
        <f t="shared" si="102"/>
        <v>3</v>
      </c>
      <c r="G1018" s="7">
        <f t="shared" si="97"/>
        <v>74.790000000000006</v>
      </c>
      <c r="H1018" t="s">
        <v>8219</v>
      </c>
      <c r="I1018" t="s">
        <v>8223</v>
      </c>
      <c r="J1018" t="s">
        <v>8245</v>
      </c>
      <c r="K1018">
        <v>1459992856</v>
      </c>
      <c r="L1018">
        <v>1456108456</v>
      </c>
      <c r="M1018" s="13">
        <f t="shared" si="98"/>
        <v>42422.107129629629</v>
      </c>
      <c r="N1018" s="13" t="str">
        <f t="shared" si="99"/>
        <v>2016</v>
      </c>
      <c r="O1018" s="13" t="str">
        <f t="shared" si="100"/>
        <v>Feb</v>
      </c>
      <c r="P1018" s="13">
        <f t="shared" si="101"/>
        <v>42467.065462962957</v>
      </c>
      <c r="Q1018" t="b">
        <v>0</v>
      </c>
      <c r="R1018">
        <v>38</v>
      </c>
      <c r="S1018" t="b">
        <v>0</v>
      </c>
      <c r="T1018" t="s">
        <v>8271</v>
      </c>
      <c r="U1018" s="9" t="s">
        <v>8317</v>
      </c>
      <c r="V1018" t="s">
        <v>8319</v>
      </c>
    </row>
    <row r="1019" spans="1:22" ht="60" hidden="1" x14ac:dyDescent="0.3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s="7">
        <f t="shared" si="102"/>
        <v>23</v>
      </c>
      <c r="G1019" s="7">
        <f t="shared" si="97"/>
        <v>161.12</v>
      </c>
      <c r="H1019" t="s">
        <v>8219</v>
      </c>
      <c r="I1019" t="s">
        <v>8223</v>
      </c>
      <c r="J1019" t="s">
        <v>8245</v>
      </c>
      <c r="K1019">
        <v>1448125935</v>
      </c>
      <c r="L1019">
        <v>1444666335</v>
      </c>
      <c r="M1019" s="13">
        <f t="shared" si="98"/>
        <v>42289.675173611111</v>
      </c>
      <c r="N1019" s="13" t="str">
        <f t="shared" si="99"/>
        <v>2015</v>
      </c>
      <c r="O1019" s="13" t="str">
        <f t="shared" si="100"/>
        <v>Oct</v>
      </c>
      <c r="P1019" s="13">
        <f t="shared" si="101"/>
        <v>42329.716840277775</v>
      </c>
      <c r="Q1019" t="b">
        <v>0</v>
      </c>
      <c r="R1019">
        <v>355</v>
      </c>
      <c r="S1019" t="b">
        <v>0</v>
      </c>
      <c r="T1019" t="s">
        <v>8271</v>
      </c>
      <c r="U1019" s="9" t="s">
        <v>8317</v>
      </c>
      <c r="V1019" t="s">
        <v>8319</v>
      </c>
    </row>
    <row r="1020" spans="1:22" ht="45" hidden="1" x14ac:dyDescent="0.3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s="7">
        <f t="shared" si="102"/>
        <v>3</v>
      </c>
      <c r="G1020" s="7">
        <f t="shared" si="97"/>
        <v>88.71</v>
      </c>
      <c r="H1020" t="s">
        <v>8219</v>
      </c>
      <c r="I1020" t="s">
        <v>8223</v>
      </c>
      <c r="J1020" t="s">
        <v>8245</v>
      </c>
      <c r="K1020">
        <v>1468496933</v>
      </c>
      <c r="L1020">
        <v>1465904933</v>
      </c>
      <c r="M1020" s="13">
        <f t="shared" si="98"/>
        <v>42535.492280092592</v>
      </c>
      <c r="N1020" s="13" t="str">
        <f t="shared" si="99"/>
        <v>2016</v>
      </c>
      <c r="O1020" s="13" t="str">
        <f t="shared" si="100"/>
        <v>Jun</v>
      </c>
      <c r="P1020" s="13">
        <f t="shared" si="101"/>
        <v>42565.492280092592</v>
      </c>
      <c r="Q1020" t="b">
        <v>0</v>
      </c>
      <c r="R1020">
        <v>7</v>
      </c>
      <c r="S1020" t="b">
        <v>0</v>
      </c>
      <c r="T1020" t="s">
        <v>8271</v>
      </c>
      <c r="U1020" s="9" t="s">
        <v>8317</v>
      </c>
      <c r="V1020" t="s">
        <v>8319</v>
      </c>
    </row>
    <row r="1021" spans="1:22" ht="45" hidden="1" x14ac:dyDescent="0.3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s="7">
        <f t="shared" si="102"/>
        <v>47</v>
      </c>
      <c r="G1021" s="7">
        <f t="shared" si="97"/>
        <v>53.25</v>
      </c>
      <c r="H1021" t="s">
        <v>8219</v>
      </c>
      <c r="I1021" t="s">
        <v>8223</v>
      </c>
      <c r="J1021" t="s">
        <v>8245</v>
      </c>
      <c r="K1021">
        <v>1423092149</v>
      </c>
      <c r="L1021">
        <v>1420500149</v>
      </c>
      <c r="M1021" s="13">
        <f t="shared" si="98"/>
        <v>42009.973946759259</v>
      </c>
      <c r="N1021" s="13" t="str">
        <f t="shared" si="99"/>
        <v>2015</v>
      </c>
      <c r="O1021" s="13" t="str">
        <f t="shared" si="100"/>
        <v>Jan</v>
      </c>
      <c r="P1021" s="13">
        <f t="shared" si="101"/>
        <v>42039.973946759259</v>
      </c>
      <c r="Q1021" t="b">
        <v>0</v>
      </c>
      <c r="R1021">
        <v>400</v>
      </c>
      <c r="S1021" t="b">
        <v>0</v>
      </c>
      <c r="T1021" t="s">
        <v>8271</v>
      </c>
      <c r="U1021" s="9" t="s">
        <v>8317</v>
      </c>
      <c r="V1021" t="s">
        <v>8319</v>
      </c>
    </row>
    <row r="1022" spans="1:22" ht="60" hidden="1" x14ac:dyDescent="0.3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s="7">
        <f t="shared" si="102"/>
        <v>206</v>
      </c>
      <c r="G1022" s="7">
        <f t="shared" si="97"/>
        <v>106.2</v>
      </c>
      <c r="H1022" t="s">
        <v>8218</v>
      </c>
      <c r="I1022" t="s">
        <v>8228</v>
      </c>
      <c r="J1022" t="s">
        <v>8250</v>
      </c>
      <c r="K1022">
        <v>1433206020</v>
      </c>
      <c r="L1022">
        <v>1430617209</v>
      </c>
      <c r="M1022" s="13">
        <f t="shared" si="98"/>
        <v>42127.069548611107</v>
      </c>
      <c r="N1022" s="13" t="str">
        <f t="shared" si="99"/>
        <v>2015</v>
      </c>
      <c r="O1022" s="13" t="str">
        <f t="shared" si="100"/>
        <v>May</v>
      </c>
      <c r="P1022" s="13">
        <f t="shared" si="101"/>
        <v>42157.032638888893</v>
      </c>
      <c r="Q1022" t="b">
        <v>0</v>
      </c>
      <c r="R1022">
        <v>30</v>
      </c>
      <c r="S1022" t="b">
        <v>1</v>
      </c>
      <c r="T1022" t="s">
        <v>8278</v>
      </c>
      <c r="U1022" s="9" t="s">
        <v>8323</v>
      </c>
      <c r="V1022" t="s">
        <v>8328</v>
      </c>
    </row>
    <row r="1023" spans="1:22" ht="45" hidden="1" x14ac:dyDescent="0.3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s="7">
        <f t="shared" si="102"/>
        <v>352</v>
      </c>
      <c r="G1023" s="7">
        <f t="shared" si="97"/>
        <v>22.08</v>
      </c>
      <c r="H1023" t="s">
        <v>8218</v>
      </c>
      <c r="I1023" t="s">
        <v>8223</v>
      </c>
      <c r="J1023" t="s">
        <v>8245</v>
      </c>
      <c r="K1023">
        <v>1445054400</v>
      </c>
      <c r="L1023">
        <v>1443074571</v>
      </c>
      <c r="M1023" s="13">
        <f t="shared" si="98"/>
        <v>42271.251979166671</v>
      </c>
      <c r="N1023" s="13" t="str">
        <f t="shared" si="99"/>
        <v>2015</v>
      </c>
      <c r="O1023" s="13" t="str">
        <f t="shared" si="100"/>
        <v>Sep</v>
      </c>
      <c r="P1023" s="13">
        <f t="shared" si="101"/>
        <v>42294.166666666672</v>
      </c>
      <c r="Q1023" t="b">
        <v>1</v>
      </c>
      <c r="R1023">
        <v>478</v>
      </c>
      <c r="S1023" t="b">
        <v>1</v>
      </c>
      <c r="T1023" t="s">
        <v>8278</v>
      </c>
      <c r="U1023" s="9" t="s">
        <v>8323</v>
      </c>
      <c r="V1023" t="s">
        <v>8328</v>
      </c>
    </row>
    <row r="1024" spans="1:22" ht="30" hidden="1" x14ac:dyDescent="0.3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s="7">
        <f t="shared" si="102"/>
        <v>115</v>
      </c>
      <c r="G1024" s="7">
        <f t="shared" si="97"/>
        <v>31.05</v>
      </c>
      <c r="H1024" t="s">
        <v>8218</v>
      </c>
      <c r="I1024" t="s">
        <v>8223</v>
      </c>
      <c r="J1024" t="s">
        <v>8245</v>
      </c>
      <c r="K1024">
        <v>1431876677</v>
      </c>
      <c r="L1024">
        <v>1429284677</v>
      </c>
      <c r="M1024" s="13">
        <f t="shared" si="98"/>
        <v>42111.646724537044</v>
      </c>
      <c r="N1024" s="13" t="str">
        <f t="shared" si="99"/>
        <v>2015</v>
      </c>
      <c r="O1024" s="13" t="str">
        <f t="shared" si="100"/>
        <v>Apr</v>
      </c>
      <c r="P1024" s="13">
        <f t="shared" si="101"/>
        <v>42141.646724537044</v>
      </c>
      <c r="Q1024" t="b">
        <v>1</v>
      </c>
      <c r="R1024">
        <v>74</v>
      </c>
      <c r="S1024" t="b">
        <v>1</v>
      </c>
      <c r="T1024" t="s">
        <v>8278</v>
      </c>
      <c r="U1024" s="9" t="s">
        <v>8323</v>
      </c>
      <c r="V1024" t="s">
        <v>8328</v>
      </c>
    </row>
    <row r="1025" spans="1:22" ht="45" hidden="1" x14ac:dyDescent="0.3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s="7">
        <f t="shared" si="102"/>
        <v>237</v>
      </c>
      <c r="G1025" s="7">
        <f t="shared" si="97"/>
        <v>36.21</v>
      </c>
      <c r="H1025" t="s">
        <v>8218</v>
      </c>
      <c r="I1025" t="s">
        <v>8224</v>
      </c>
      <c r="J1025" t="s">
        <v>8246</v>
      </c>
      <c r="K1025">
        <v>1434837861</v>
      </c>
      <c r="L1025">
        <v>1432245861</v>
      </c>
      <c r="M1025" s="13">
        <f t="shared" si="98"/>
        <v>42145.919687500005</v>
      </c>
      <c r="N1025" s="13" t="str">
        <f t="shared" si="99"/>
        <v>2015</v>
      </c>
      <c r="O1025" s="13" t="str">
        <f t="shared" si="100"/>
        <v>May</v>
      </c>
      <c r="P1025" s="13">
        <f t="shared" si="101"/>
        <v>42175.919687500005</v>
      </c>
      <c r="Q1025" t="b">
        <v>0</v>
      </c>
      <c r="R1025">
        <v>131</v>
      </c>
      <c r="S1025" t="b">
        <v>1</v>
      </c>
      <c r="T1025" t="s">
        <v>8278</v>
      </c>
      <c r="U1025" s="9" t="s">
        <v>8323</v>
      </c>
      <c r="V1025" t="s">
        <v>8328</v>
      </c>
    </row>
    <row r="1026" spans="1:22" ht="45" hidden="1" x14ac:dyDescent="0.3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s="7">
        <f t="shared" si="102"/>
        <v>119</v>
      </c>
      <c r="G1026" s="7">
        <f t="shared" si="97"/>
        <v>388.98</v>
      </c>
      <c r="H1026" t="s">
        <v>8218</v>
      </c>
      <c r="I1026" t="s">
        <v>8234</v>
      </c>
      <c r="J1026" t="s">
        <v>8254</v>
      </c>
      <c r="K1026">
        <v>1454248563</v>
      </c>
      <c r="L1026">
        <v>1451656563</v>
      </c>
      <c r="M1026" s="13">
        <f t="shared" si="98"/>
        <v>42370.580590277779</v>
      </c>
      <c r="N1026" s="13" t="str">
        <f t="shared" si="99"/>
        <v>2016</v>
      </c>
      <c r="O1026" s="13" t="str">
        <f t="shared" si="100"/>
        <v>Jan</v>
      </c>
      <c r="P1026" s="13">
        <f t="shared" si="101"/>
        <v>42400.580590277779</v>
      </c>
      <c r="Q1026" t="b">
        <v>1</v>
      </c>
      <c r="R1026">
        <v>61</v>
      </c>
      <c r="S1026" t="b">
        <v>1</v>
      </c>
      <c r="T1026" t="s">
        <v>8278</v>
      </c>
      <c r="U1026" s="9" t="s">
        <v>8323</v>
      </c>
      <c r="V1026" t="s">
        <v>8328</v>
      </c>
    </row>
    <row r="1027" spans="1:22" ht="45" hidden="1" x14ac:dyDescent="0.3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s="7">
        <f t="shared" si="102"/>
        <v>110</v>
      </c>
      <c r="G1027" s="7">
        <f t="shared" si="97"/>
        <v>71.849999999999994</v>
      </c>
      <c r="H1027" t="s">
        <v>8218</v>
      </c>
      <c r="I1027" t="s">
        <v>8223</v>
      </c>
      <c r="J1027" t="s">
        <v>8245</v>
      </c>
      <c r="K1027">
        <v>1426532437</v>
      </c>
      <c r="L1027">
        <v>1423944037</v>
      </c>
      <c r="M1027" s="13">
        <f t="shared" si="98"/>
        <v>42049.833761574075</v>
      </c>
      <c r="N1027" s="13" t="str">
        <f t="shared" si="99"/>
        <v>2015</v>
      </c>
      <c r="O1027" s="13" t="str">
        <f t="shared" si="100"/>
        <v>Feb</v>
      </c>
      <c r="P1027" s="13">
        <f t="shared" si="101"/>
        <v>42079.792094907403</v>
      </c>
      <c r="Q1027" t="b">
        <v>1</v>
      </c>
      <c r="R1027">
        <v>1071</v>
      </c>
      <c r="S1027" t="b">
        <v>1</v>
      </c>
      <c r="T1027" t="s">
        <v>8278</v>
      </c>
      <c r="U1027" s="9" t="s">
        <v>8323</v>
      </c>
      <c r="V1027" t="s">
        <v>8328</v>
      </c>
    </row>
    <row r="1028" spans="1:22" ht="60" hidden="1" x14ac:dyDescent="0.3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s="7">
        <f t="shared" si="102"/>
        <v>100</v>
      </c>
      <c r="G1028" s="7">
        <f t="shared" si="97"/>
        <v>57.38</v>
      </c>
      <c r="H1028" t="s">
        <v>8218</v>
      </c>
      <c r="I1028" t="s">
        <v>8224</v>
      </c>
      <c r="J1028" t="s">
        <v>8246</v>
      </c>
      <c r="K1028">
        <v>1459414016</v>
      </c>
      <c r="L1028">
        <v>1456480016</v>
      </c>
      <c r="M1028" s="13">
        <f t="shared" si="98"/>
        <v>42426.407592592594</v>
      </c>
      <c r="N1028" s="13" t="str">
        <f t="shared" si="99"/>
        <v>2016</v>
      </c>
      <c r="O1028" s="13" t="str">
        <f t="shared" si="100"/>
        <v>Feb</v>
      </c>
      <c r="P1028" s="13">
        <f t="shared" si="101"/>
        <v>42460.365925925929</v>
      </c>
      <c r="Q1028" t="b">
        <v>1</v>
      </c>
      <c r="R1028">
        <v>122</v>
      </c>
      <c r="S1028" t="b">
        <v>1</v>
      </c>
      <c r="T1028" t="s">
        <v>8278</v>
      </c>
      <c r="U1028" s="9" t="s">
        <v>8323</v>
      </c>
      <c r="V1028" t="s">
        <v>8328</v>
      </c>
    </row>
    <row r="1029" spans="1:22" ht="60" hidden="1" x14ac:dyDescent="0.3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s="7">
        <f t="shared" si="102"/>
        <v>103</v>
      </c>
      <c r="G1029" s="7">
        <f t="shared" si="97"/>
        <v>69.67</v>
      </c>
      <c r="H1029" t="s">
        <v>8218</v>
      </c>
      <c r="I1029" t="s">
        <v>8223</v>
      </c>
      <c r="J1029" t="s">
        <v>8245</v>
      </c>
      <c r="K1029">
        <v>1414025347</v>
      </c>
      <c r="L1029">
        <v>1411433347</v>
      </c>
      <c r="M1029" s="13">
        <f t="shared" si="98"/>
        <v>41905.034108796295</v>
      </c>
      <c r="N1029" s="13" t="str">
        <f t="shared" si="99"/>
        <v>2014</v>
      </c>
      <c r="O1029" s="13" t="str">
        <f t="shared" si="100"/>
        <v>Sep</v>
      </c>
      <c r="P1029" s="13">
        <f t="shared" si="101"/>
        <v>41935.034108796295</v>
      </c>
      <c r="Q1029" t="b">
        <v>1</v>
      </c>
      <c r="R1029">
        <v>111</v>
      </c>
      <c r="S1029" t="b">
        <v>1</v>
      </c>
      <c r="T1029" t="s">
        <v>8278</v>
      </c>
      <c r="U1029" s="9" t="s">
        <v>8323</v>
      </c>
      <c r="V1029" t="s">
        <v>8328</v>
      </c>
    </row>
    <row r="1030" spans="1:22" ht="45" hidden="1" x14ac:dyDescent="0.3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s="7">
        <f t="shared" si="102"/>
        <v>117</v>
      </c>
      <c r="G1030" s="7">
        <f t="shared" si="97"/>
        <v>45.99</v>
      </c>
      <c r="H1030" t="s">
        <v>8218</v>
      </c>
      <c r="I1030" t="s">
        <v>8224</v>
      </c>
      <c r="J1030" t="s">
        <v>8246</v>
      </c>
      <c r="K1030">
        <v>1488830400</v>
      </c>
      <c r="L1030">
        <v>1484924605</v>
      </c>
      <c r="M1030" s="13">
        <f t="shared" si="98"/>
        <v>42755.627372685187</v>
      </c>
      <c r="N1030" s="13" t="str">
        <f t="shared" si="99"/>
        <v>2017</v>
      </c>
      <c r="O1030" s="13" t="str">
        <f t="shared" si="100"/>
        <v>Jan</v>
      </c>
      <c r="P1030" s="13">
        <f t="shared" si="101"/>
        <v>42800.833333333328</v>
      </c>
      <c r="Q1030" t="b">
        <v>1</v>
      </c>
      <c r="R1030">
        <v>255</v>
      </c>
      <c r="S1030" t="b">
        <v>1</v>
      </c>
      <c r="T1030" t="s">
        <v>8278</v>
      </c>
      <c r="U1030" s="9" t="s">
        <v>8323</v>
      </c>
      <c r="V1030" t="s">
        <v>8328</v>
      </c>
    </row>
    <row r="1031" spans="1:22" ht="45" hidden="1" x14ac:dyDescent="0.3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s="7">
        <f t="shared" si="102"/>
        <v>112</v>
      </c>
      <c r="G1031" s="7">
        <f t="shared" si="97"/>
        <v>79.260000000000005</v>
      </c>
      <c r="H1031" t="s">
        <v>8218</v>
      </c>
      <c r="I1031" t="s">
        <v>8234</v>
      </c>
      <c r="J1031" t="s">
        <v>8254</v>
      </c>
      <c r="K1031">
        <v>1428184740</v>
      </c>
      <c r="L1031">
        <v>1423501507</v>
      </c>
      <c r="M1031" s="13">
        <f t="shared" si="98"/>
        <v>42044.711886574078</v>
      </c>
      <c r="N1031" s="13" t="str">
        <f t="shared" si="99"/>
        <v>2015</v>
      </c>
      <c r="O1031" s="13" t="str">
        <f t="shared" si="100"/>
        <v>Feb</v>
      </c>
      <c r="P1031" s="13">
        <f t="shared" si="101"/>
        <v>42098.915972222225</v>
      </c>
      <c r="Q1031" t="b">
        <v>0</v>
      </c>
      <c r="R1031">
        <v>141</v>
      </c>
      <c r="S1031" t="b">
        <v>1</v>
      </c>
      <c r="T1031" t="s">
        <v>8278</v>
      </c>
      <c r="U1031" s="9" t="s">
        <v>8323</v>
      </c>
      <c r="V1031" t="s">
        <v>8328</v>
      </c>
    </row>
    <row r="1032" spans="1:22" ht="30" hidden="1" x14ac:dyDescent="0.3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s="7">
        <f t="shared" si="102"/>
        <v>342</v>
      </c>
      <c r="G1032" s="7">
        <f t="shared" si="97"/>
        <v>43.03</v>
      </c>
      <c r="H1032" t="s">
        <v>8218</v>
      </c>
      <c r="I1032" t="s">
        <v>8223</v>
      </c>
      <c r="J1032" t="s">
        <v>8245</v>
      </c>
      <c r="K1032">
        <v>1473680149</v>
      </c>
      <c r="L1032">
        <v>1472470549</v>
      </c>
      <c r="M1032" s="13">
        <f t="shared" si="98"/>
        <v>42611.483206018514</v>
      </c>
      <c r="N1032" s="13" t="str">
        <f t="shared" si="99"/>
        <v>2016</v>
      </c>
      <c r="O1032" s="13" t="str">
        <f t="shared" si="100"/>
        <v>Aug</v>
      </c>
      <c r="P1032" s="13">
        <f t="shared" si="101"/>
        <v>42625.483206018514</v>
      </c>
      <c r="Q1032" t="b">
        <v>0</v>
      </c>
      <c r="R1032">
        <v>159</v>
      </c>
      <c r="S1032" t="b">
        <v>1</v>
      </c>
      <c r="T1032" t="s">
        <v>8278</v>
      </c>
      <c r="U1032" s="9" t="s">
        <v>8323</v>
      </c>
      <c r="V1032" t="s">
        <v>8328</v>
      </c>
    </row>
    <row r="1033" spans="1:22" ht="60" hidden="1" x14ac:dyDescent="0.3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s="7">
        <f t="shared" si="102"/>
        <v>107</v>
      </c>
      <c r="G1033" s="7">
        <f t="shared" si="97"/>
        <v>108.48</v>
      </c>
      <c r="H1033" t="s">
        <v>8218</v>
      </c>
      <c r="I1033" t="s">
        <v>8223</v>
      </c>
      <c r="J1033" t="s">
        <v>8245</v>
      </c>
      <c r="K1033">
        <v>1450290010</v>
      </c>
      <c r="L1033">
        <v>1447698010</v>
      </c>
      <c r="M1033" s="13">
        <f t="shared" si="98"/>
        <v>42324.764004629629</v>
      </c>
      <c r="N1033" s="13" t="str">
        <f t="shared" si="99"/>
        <v>2015</v>
      </c>
      <c r="O1033" s="13" t="str">
        <f t="shared" si="100"/>
        <v>Nov</v>
      </c>
      <c r="P1033" s="13">
        <f t="shared" si="101"/>
        <v>42354.764004629629</v>
      </c>
      <c r="Q1033" t="b">
        <v>0</v>
      </c>
      <c r="R1033">
        <v>99</v>
      </c>
      <c r="S1033" t="b">
        <v>1</v>
      </c>
      <c r="T1033" t="s">
        <v>8278</v>
      </c>
      <c r="U1033" s="9" t="s">
        <v>8323</v>
      </c>
      <c r="V1033" t="s">
        <v>8328</v>
      </c>
    </row>
    <row r="1034" spans="1:22" hidden="1" x14ac:dyDescent="0.3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s="7">
        <f t="shared" si="102"/>
        <v>108</v>
      </c>
      <c r="G1034" s="7">
        <f t="shared" ref="G1034:G1097" si="103">IFERROR(ROUND(E1034/R1034,2),0)</f>
        <v>61.03</v>
      </c>
      <c r="H1034" t="s">
        <v>8218</v>
      </c>
      <c r="I1034" t="s">
        <v>8223</v>
      </c>
      <c r="J1034" t="s">
        <v>8245</v>
      </c>
      <c r="K1034">
        <v>1466697625</v>
      </c>
      <c r="L1034">
        <v>1464105625</v>
      </c>
      <c r="M1034" s="13">
        <f t="shared" ref="M1034:M1097" si="104">(((L1034/60)/60)/24)+DATE(1970,1,1)</f>
        <v>42514.666956018518</v>
      </c>
      <c r="N1034" s="13" t="str">
        <f t="shared" ref="N1034:N1097" si="105">TEXT(M1034, "YYY")</f>
        <v>2016</v>
      </c>
      <c r="O1034" s="13" t="str">
        <f t="shared" ref="O1034:O1097" si="106">TEXT(M1034,"MMM")</f>
        <v>May</v>
      </c>
      <c r="P1034" s="13">
        <f t="shared" ref="P1034:P1097" si="107">(((K1034/60)/60)/24)+DATE(1970,1,1)</f>
        <v>42544.666956018518</v>
      </c>
      <c r="Q1034" t="b">
        <v>0</v>
      </c>
      <c r="R1034">
        <v>96</v>
      </c>
      <c r="S1034" t="b">
        <v>1</v>
      </c>
      <c r="T1034" t="s">
        <v>8278</v>
      </c>
      <c r="U1034" s="9" t="s">
        <v>8323</v>
      </c>
      <c r="V1034" t="s">
        <v>8328</v>
      </c>
    </row>
    <row r="1035" spans="1:22" ht="60" hidden="1" x14ac:dyDescent="0.3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s="7">
        <f t="shared" si="102"/>
        <v>103</v>
      </c>
      <c r="G1035" s="7">
        <f t="shared" si="103"/>
        <v>50.59</v>
      </c>
      <c r="H1035" t="s">
        <v>8218</v>
      </c>
      <c r="I1035" t="s">
        <v>8224</v>
      </c>
      <c r="J1035" t="s">
        <v>8246</v>
      </c>
      <c r="K1035">
        <v>1481564080</v>
      </c>
      <c r="L1035">
        <v>1479144880</v>
      </c>
      <c r="M1035" s="13">
        <f t="shared" si="104"/>
        <v>42688.732407407413</v>
      </c>
      <c r="N1035" s="13" t="str">
        <f t="shared" si="105"/>
        <v>2016</v>
      </c>
      <c r="O1035" s="13" t="str">
        <f t="shared" si="106"/>
        <v>Nov</v>
      </c>
      <c r="P1035" s="13">
        <f t="shared" si="107"/>
        <v>42716.732407407413</v>
      </c>
      <c r="Q1035" t="b">
        <v>0</v>
      </c>
      <c r="R1035">
        <v>27</v>
      </c>
      <c r="S1035" t="b">
        <v>1</v>
      </c>
      <c r="T1035" t="s">
        <v>8278</v>
      </c>
      <c r="U1035" s="9" t="s">
        <v>8323</v>
      </c>
      <c r="V1035" t="s">
        <v>8328</v>
      </c>
    </row>
    <row r="1036" spans="1:22" ht="45" hidden="1" x14ac:dyDescent="0.3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s="7">
        <f t="shared" si="102"/>
        <v>130</v>
      </c>
      <c r="G1036" s="7">
        <f t="shared" si="103"/>
        <v>39.159999999999997</v>
      </c>
      <c r="H1036" t="s">
        <v>8218</v>
      </c>
      <c r="I1036" t="s">
        <v>8223</v>
      </c>
      <c r="J1036" t="s">
        <v>8245</v>
      </c>
      <c r="K1036">
        <v>1470369540</v>
      </c>
      <c r="L1036">
        <v>1467604804</v>
      </c>
      <c r="M1036" s="13">
        <f t="shared" si="104"/>
        <v>42555.166712962964</v>
      </c>
      <c r="N1036" s="13" t="str">
        <f t="shared" si="105"/>
        <v>2016</v>
      </c>
      <c r="O1036" s="13" t="str">
        <f t="shared" si="106"/>
        <v>Jul</v>
      </c>
      <c r="P1036" s="13">
        <f t="shared" si="107"/>
        <v>42587.165972222225</v>
      </c>
      <c r="Q1036" t="b">
        <v>0</v>
      </c>
      <c r="R1036">
        <v>166</v>
      </c>
      <c r="S1036" t="b">
        <v>1</v>
      </c>
      <c r="T1036" t="s">
        <v>8278</v>
      </c>
      <c r="U1036" s="9" t="s">
        <v>8323</v>
      </c>
      <c r="V1036" t="s">
        <v>8328</v>
      </c>
    </row>
    <row r="1037" spans="1:22" ht="60" hidden="1" x14ac:dyDescent="0.3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s="7">
        <f t="shared" si="102"/>
        <v>108</v>
      </c>
      <c r="G1037" s="7">
        <f t="shared" si="103"/>
        <v>65.16</v>
      </c>
      <c r="H1037" t="s">
        <v>8218</v>
      </c>
      <c r="I1037" t="s">
        <v>8223</v>
      </c>
      <c r="J1037" t="s">
        <v>8245</v>
      </c>
      <c r="K1037">
        <v>1423668220</v>
      </c>
      <c r="L1037">
        <v>1421076220</v>
      </c>
      <c r="M1037" s="13">
        <f t="shared" si="104"/>
        <v>42016.641435185185</v>
      </c>
      <c r="N1037" s="13" t="str">
        <f t="shared" si="105"/>
        <v>2015</v>
      </c>
      <c r="O1037" s="13" t="str">
        <f t="shared" si="106"/>
        <v>Jan</v>
      </c>
      <c r="P1037" s="13">
        <f t="shared" si="107"/>
        <v>42046.641435185185</v>
      </c>
      <c r="Q1037" t="b">
        <v>0</v>
      </c>
      <c r="R1037">
        <v>76</v>
      </c>
      <c r="S1037" t="b">
        <v>1</v>
      </c>
      <c r="T1037" t="s">
        <v>8278</v>
      </c>
      <c r="U1037" s="9" t="s">
        <v>8323</v>
      </c>
      <c r="V1037" t="s">
        <v>8328</v>
      </c>
    </row>
    <row r="1038" spans="1:22" ht="45" hidden="1" x14ac:dyDescent="0.3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s="7">
        <f t="shared" si="102"/>
        <v>112</v>
      </c>
      <c r="G1038" s="7">
        <f t="shared" si="103"/>
        <v>23.96</v>
      </c>
      <c r="H1038" t="s">
        <v>8218</v>
      </c>
      <c r="I1038" t="s">
        <v>8223</v>
      </c>
      <c r="J1038" t="s">
        <v>8245</v>
      </c>
      <c r="K1038">
        <v>1357545600</v>
      </c>
      <c r="L1038">
        <v>1354790790</v>
      </c>
      <c r="M1038" s="13">
        <f t="shared" si="104"/>
        <v>41249.448958333334</v>
      </c>
      <c r="N1038" s="13" t="str">
        <f t="shared" si="105"/>
        <v>2012</v>
      </c>
      <c r="O1038" s="13" t="str">
        <f t="shared" si="106"/>
        <v>Dec</v>
      </c>
      <c r="P1038" s="13">
        <f t="shared" si="107"/>
        <v>41281.333333333336</v>
      </c>
      <c r="Q1038" t="b">
        <v>0</v>
      </c>
      <c r="R1038">
        <v>211</v>
      </c>
      <c r="S1038" t="b">
        <v>1</v>
      </c>
      <c r="T1038" t="s">
        <v>8278</v>
      </c>
      <c r="U1038" s="9" t="s">
        <v>8323</v>
      </c>
      <c r="V1038" t="s">
        <v>8328</v>
      </c>
    </row>
    <row r="1039" spans="1:22" ht="60" hidden="1" x14ac:dyDescent="0.3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s="7">
        <f t="shared" si="102"/>
        <v>102</v>
      </c>
      <c r="G1039" s="7">
        <f t="shared" si="103"/>
        <v>48.62</v>
      </c>
      <c r="H1039" t="s">
        <v>8218</v>
      </c>
      <c r="I1039" t="s">
        <v>8223</v>
      </c>
      <c r="J1039" t="s">
        <v>8245</v>
      </c>
      <c r="K1039">
        <v>1431925200</v>
      </c>
      <c r="L1039">
        <v>1429991062</v>
      </c>
      <c r="M1039" s="13">
        <f t="shared" si="104"/>
        <v>42119.822476851856</v>
      </c>
      <c r="N1039" s="13" t="str">
        <f t="shared" si="105"/>
        <v>2015</v>
      </c>
      <c r="O1039" s="13" t="str">
        <f t="shared" si="106"/>
        <v>Apr</v>
      </c>
      <c r="P1039" s="13">
        <f t="shared" si="107"/>
        <v>42142.208333333328</v>
      </c>
      <c r="Q1039" t="b">
        <v>0</v>
      </c>
      <c r="R1039">
        <v>21</v>
      </c>
      <c r="S1039" t="b">
        <v>1</v>
      </c>
      <c r="T1039" t="s">
        <v>8278</v>
      </c>
      <c r="U1039" s="9" t="s">
        <v>8323</v>
      </c>
      <c r="V1039" t="s">
        <v>8328</v>
      </c>
    </row>
    <row r="1040" spans="1:22" ht="45" hidden="1" x14ac:dyDescent="0.3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s="7">
        <f t="shared" si="102"/>
        <v>145</v>
      </c>
      <c r="G1040" s="7">
        <f t="shared" si="103"/>
        <v>35.74</v>
      </c>
      <c r="H1040" t="s">
        <v>8218</v>
      </c>
      <c r="I1040" t="s">
        <v>8223</v>
      </c>
      <c r="J1040" t="s">
        <v>8245</v>
      </c>
      <c r="K1040">
        <v>1458362023</v>
      </c>
      <c r="L1040">
        <v>1455773623</v>
      </c>
      <c r="M1040" s="13">
        <f t="shared" si="104"/>
        <v>42418.231747685189</v>
      </c>
      <c r="N1040" s="13" t="str">
        <f t="shared" si="105"/>
        <v>2016</v>
      </c>
      <c r="O1040" s="13" t="str">
        <f t="shared" si="106"/>
        <v>Feb</v>
      </c>
      <c r="P1040" s="13">
        <f t="shared" si="107"/>
        <v>42448.190081018518</v>
      </c>
      <c r="Q1040" t="b">
        <v>0</v>
      </c>
      <c r="R1040">
        <v>61</v>
      </c>
      <c r="S1040" t="b">
        <v>1</v>
      </c>
      <c r="T1040" t="s">
        <v>8278</v>
      </c>
      <c r="U1040" s="9" t="s">
        <v>8323</v>
      </c>
      <c r="V1040" t="s">
        <v>8328</v>
      </c>
    </row>
    <row r="1041" spans="1:22" ht="60" hidden="1" x14ac:dyDescent="0.3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s="7">
        <f t="shared" si="102"/>
        <v>128</v>
      </c>
      <c r="G1041" s="7">
        <f t="shared" si="103"/>
        <v>21.37</v>
      </c>
      <c r="H1041" t="s">
        <v>8218</v>
      </c>
      <c r="I1041" t="s">
        <v>8223</v>
      </c>
      <c r="J1041" t="s">
        <v>8245</v>
      </c>
      <c r="K1041">
        <v>1481615940</v>
      </c>
      <c r="L1041">
        <v>1479436646</v>
      </c>
      <c r="M1041" s="13">
        <f t="shared" si="104"/>
        <v>42692.109328703707</v>
      </c>
      <c r="N1041" s="13" t="str">
        <f t="shared" si="105"/>
        <v>2016</v>
      </c>
      <c r="O1041" s="13" t="str">
        <f t="shared" si="106"/>
        <v>Nov</v>
      </c>
      <c r="P1041" s="13">
        <f t="shared" si="107"/>
        <v>42717.332638888889</v>
      </c>
      <c r="Q1041" t="b">
        <v>0</v>
      </c>
      <c r="R1041">
        <v>30</v>
      </c>
      <c r="S1041" t="b">
        <v>1</v>
      </c>
      <c r="T1041" t="s">
        <v>8278</v>
      </c>
      <c r="U1041" s="9" t="s">
        <v>8323</v>
      </c>
      <c r="V1041" t="s">
        <v>8328</v>
      </c>
    </row>
    <row r="1042" spans="1:22" ht="60" hidden="1" x14ac:dyDescent="0.3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s="7">
        <f t="shared" si="102"/>
        <v>0</v>
      </c>
      <c r="G1042" s="7">
        <f t="shared" si="103"/>
        <v>250</v>
      </c>
      <c r="H1042" t="s">
        <v>8219</v>
      </c>
      <c r="I1042" t="s">
        <v>8223</v>
      </c>
      <c r="J1042" t="s">
        <v>8245</v>
      </c>
      <c r="K1042">
        <v>1472317209</v>
      </c>
      <c r="L1042">
        <v>1469725209</v>
      </c>
      <c r="M1042" s="13">
        <f t="shared" si="104"/>
        <v>42579.708437499998</v>
      </c>
      <c r="N1042" s="13" t="str">
        <f t="shared" si="105"/>
        <v>2016</v>
      </c>
      <c r="O1042" s="13" t="str">
        <f t="shared" si="106"/>
        <v>Jul</v>
      </c>
      <c r="P1042" s="13">
        <f t="shared" si="107"/>
        <v>42609.708437499998</v>
      </c>
      <c r="Q1042" t="b">
        <v>0</v>
      </c>
      <c r="R1042">
        <v>1</v>
      </c>
      <c r="S1042" t="b">
        <v>0</v>
      </c>
      <c r="T1042" t="s">
        <v>8279</v>
      </c>
      <c r="U1042" s="9" t="s">
        <v>8329</v>
      </c>
      <c r="V1042" t="s">
        <v>8330</v>
      </c>
    </row>
    <row r="1043" spans="1:22" ht="45" hidden="1" x14ac:dyDescent="0.3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s="7">
        <f t="shared" si="102"/>
        <v>0</v>
      </c>
      <c r="G1043" s="7">
        <f t="shared" si="103"/>
        <v>0</v>
      </c>
      <c r="H1043" t="s">
        <v>8219</v>
      </c>
      <c r="I1043" t="s">
        <v>8223</v>
      </c>
      <c r="J1043" t="s">
        <v>8245</v>
      </c>
      <c r="K1043">
        <v>1406769992</v>
      </c>
      <c r="L1043">
        <v>1405041992</v>
      </c>
      <c r="M1043" s="13">
        <f t="shared" si="104"/>
        <v>41831.060092592597</v>
      </c>
      <c r="N1043" s="13" t="str">
        <f t="shared" si="105"/>
        <v>2014</v>
      </c>
      <c r="O1043" s="13" t="str">
        <f t="shared" si="106"/>
        <v>Jul</v>
      </c>
      <c r="P1043" s="13">
        <f t="shared" si="107"/>
        <v>41851.060092592597</v>
      </c>
      <c r="Q1043" t="b">
        <v>0</v>
      </c>
      <c r="R1043">
        <v>0</v>
      </c>
      <c r="S1043" t="b">
        <v>0</v>
      </c>
      <c r="T1043" t="s">
        <v>8279</v>
      </c>
      <c r="U1043" s="9" t="s">
        <v>8329</v>
      </c>
      <c r="V1043" t="s">
        <v>8330</v>
      </c>
    </row>
    <row r="1044" spans="1:22" ht="45" hidden="1" x14ac:dyDescent="0.3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s="7">
        <f t="shared" si="102"/>
        <v>2</v>
      </c>
      <c r="G1044" s="7">
        <f t="shared" si="103"/>
        <v>10</v>
      </c>
      <c r="H1044" t="s">
        <v>8219</v>
      </c>
      <c r="I1044" t="s">
        <v>8223</v>
      </c>
      <c r="J1044" t="s">
        <v>8245</v>
      </c>
      <c r="K1044">
        <v>1410516000</v>
      </c>
      <c r="L1044">
        <v>1406824948</v>
      </c>
      <c r="M1044" s="13">
        <f t="shared" si="104"/>
        <v>41851.696157407408</v>
      </c>
      <c r="N1044" s="13" t="str">
        <f t="shared" si="105"/>
        <v>2014</v>
      </c>
      <c r="O1044" s="13" t="str">
        <f t="shared" si="106"/>
        <v>Jul</v>
      </c>
      <c r="P1044" s="13">
        <f t="shared" si="107"/>
        <v>41894.416666666664</v>
      </c>
      <c r="Q1044" t="b">
        <v>0</v>
      </c>
      <c r="R1044">
        <v>1</v>
      </c>
      <c r="S1044" t="b">
        <v>0</v>
      </c>
      <c r="T1044" t="s">
        <v>8279</v>
      </c>
      <c r="U1044" s="9" t="s">
        <v>8329</v>
      </c>
      <c r="V1044" t="s">
        <v>8330</v>
      </c>
    </row>
    <row r="1045" spans="1:22" ht="45" hidden="1" x14ac:dyDescent="0.3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s="7">
        <f t="shared" si="102"/>
        <v>9</v>
      </c>
      <c r="G1045" s="7">
        <f t="shared" si="103"/>
        <v>29.24</v>
      </c>
      <c r="H1045" t="s">
        <v>8219</v>
      </c>
      <c r="I1045" t="s">
        <v>8223</v>
      </c>
      <c r="J1045" t="s">
        <v>8245</v>
      </c>
      <c r="K1045">
        <v>1432101855</v>
      </c>
      <c r="L1045">
        <v>1429509855</v>
      </c>
      <c r="M1045" s="13">
        <f t="shared" si="104"/>
        <v>42114.252951388888</v>
      </c>
      <c r="N1045" s="13" t="str">
        <f t="shared" si="105"/>
        <v>2015</v>
      </c>
      <c r="O1045" s="13" t="str">
        <f t="shared" si="106"/>
        <v>Apr</v>
      </c>
      <c r="P1045" s="13">
        <f t="shared" si="107"/>
        <v>42144.252951388888</v>
      </c>
      <c r="Q1045" t="b">
        <v>0</v>
      </c>
      <c r="R1045">
        <v>292</v>
      </c>
      <c r="S1045" t="b">
        <v>0</v>
      </c>
      <c r="T1045" t="s">
        <v>8279</v>
      </c>
      <c r="U1045" s="9" t="s">
        <v>8329</v>
      </c>
      <c r="V1045" t="s">
        <v>8330</v>
      </c>
    </row>
    <row r="1046" spans="1:22" ht="60" hidden="1" x14ac:dyDescent="0.3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s="7">
        <f t="shared" si="102"/>
        <v>0</v>
      </c>
      <c r="G1046" s="7">
        <f t="shared" si="103"/>
        <v>3</v>
      </c>
      <c r="H1046" t="s">
        <v>8219</v>
      </c>
      <c r="I1046" t="s">
        <v>8223</v>
      </c>
      <c r="J1046" t="s">
        <v>8245</v>
      </c>
      <c r="K1046">
        <v>1425587220</v>
      </c>
      <c r="L1046">
        <v>1420668801</v>
      </c>
      <c r="M1046" s="13">
        <f t="shared" si="104"/>
        <v>42011.925937499997</v>
      </c>
      <c r="N1046" s="13" t="str">
        <f t="shared" si="105"/>
        <v>2015</v>
      </c>
      <c r="O1046" s="13" t="str">
        <f t="shared" si="106"/>
        <v>Jan</v>
      </c>
      <c r="P1046" s="13">
        <f t="shared" si="107"/>
        <v>42068.852083333331</v>
      </c>
      <c r="Q1046" t="b">
        <v>0</v>
      </c>
      <c r="R1046">
        <v>2</v>
      </c>
      <c r="S1046" t="b">
        <v>0</v>
      </c>
      <c r="T1046" t="s">
        <v>8279</v>
      </c>
      <c r="U1046" s="9" t="s">
        <v>8329</v>
      </c>
      <c r="V1046" t="s">
        <v>8330</v>
      </c>
    </row>
    <row r="1047" spans="1:22" ht="45" hidden="1" x14ac:dyDescent="0.3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s="7">
        <f t="shared" si="102"/>
        <v>3</v>
      </c>
      <c r="G1047" s="7">
        <f t="shared" si="103"/>
        <v>33.25</v>
      </c>
      <c r="H1047" t="s">
        <v>8219</v>
      </c>
      <c r="I1047" t="s">
        <v>8223</v>
      </c>
      <c r="J1047" t="s">
        <v>8245</v>
      </c>
      <c r="K1047">
        <v>1408827550</v>
      </c>
      <c r="L1047">
        <v>1406235550</v>
      </c>
      <c r="M1047" s="13">
        <f t="shared" si="104"/>
        <v>41844.874421296299</v>
      </c>
      <c r="N1047" s="13" t="str">
        <f t="shared" si="105"/>
        <v>2014</v>
      </c>
      <c r="O1047" s="13" t="str">
        <f t="shared" si="106"/>
        <v>Jul</v>
      </c>
      <c r="P1047" s="13">
        <f t="shared" si="107"/>
        <v>41874.874421296299</v>
      </c>
      <c r="Q1047" t="b">
        <v>0</v>
      </c>
      <c r="R1047">
        <v>8</v>
      </c>
      <c r="S1047" t="b">
        <v>0</v>
      </c>
      <c r="T1047" t="s">
        <v>8279</v>
      </c>
      <c r="U1047" s="9" t="s">
        <v>8329</v>
      </c>
      <c r="V1047" t="s">
        <v>8330</v>
      </c>
    </row>
    <row r="1048" spans="1:22" ht="45" hidden="1" x14ac:dyDescent="0.3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s="7">
        <f t="shared" si="102"/>
        <v>0</v>
      </c>
      <c r="G1048" s="7">
        <f t="shared" si="103"/>
        <v>0</v>
      </c>
      <c r="H1048" t="s">
        <v>8219</v>
      </c>
      <c r="I1048" t="s">
        <v>8235</v>
      </c>
      <c r="J1048" t="s">
        <v>8248</v>
      </c>
      <c r="K1048">
        <v>1451161560</v>
      </c>
      <c r="L1048">
        <v>1447273560</v>
      </c>
      <c r="M1048" s="13">
        <f t="shared" si="104"/>
        <v>42319.851388888885</v>
      </c>
      <c r="N1048" s="13" t="str">
        <f t="shared" si="105"/>
        <v>2015</v>
      </c>
      <c r="O1048" s="13" t="str">
        <f t="shared" si="106"/>
        <v>Nov</v>
      </c>
      <c r="P1048" s="13">
        <f t="shared" si="107"/>
        <v>42364.851388888885</v>
      </c>
      <c r="Q1048" t="b">
        <v>0</v>
      </c>
      <c r="R1048">
        <v>0</v>
      </c>
      <c r="S1048" t="b">
        <v>0</v>
      </c>
      <c r="T1048" t="s">
        <v>8279</v>
      </c>
      <c r="U1048" s="9" t="s">
        <v>8329</v>
      </c>
      <c r="V1048" t="s">
        <v>8330</v>
      </c>
    </row>
    <row r="1049" spans="1:22" ht="45" hidden="1" x14ac:dyDescent="0.3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s="7">
        <f t="shared" si="102"/>
        <v>0</v>
      </c>
      <c r="G1049" s="7">
        <f t="shared" si="103"/>
        <v>1</v>
      </c>
      <c r="H1049" t="s">
        <v>8219</v>
      </c>
      <c r="I1049" t="s">
        <v>8223</v>
      </c>
      <c r="J1049" t="s">
        <v>8245</v>
      </c>
      <c r="K1049">
        <v>1415219915</v>
      </c>
      <c r="L1049">
        <v>1412624315</v>
      </c>
      <c r="M1049" s="13">
        <f t="shared" si="104"/>
        <v>41918.818460648145</v>
      </c>
      <c r="N1049" s="13" t="str">
        <f t="shared" si="105"/>
        <v>2014</v>
      </c>
      <c r="O1049" s="13" t="str">
        <f t="shared" si="106"/>
        <v>Oct</v>
      </c>
      <c r="P1049" s="13">
        <f t="shared" si="107"/>
        <v>41948.860127314816</v>
      </c>
      <c r="Q1049" t="b">
        <v>0</v>
      </c>
      <c r="R1049">
        <v>1</v>
      </c>
      <c r="S1049" t="b">
        <v>0</v>
      </c>
      <c r="T1049" t="s">
        <v>8279</v>
      </c>
      <c r="U1049" s="9" t="s">
        <v>8329</v>
      </c>
      <c r="V1049" t="s">
        <v>8330</v>
      </c>
    </row>
    <row r="1050" spans="1:22" ht="45" hidden="1" x14ac:dyDescent="0.3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s="7">
        <f t="shared" si="102"/>
        <v>1</v>
      </c>
      <c r="G1050" s="7">
        <f t="shared" si="103"/>
        <v>53</v>
      </c>
      <c r="H1050" t="s">
        <v>8219</v>
      </c>
      <c r="I1050" t="s">
        <v>8223</v>
      </c>
      <c r="J1050" t="s">
        <v>8245</v>
      </c>
      <c r="K1050">
        <v>1474766189</v>
      </c>
      <c r="L1050">
        <v>1471310189</v>
      </c>
      <c r="M1050" s="13">
        <f t="shared" si="104"/>
        <v>42598.053113425922</v>
      </c>
      <c r="N1050" s="13" t="str">
        <f t="shared" si="105"/>
        <v>2016</v>
      </c>
      <c r="O1050" s="13" t="str">
        <f t="shared" si="106"/>
        <v>Aug</v>
      </c>
      <c r="P1050" s="13">
        <f t="shared" si="107"/>
        <v>42638.053113425922</v>
      </c>
      <c r="Q1050" t="b">
        <v>0</v>
      </c>
      <c r="R1050">
        <v>4</v>
      </c>
      <c r="S1050" t="b">
        <v>0</v>
      </c>
      <c r="T1050" t="s">
        <v>8279</v>
      </c>
      <c r="U1050" s="9" t="s">
        <v>8329</v>
      </c>
      <c r="V1050" t="s">
        <v>8330</v>
      </c>
    </row>
    <row r="1051" spans="1:22" hidden="1" x14ac:dyDescent="0.3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s="7">
        <f t="shared" si="102"/>
        <v>0</v>
      </c>
      <c r="G1051" s="7">
        <f t="shared" si="103"/>
        <v>0</v>
      </c>
      <c r="H1051" t="s">
        <v>8219</v>
      </c>
      <c r="I1051" t="s">
        <v>8223</v>
      </c>
      <c r="J1051" t="s">
        <v>8245</v>
      </c>
      <c r="K1051">
        <v>1455272445</v>
      </c>
      <c r="L1051">
        <v>1452680445</v>
      </c>
      <c r="M1051" s="13">
        <f t="shared" si="104"/>
        <v>42382.431076388893</v>
      </c>
      <c r="N1051" s="13" t="str">
        <f t="shared" si="105"/>
        <v>2016</v>
      </c>
      <c r="O1051" s="13" t="str">
        <f t="shared" si="106"/>
        <v>Jan</v>
      </c>
      <c r="P1051" s="13">
        <f t="shared" si="107"/>
        <v>42412.431076388893</v>
      </c>
      <c r="Q1051" t="b">
        <v>0</v>
      </c>
      <c r="R1051">
        <v>0</v>
      </c>
      <c r="S1051" t="b">
        <v>0</v>
      </c>
      <c r="T1051" t="s">
        <v>8279</v>
      </c>
      <c r="U1051" s="9" t="s">
        <v>8329</v>
      </c>
      <c r="V1051" t="s">
        <v>8330</v>
      </c>
    </row>
    <row r="1052" spans="1:22" ht="30" hidden="1" x14ac:dyDescent="0.3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s="7">
        <f t="shared" si="102"/>
        <v>0</v>
      </c>
      <c r="G1052" s="7">
        <f t="shared" si="103"/>
        <v>0</v>
      </c>
      <c r="H1052" t="s">
        <v>8219</v>
      </c>
      <c r="I1052" t="s">
        <v>8223</v>
      </c>
      <c r="J1052" t="s">
        <v>8245</v>
      </c>
      <c r="K1052">
        <v>1442257677</v>
      </c>
      <c r="L1052">
        <v>1439665677</v>
      </c>
      <c r="M1052" s="13">
        <f t="shared" si="104"/>
        <v>42231.7971875</v>
      </c>
      <c r="N1052" s="13" t="str">
        <f t="shared" si="105"/>
        <v>2015</v>
      </c>
      <c r="O1052" s="13" t="str">
        <f t="shared" si="106"/>
        <v>Aug</v>
      </c>
      <c r="P1052" s="13">
        <f t="shared" si="107"/>
        <v>42261.7971875</v>
      </c>
      <c r="Q1052" t="b">
        <v>0</v>
      </c>
      <c r="R1052">
        <v>0</v>
      </c>
      <c r="S1052" t="b">
        <v>0</v>
      </c>
      <c r="T1052" t="s">
        <v>8279</v>
      </c>
      <c r="U1052" s="9" t="s">
        <v>8329</v>
      </c>
      <c r="V1052" t="s">
        <v>8330</v>
      </c>
    </row>
    <row r="1053" spans="1:22" ht="45" hidden="1" x14ac:dyDescent="0.3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s="7">
        <f t="shared" si="102"/>
        <v>0</v>
      </c>
      <c r="G1053" s="7">
        <f t="shared" si="103"/>
        <v>0</v>
      </c>
      <c r="H1053" t="s">
        <v>8219</v>
      </c>
      <c r="I1053" t="s">
        <v>8223</v>
      </c>
      <c r="J1053" t="s">
        <v>8245</v>
      </c>
      <c r="K1053">
        <v>1409098825</v>
      </c>
      <c r="L1053">
        <v>1406679625</v>
      </c>
      <c r="M1053" s="13">
        <f t="shared" si="104"/>
        <v>41850.014178240745</v>
      </c>
      <c r="N1053" s="13" t="str">
        <f t="shared" si="105"/>
        <v>2014</v>
      </c>
      <c r="O1053" s="13" t="str">
        <f t="shared" si="106"/>
        <v>Jul</v>
      </c>
      <c r="P1053" s="13">
        <f t="shared" si="107"/>
        <v>41878.014178240745</v>
      </c>
      <c r="Q1053" t="b">
        <v>0</v>
      </c>
      <c r="R1053">
        <v>0</v>
      </c>
      <c r="S1053" t="b">
        <v>0</v>
      </c>
      <c r="T1053" t="s">
        <v>8279</v>
      </c>
      <c r="U1053" s="9" t="s">
        <v>8329</v>
      </c>
      <c r="V1053" t="s">
        <v>8330</v>
      </c>
    </row>
    <row r="1054" spans="1:22" ht="60" hidden="1" x14ac:dyDescent="0.3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s="7">
        <f t="shared" ref="F1054:F1117" si="108">ROUND(E1054/D1054*100,0)</f>
        <v>0</v>
      </c>
      <c r="G1054" s="7">
        <f t="shared" si="103"/>
        <v>0</v>
      </c>
      <c r="H1054" t="s">
        <v>8219</v>
      </c>
      <c r="I1054" t="s">
        <v>8223</v>
      </c>
      <c r="J1054" t="s">
        <v>8245</v>
      </c>
      <c r="K1054">
        <v>1465243740</v>
      </c>
      <c r="L1054">
        <v>1461438495</v>
      </c>
      <c r="M1054" s="13">
        <f t="shared" si="104"/>
        <v>42483.797395833331</v>
      </c>
      <c r="N1054" s="13" t="str">
        <f t="shared" si="105"/>
        <v>2016</v>
      </c>
      <c r="O1054" s="13" t="str">
        <f t="shared" si="106"/>
        <v>Apr</v>
      </c>
      <c r="P1054" s="13">
        <f t="shared" si="107"/>
        <v>42527.839583333334</v>
      </c>
      <c r="Q1054" t="b">
        <v>0</v>
      </c>
      <c r="R1054">
        <v>0</v>
      </c>
      <c r="S1054" t="b">
        <v>0</v>
      </c>
      <c r="T1054" t="s">
        <v>8279</v>
      </c>
      <c r="U1054" s="9" t="s">
        <v>8329</v>
      </c>
      <c r="V1054" t="s">
        <v>8330</v>
      </c>
    </row>
    <row r="1055" spans="1:22" ht="45" hidden="1" x14ac:dyDescent="0.3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s="7">
        <f t="shared" si="108"/>
        <v>1</v>
      </c>
      <c r="G1055" s="7">
        <f t="shared" si="103"/>
        <v>15</v>
      </c>
      <c r="H1055" t="s">
        <v>8219</v>
      </c>
      <c r="I1055" t="s">
        <v>8223</v>
      </c>
      <c r="J1055" t="s">
        <v>8245</v>
      </c>
      <c r="K1055">
        <v>1488773332</v>
      </c>
      <c r="L1055">
        <v>1486613332</v>
      </c>
      <c r="M1055" s="13">
        <f t="shared" si="104"/>
        <v>42775.172824074078</v>
      </c>
      <c r="N1055" s="13" t="str">
        <f t="shared" si="105"/>
        <v>2017</v>
      </c>
      <c r="O1055" s="13" t="str">
        <f t="shared" si="106"/>
        <v>Feb</v>
      </c>
      <c r="P1055" s="13">
        <f t="shared" si="107"/>
        <v>42800.172824074078</v>
      </c>
      <c r="Q1055" t="b">
        <v>0</v>
      </c>
      <c r="R1055">
        <v>1</v>
      </c>
      <c r="S1055" t="b">
        <v>0</v>
      </c>
      <c r="T1055" t="s">
        <v>8279</v>
      </c>
      <c r="U1055" s="9" t="s">
        <v>8329</v>
      </c>
      <c r="V1055" t="s">
        <v>8330</v>
      </c>
    </row>
    <row r="1056" spans="1:22" ht="60" hidden="1" x14ac:dyDescent="0.3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s="7">
        <f t="shared" si="108"/>
        <v>0</v>
      </c>
      <c r="G1056" s="7">
        <f t="shared" si="103"/>
        <v>0</v>
      </c>
      <c r="H1056" t="s">
        <v>8219</v>
      </c>
      <c r="I1056" t="s">
        <v>8223</v>
      </c>
      <c r="J1056" t="s">
        <v>8245</v>
      </c>
      <c r="K1056">
        <v>1407708000</v>
      </c>
      <c r="L1056">
        <v>1405110399</v>
      </c>
      <c r="M1056" s="13">
        <f t="shared" si="104"/>
        <v>41831.851840277777</v>
      </c>
      <c r="N1056" s="13" t="str">
        <f t="shared" si="105"/>
        <v>2014</v>
      </c>
      <c r="O1056" s="13" t="str">
        <f t="shared" si="106"/>
        <v>Jul</v>
      </c>
      <c r="P1056" s="13">
        <f t="shared" si="107"/>
        <v>41861.916666666664</v>
      </c>
      <c r="Q1056" t="b">
        <v>0</v>
      </c>
      <c r="R1056">
        <v>0</v>
      </c>
      <c r="S1056" t="b">
        <v>0</v>
      </c>
      <c r="T1056" t="s">
        <v>8279</v>
      </c>
      <c r="U1056" s="9" t="s">
        <v>8329</v>
      </c>
      <c r="V1056" t="s">
        <v>8330</v>
      </c>
    </row>
    <row r="1057" spans="1:22" ht="45" hidden="1" x14ac:dyDescent="0.3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s="7">
        <f t="shared" si="108"/>
        <v>0</v>
      </c>
      <c r="G1057" s="7">
        <f t="shared" si="103"/>
        <v>0</v>
      </c>
      <c r="H1057" t="s">
        <v>8219</v>
      </c>
      <c r="I1057" t="s">
        <v>8223</v>
      </c>
      <c r="J1057" t="s">
        <v>8245</v>
      </c>
      <c r="K1057">
        <v>1457394545</v>
      </c>
      <c r="L1057">
        <v>1454802545</v>
      </c>
      <c r="M1057" s="13">
        <f t="shared" si="104"/>
        <v>42406.992418981477</v>
      </c>
      <c r="N1057" s="13" t="str">
        <f t="shared" si="105"/>
        <v>2016</v>
      </c>
      <c r="O1057" s="13" t="str">
        <f t="shared" si="106"/>
        <v>Feb</v>
      </c>
      <c r="P1057" s="13">
        <f t="shared" si="107"/>
        <v>42436.992418981477</v>
      </c>
      <c r="Q1057" t="b">
        <v>0</v>
      </c>
      <c r="R1057">
        <v>0</v>
      </c>
      <c r="S1057" t="b">
        <v>0</v>
      </c>
      <c r="T1057" t="s">
        <v>8279</v>
      </c>
      <c r="U1057" s="9" t="s">
        <v>8329</v>
      </c>
      <c r="V1057" t="s">
        <v>8330</v>
      </c>
    </row>
    <row r="1058" spans="1:22" ht="60" hidden="1" x14ac:dyDescent="0.3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s="7">
        <f t="shared" si="108"/>
        <v>0</v>
      </c>
      <c r="G1058" s="7">
        <f t="shared" si="103"/>
        <v>0</v>
      </c>
      <c r="H1058" t="s">
        <v>8219</v>
      </c>
      <c r="I1058" t="s">
        <v>8223</v>
      </c>
      <c r="J1058" t="s">
        <v>8245</v>
      </c>
      <c r="K1058">
        <v>1429892177</v>
      </c>
      <c r="L1058">
        <v>1424711777</v>
      </c>
      <c r="M1058" s="13">
        <f t="shared" si="104"/>
        <v>42058.719641203701</v>
      </c>
      <c r="N1058" s="13" t="str">
        <f t="shared" si="105"/>
        <v>2015</v>
      </c>
      <c r="O1058" s="13" t="str">
        <f t="shared" si="106"/>
        <v>Feb</v>
      </c>
      <c r="P1058" s="13">
        <f t="shared" si="107"/>
        <v>42118.677974537044</v>
      </c>
      <c r="Q1058" t="b">
        <v>0</v>
      </c>
      <c r="R1058">
        <v>0</v>
      </c>
      <c r="S1058" t="b">
        <v>0</v>
      </c>
      <c r="T1058" t="s">
        <v>8279</v>
      </c>
      <c r="U1058" s="9" t="s">
        <v>8329</v>
      </c>
      <c r="V1058" t="s">
        <v>8330</v>
      </c>
    </row>
    <row r="1059" spans="1:22" ht="45" hidden="1" x14ac:dyDescent="0.3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s="7">
        <f t="shared" si="108"/>
        <v>0</v>
      </c>
      <c r="G1059" s="7">
        <f t="shared" si="103"/>
        <v>0</v>
      </c>
      <c r="H1059" t="s">
        <v>8219</v>
      </c>
      <c r="I1059" t="s">
        <v>8223</v>
      </c>
      <c r="J1059" t="s">
        <v>8245</v>
      </c>
      <c r="K1059">
        <v>1480888483</v>
      </c>
      <c r="L1059">
        <v>1478292883</v>
      </c>
      <c r="M1059" s="13">
        <f t="shared" si="104"/>
        <v>42678.871331018512</v>
      </c>
      <c r="N1059" s="13" t="str">
        <f t="shared" si="105"/>
        <v>2016</v>
      </c>
      <c r="O1059" s="13" t="str">
        <f t="shared" si="106"/>
        <v>Nov</v>
      </c>
      <c r="P1059" s="13">
        <f t="shared" si="107"/>
        <v>42708.912997685184</v>
      </c>
      <c r="Q1059" t="b">
        <v>0</v>
      </c>
      <c r="R1059">
        <v>0</v>
      </c>
      <c r="S1059" t="b">
        <v>0</v>
      </c>
      <c r="T1059" t="s">
        <v>8279</v>
      </c>
      <c r="U1059" s="9" t="s">
        <v>8329</v>
      </c>
      <c r="V1059" t="s">
        <v>8330</v>
      </c>
    </row>
    <row r="1060" spans="1:22" ht="45" hidden="1" x14ac:dyDescent="0.3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s="7">
        <f t="shared" si="108"/>
        <v>0</v>
      </c>
      <c r="G1060" s="7">
        <f t="shared" si="103"/>
        <v>0</v>
      </c>
      <c r="H1060" t="s">
        <v>8219</v>
      </c>
      <c r="I1060" t="s">
        <v>8223</v>
      </c>
      <c r="J1060" t="s">
        <v>8245</v>
      </c>
      <c r="K1060">
        <v>1427328000</v>
      </c>
      <c r="L1060">
        <v>1423777043</v>
      </c>
      <c r="M1060" s="13">
        <f t="shared" si="104"/>
        <v>42047.900960648149</v>
      </c>
      <c r="N1060" s="13" t="str">
        <f t="shared" si="105"/>
        <v>2015</v>
      </c>
      <c r="O1060" s="13" t="str">
        <f t="shared" si="106"/>
        <v>Feb</v>
      </c>
      <c r="P1060" s="13">
        <f t="shared" si="107"/>
        <v>42089</v>
      </c>
      <c r="Q1060" t="b">
        <v>0</v>
      </c>
      <c r="R1060">
        <v>0</v>
      </c>
      <c r="S1060" t="b">
        <v>0</v>
      </c>
      <c r="T1060" t="s">
        <v>8279</v>
      </c>
      <c r="U1060" s="9" t="s">
        <v>8329</v>
      </c>
      <c r="V1060" t="s">
        <v>8330</v>
      </c>
    </row>
    <row r="1061" spans="1:22" hidden="1" x14ac:dyDescent="0.3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s="7">
        <f t="shared" si="108"/>
        <v>0</v>
      </c>
      <c r="G1061" s="7">
        <f t="shared" si="103"/>
        <v>0</v>
      </c>
      <c r="H1061" t="s">
        <v>8219</v>
      </c>
      <c r="I1061" t="s">
        <v>8223</v>
      </c>
      <c r="J1061" t="s">
        <v>8245</v>
      </c>
      <c r="K1061">
        <v>1426269456</v>
      </c>
      <c r="L1061">
        <v>1423681056</v>
      </c>
      <c r="M1061" s="13">
        <f t="shared" si="104"/>
        <v>42046.79</v>
      </c>
      <c r="N1061" s="13" t="str">
        <f t="shared" si="105"/>
        <v>2015</v>
      </c>
      <c r="O1061" s="13" t="str">
        <f t="shared" si="106"/>
        <v>Feb</v>
      </c>
      <c r="P1061" s="13">
        <f t="shared" si="107"/>
        <v>42076.748333333337</v>
      </c>
      <c r="Q1061" t="b">
        <v>0</v>
      </c>
      <c r="R1061">
        <v>0</v>
      </c>
      <c r="S1061" t="b">
        <v>0</v>
      </c>
      <c r="T1061" t="s">
        <v>8279</v>
      </c>
      <c r="U1061" s="9" t="s">
        <v>8329</v>
      </c>
      <c r="V1061" t="s">
        <v>8330</v>
      </c>
    </row>
    <row r="1062" spans="1:22" ht="60" hidden="1" x14ac:dyDescent="0.3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s="7">
        <f t="shared" si="108"/>
        <v>1</v>
      </c>
      <c r="G1062" s="7">
        <f t="shared" si="103"/>
        <v>50</v>
      </c>
      <c r="H1062" t="s">
        <v>8219</v>
      </c>
      <c r="I1062" t="s">
        <v>8223</v>
      </c>
      <c r="J1062" t="s">
        <v>8245</v>
      </c>
      <c r="K1062">
        <v>1429134893</v>
      </c>
      <c r="L1062">
        <v>1426542893</v>
      </c>
      <c r="M1062" s="13">
        <f t="shared" si="104"/>
        <v>42079.913113425922</v>
      </c>
      <c r="N1062" s="13" t="str">
        <f t="shared" si="105"/>
        <v>2015</v>
      </c>
      <c r="O1062" s="13" t="str">
        <f t="shared" si="106"/>
        <v>Mar</v>
      </c>
      <c r="P1062" s="13">
        <f t="shared" si="107"/>
        <v>42109.913113425922</v>
      </c>
      <c r="Q1062" t="b">
        <v>0</v>
      </c>
      <c r="R1062">
        <v>1</v>
      </c>
      <c r="S1062" t="b">
        <v>0</v>
      </c>
      <c r="T1062" t="s">
        <v>8279</v>
      </c>
      <c r="U1062" s="9" t="s">
        <v>8329</v>
      </c>
      <c r="V1062" t="s">
        <v>8330</v>
      </c>
    </row>
    <row r="1063" spans="1:22" ht="30" hidden="1" x14ac:dyDescent="0.3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s="7">
        <f t="shared" si="108"/>
        <v>0</v>
      </c>
      <c r="G1063" s="7">
        <f t="shared" si="103"/>
        <v>0</v>
      </c>
      <c r="H1063" t="s">
        <v>8219</v>
      </c>
      <c r="I1063" t="s">
        <v>8223</v>
      </c>
      <c r="J1063" t="s">
        <v>8245</v>
      </c>
      <c r="K1063">
        <v>1462150800</v>
      </c>
      <c r="L1063">
        <v>1456987108</v>
      </c>
      <c r="M1063" s="13">
        <f t="shared" si="104"/>
        <v>42432.276712962965</v>
      </c>
      <c r="N1063" s="13" t="str">
        <f t="shared" si="105"/>
        <v>2016</v>
      </c>
      <c r="O1063" s="13" t="str">
        <f t="shared" si="106"/>
        <v>Mar</v>
      </c>
      <c r="P1063" s="13">
        <f t="shared" si="107"/>
        <v>42492.041666666672</v>
      </c>
      <c r="Q1063" t="b">
        <v>0</v>
      </c>
      <c r="R1063">
        <v>0</v>
      </c>
      <c r="S1063" t="b">
        <v>0</v>
      </c>
      <c r="T1063" t="s">
        <v>8279</v>
      </c>
      <c r="U1063" s="9" t="s">
        <v>8329</v>
      </c>
      <c r="V1063" t="s">
        <v>8330</v>
      </c>
    </row>
    <row r="1064" spans="1:22" ht="30" hidden="1" x14ac:dyDescent="0.3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s="7">
        <f t="shared" si="108"/>
        <v>95</v>
      </c>
      <c r="G1064" s="7">
        <f t="shared" si="103"/>
        <v>47.5</v>
      </c>
      <c r="H1064" t="s">
        <v>8219</v>
      </c>
      <c r="I1064" t="s">
        <v>8223</v>
      </c>
      <c r="J1064" t="s">
        <v>8245</v>
      </c>
      <c r="K1064">
        <v>1468351341</v>
      </c>
      <c r="L1064">
        <v>1467746541</v>
      </c>
      <c r="M1064" s="13">
        <f t="shared" si="104"/>
        <v>42556.807187500002</v>
      </c>
      <c r="N1064" s="13" t="str">
        <f t="shared" si="105"/>
        <v>2016</v>
      </c>
      <c r="O1064" s="13" t="str">
        <f t="shared" si="106"/>
        <v>Jul</v>
      </c>
      <c r="P1064" s="13">
        <f t="shared" si="107"/>
        <v>42563.807187500002</v>
      </c>
      <c r="Q1064" t="b">
        <v>0</v>
      </c>
      <c r="R1064">
        <v>4</v>
      </c>
      <c r="S1064" t="b">
        <v>0</v>
      </c>
      <c r="T1064" t="s">
        <v>8279</v>
      </c>
      <c r="U1064" s="9" t="s">
        <v>8329</v>
      </c>
      <c r="V1064" t="s">
        <v>8330</v>
      </c>
    </row>
    <row r="1065" spans="1:22" ht="60" hidden="1" x14ac:dyDescent="0.3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s="7">
        <f t="shared" si="108"/>
        <v>0</v>
      </c>
      <c r="G1065" s="7">
        <f t="shared" si="103"/>
        <v>0</v>
      </c>
      <c r="H1065" t="s">
        <v>8219</v>
      </c>
      <c r="I1065" t="s">
        <v>8223</v>
      </c>
      <c r="J1065" t="s">
        <v>8245</v>
      </c>
      <c r="K1065">
        <v>1472604262</v>
      </c>
      <c r="L1065">
        <v>1470012262</v>
      </c>
      <c r="M1065" s="13">
        <f t="shared" si="104"/>
        <v>42583.030810185184</v>
      </c>
      <c r="N1065" s="13" t="str">
        <f t="shared" si="105"/>
        <v>2016</v>
      </c>
      <c r="O1065" s="13" t="str">
        <f t="shared" si="106"/>
        <v>Aug</v>
      </c>
      <c r="P1065" s="13">
        <f t="shared" si="107"/>
        <v>42613.030810185184</v>
      </c>
      <c r="Q1065" t="b">
        <v>0</v>
      </c>
      <c r="R1065">
        <v>0</v>
      </c>
      <c r="S1065" t="b">
        <v>0</v>
      </c>
      <c r="T1065" t="s">
        <v>8279</v>
      </c>
      <c r="U1065" s="9" t="s">
        <v>8329</v>
      </c>
      <c r="V1065" t="s">
        <v>8330</v>
      </c>
    </row>
    <row r="1066" spans="1:22" ht="45" hidden="1" x14ac:dyDescent="0.3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s="7">
        <f t="shared" si="108"/>
        <v>9</v>
      </c>
      <c r="G1066" s="7">
        <f t="shared" si="103"/>
        <v>65.67</v>
      </c>
      <c r="H1066" t="s">
        <v>8220</v>
      </c>
      <c r="I1066" t="s">
        <v>8223</v>
      </c>
      <c r="J1066" t="s">
        <v>8245</v>
      </c>
      <c r="K1066">
        <v>1373174903</v>
      </c>
      <c r="L1066">
        <v>1369286903</v>
      </c>
      <c r="M1066" s="13">
        <f t="shared" si="104"/>
        <v>41417.228043981479</v>
      </c>
      <c r="N1066" s="13" t="str">
        <f t="shared" si="105"/>
        <v>2013</v>
      </c>
      <c r="O1066" s="13" t="str">
        <f t="shared" si="106"/>
        <v>May</v>
      </c>
      <c r="P1066" s="13">
        <f t="shared" si="107"/>
        <v>41462.228043981479</v>
      </c>
      <c r="Q1066" t="b">
        <v>0</v>
      </c>
      <c r="R1066">
        <v>123</v>
      </c>
      <c r="S1066" t="b">
        <v>0</v>
      </c>
      <c r="T1066" t="s">
        <v>8280</v>
      </c>
      <c r="U1066" s="9" t="s">
        <v>8331</v>
      </c>
      <c r="V1066" t="s">
        <v>8332</v>
      </c>
    </row>
    <row r="1067" spans="1:22" ht="60" hidden="1" x14ac:dyDescent="0.3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s="7">
        <f t="shared" si="108"/>
        <v>3</v>
      </c>
      <c r="G1067" s="7">
        <f t="shared" si="103"/>
        <v>16.2</v>
      </c>
      <c r="H1067" t="s">
        <v>8220</v>
      </c>
      <c r="I1067" t="s">
        <v>8225</v>
      </c>
      <c r="J1067" t="s">
        <v>8247</v>
      </c>
      <c r="K1067">
        <v>1392800922</v>
      </c>
      <c r="L1067">
        <v>1390381722</v>
      </c>
      <c r="M1067" s="13">
        <f t="shared" si="104"/>
        <v>41661.381041666667</v>
      </c>
      <c r="N1067" s="13" t="str">
        <f t="shared" si="105"/>
        <v>2014</v>
      </c>
      <c r="O1067" s="13" t="str">
        <f t="shared" si="106"/>
        <v>Jan</v>
      </c>
      <c r="P1067" s="13">
        <f t="shared" si="107"/>
        <v>41689.381041666667</v>
      </c>
      <c r="Q1067" t="b">
        <v>0</v>
      </c>
      <c r="R1067">
        <v>5</v>
      </c>
      <c r="S1067" t="b">
        <v>0</v>
      </c>
      <c r="T1067" t="s">
        <v>8280</v>
      </c>
      <c r="U1067" s="9" t="s">
        <v>8331</v>
      </c>
      <c r="V1067" t="s">
        <v>8332</v>
      </c>
    </row>
    <row r="1068" spans="1:22" ht="45" hidden="1" x14ac:dyDescent="0.3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s="7">
        <f t="shared" si="108"/>
        <v>3</v>
      </c>
      <c r="G1068" s="7">
        <f t="shared" si="103"/>
        <v>34.130000000000003</v>
      </c>
      <c r="H1068" t="s">
        <v>8220</v>
      </c>
      <c r="I1068" t="s">
        <v>8223</v>
      </c>
      <c r="J1068" t="s">
        <v>8245</v>
      </c>
      <c r="K1068">
        <v>1375657582</v>
      </c>
      <c r="L1068">
        <v>1371769582</v>
      </c>
      <c r="M1068" s="13">
        <f t="shared" si="104"/>
        <v>41445.962754629632</v>
      </c>
      <c r="N1068" s="13" t="str">
        <f t="shared" si="105"/>
        <v>2013</v>
      </c>
      <c r="O1068" s="13" t="str">
        <f t="shared" si="106"/>
        <v>Jun</v>
      </c>
      <c r="P1068" s="13">
        <f t="shared" si="107"/>
        <v>41490.962754629632</v>
      </c>
      <c r="Q1068" t="b">
        <v>0</v>
      </c>
      <c r="R1068">
        <v>148</v>
      </c>
      <c r="S1068" t="b">
        <v>0</v>
      </c>
      <c r="T1068" t="s">
        <v>8280</v>
      </c>
      <c r="U1068" s="9" t="s">
        <v>8331</v>
      </c>
      <c r="V1068" t="s">
        <v>8332</v>
      </c>
    </row>
    <row r="1069" spans="1:22" ht="45" hidden="1" x14ac:dyDescent="0.3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s="7">
        <f t="shared" si="108"/>
        <v>26</v>
      </c>
      <c r="G1069" s="7">
        <f t="shared" si="103"/>
        <v>13</v>
      </c>
      <c r="H1069" t="s">
        <v>8220</v>
      </c>
      <c r="I1069" t="s">
        <v>8223</v>
      </c>
      <c r="J1069" t="s">
        <v>8245</v>
      </c>
      <c r="K1069">
        <v>1387657931</v>
      </c>
      <c r="L1069">
        <v>1385065931</v>
      </c>
      <c r="M1069" s="13">
        <f t="shared" si="104"/>
        <v>41599.855682870373</v>
      </c>
      <c r="N1069" s="13" t="str">
        <f t="shared" si="105"/>
        <v>2013</v>
      </c>
      <c r="O1069" s="13" t="str">
        <f t="shared" si="106"/>
        <v>Nov</v>
      </c>
      <c r="P1069" s="13">
        <f t="shared" si="107"/>
        <v>41629.855682870373</v>
      </c>
      <c r="Q1069" t="b">
        <v>0</v>
      </c>
      <c r="R1069">
        <v>10</v>
      </c>
      <c r="S1069" t="b">
        <v>0</v>
      </c>
      <c r="T1069" t="s">
        <v>8280</v>
      </c>
      <c r="U1069" s="9" t="s">
        <v>8331</v>
      </c>
      <c r="V1069" t="s">
        <v>8332</v>
      </c>
    </row>
    <row r="1070" spans="1:22" ht="60" hidden="1" x14ac:dyDescent="0.3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s="7">
        <f t="shared" si="108"/>
        <v>0</v>
      </c>
      <c r="G1070" s="7">
        <f t="shared" si="103"/>
        <v>11.25</v>
      </c>
      <c r="H1070" t="s">
        <v>8220</v>
      </c>
      <c r="I1070" t="s">
        <v>8223</v>
      </c>
      <c r="J1070" t="s">
        <v>8245</v>
      </c>
      <c r="K1070">
        <v>1460274864</v>
      </c>
      <c r="L1070">
        <v>1457686464</v>
      </c>
      <c r="M1070" s="13">
        <f t="shared" si="104"/>
        <v>42440.371111111104</v>
      </c>
      <c r="N1070" s="13" t="str">
        <f t="shared" si="105"/>
        <v>2016</v>
      </c>
      <c r="O1070" s="13" t="str">
        <f t="shared" si="106"/>
        <v>Mar</v>
      </c>
      <c r="P1070" s="13">
        <f t="shared" si="107"/>
        <v>42470.329444444447</v>
      </c>
      <c r="Q1070" t="b">
        <v>0</v>
      </c>
      <c r="R1070">
        <v>4</v>
      </c>
      <c r="S1070" t="b">
        <v>0</v>
      </c>
      <c r="T1070" t="s">
        <v>8280</v>
      </c>
      <c r="U1070" s="9" t="s">
        <v>8331</v>
      </c>
      <c r="V1070" t="s">
        <v>8332</v>
      </c>
    </row>
    <row r="1071" spans="1:22" ht="45" hidden="1" x14ac:dyDescent="0.3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s="7">
        <f t="shared" si="108"/>
        <v>39</v>
      </c>
      <c r="G1071" s="7">
        <f t="shared" si="103"/>
        <v>40.479999999999997</v>
      </c>
      <c r="H1071" t="s">
        <v>8220</v>
      </c>
      <c r="I1071" t="s">
        <v>8223</v>
      </c>
      <c r="J1071" t="s">
        <v>8245</v>
      </c>
      <c r="K1071">
        <v>1385447459</v>
      </c>
      <c r="L1071">
        <v>1382679059</v>
      </c>
      <c r="M1071" s="13">
        <f t="shared" si="104"/>
        <v>41572.229849537034</v>
      </c>
      <c r="N1071" s="13" t="str">
        <f t="shared" si="105"/>
        <v>2013</v>
      </c>
      <c r="O1071" s="13" t="str">
        <f t="shared" si="106"/>
        <v>Oct</v>
      </c>
      <c r="P1071" s="13">
        <f t="shared" si="107"/>
        <v>41604.271516203706</v>
      </c>
      <c r="Q1071" t="b">
        <v>0</v>
      </c>
      <c r="R1071">
        <v>21</v>
      </c>
      <c r="S1071" t="b">
        <v>0</v>
      </c>
      <c r="T1071" t="s">
        <v>8280</v>
      </c>
      <c r="U1071" s="9" t="s">
        <v>8331</v>
      </c>
      <c r="V1071" t="s">
        <v>8332</v>
      </c>
    </row>
    <row r="1072" spans="1:22" ht="45" hidden="1" x14ac:dyDescent="0.3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s="7">
        <f t="shared" si="108"/>
        <v>1</v>
      </c>
      <c r="G1072" s="7">
        <f t="shared" si="103"/>
        <v>35</v>
      </c>
      <c r="H1072" t="s">
        <v>8220</v>
      </c>
      <c r="I1072" t="s">
        <v>8223</v>
      </c>
      <c r="J1072" t="s">
        <v>8245</v>
      </c>
      <c r="K1072">
        <v>1349050622</v>
      </c>
      <c r="L1072">
        <v>1347322622</v>
      </c>
      <c r="M1072" s="13">
        <f t="shared" si="104"/>
        <v>41163.011828703704</v>
      </c>
      <c r="N1072" s="13" t="str">
        <f t="shared" si="105"/>
        <v>2012</v>
      </c>
      <c r="O1072" s="13" t="str">
        <f t="shared" si="106"/>
        <v>Sep</v>
      </c>
      <c r="P1072" s="13">
        <f t="shared" si="107"/>
        <v>41183.011828703704</v>
      </c>
      <c r="Q1072" t="b">
        <v>0</v>
      </c>
      <c r="R1072">
        <v>2</v>
      </c>
      <c r="S1072" t="b">
        <v>0</v>
      </c>
      <c r="T1072" t="s">
        <v>8280</v>
      </c>
      <c r="U1072" s="9" t="s">
        <v>8331</v>
      </c>
      <c r="V1072" t="s">
        <v>8332</v>
      </c>
    </row>
    <row r="1073" spans="1:22" ht="60" hidden="1" x14ac:dyDescent="0.3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s="7">
        <f t="shared" si="108"/>
        <v>0</v>
      </c>
      <c r="G1073" s="7">
        <f t="shared" si="103"/>
        <v>0</v>
      </c>
      <c r="H1073" t="s">
        <v>8220</v>
      </c>
      <c r="I1073" t="s">
        <v>8233</v>
      </c>
      <c r="J1073" t="s">
        <v>8253</v>
      </c>
      <c r="K1073">
        <v>1447787093</v>
      </c>
      <c r="L1073">
        <v>1445191493</v>
      </c>
      <c r="M1073" s="13">
        <f t="shared" si="104"/>
        <v>42295.753391203703</v>
      </c>
      <c r="N1073" s="13" t="str">
        <f t="shared" si="105"/>
        <v>2015</v>
      </c>
      <c r="O1073" s="13" t="str">
        <f t="shared" si="106"/>
        <v>Oct</v>
      </c>
      <c r="P1073" s="13">
        <f t="shared" si="107"/>
        <v>42325.795057870375</v>
      </c>
      <c r="Q1073" t="b">
        <v>0</v>
      </c>
      <c r="R1073">
        <v>0</v>
      </c>
      <c r="S1073" t="b">
        <v>0</v>
      </c>
      <c r="T1073" t="s">
        <v>8280</v>
      </c>
      <c r="U1073" s="9" t="s">
        <v>8331</v>
      </c>
      <c r="V1073" t="s">
        <v>8332</v>
      </c>
    </row>
    <row r="1074" spans="1:22" ht="60" hidden="1" x14ac:dyDescent="0.3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s="7">
        <f t="shared" si="108"/>
        <v>0</v>
      </c>
      <c r="G1074" s="7">
        <f t="shared" si="103"/>
        <v>12.75</v>
      </c>
      <c r="H1074" t="s">
        <v>8220</v>
      </c>
      <c r="I1074" t="s">
        <v>8223</v>
      </c>
      <c r="J1074" t="s">
        <v>8245</v>
      </c>
      <c r="K1074">
        <v>1391630297</v>
      </c>
      <c r="L1074">
        <v>1389038297</v>
      </c>
      <c r="M1074" s="13">
        <f t="shared" si="104"/>
        <v>41645.832141203704</v>
      </c>
      <c r="N1074" s="13" t="str">
        <f t="shared" si="105"/>
        <v>2014</v>
      </c>
      <c r="O1074" s="13" t="str">
        <f t="shared" si="106"/>
        <v>Jan</v>
      </c>
      <c r="P1074" s="13">
        <f t="shared" si="107"/>
        <v>41675.832141203704</v>
      </c>
      <c r="Q1074" t="b">
        <v>0</v>
      </c>
      <c r="R1074">
        <v>4</v>
      </c>
      <c r="S1074" t="b">
        <v>0</v>
      </c>
      <c r="T1074" t="s">
        <v>8280</v>
      </c>
      <c r="U1074" s="9" t="s">
        <v>8331</v>
      </c>
      <c r="V1074" t="s">
        <v>8332</v>
      </c>
    </row>
    <row r="1075" spans="1:22" ht="30" hidden="1" x14ac:dyDescent="0.3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s="7">
        <f t="shared" si="108"/>
        <v>1</v>
      </c>
      <c r="G1075" s="7">
        <f t="shared" si="103"/>
        <v>10</v>
      </c>
      <c r="H1075" t="s">
        <v>8220</v>
      </c>
      <c r="I1075" t="s">
        <v>8223</v>
      </c>
      <c r="J1075" t="s">
        <v>8245</v>
      </c>
      <c r="K1075">
        <v>1318806541</v>
      </c>
      <c r="L1075">
        <v>1316214541</v>
      </c>
      <c r="M1075" s="13">
        <f t="shared" si="104"/>
        <v>40802.964594907404</v>
      </c>
      <c r="N1075" s="13" t="str">
        <f t="shared" si="105"/>
        <v>2011</v>
      </c>
      <c r="O1075" s="13" t="str">
        <f t="shared" si="106"/>
        <v>Sep</v>
      </c>
      <c r="P1075" s="13">
        <f t="shared" si="107"/>
        <v>40832.964594907404</v>
      </c>
      <c r="Q1075" t="b">
        <v>0</v>
      </c>
      <c r="R1075">
        <v>1</v>
      </c>
      <c r="S1075" t="b">
        <v>0</v>
      </c>
      <c r="T1075" t="s">
        <v>8280</v>
      </c>
      <c r="U1075" s="9" t="s">
        <v>8331</v>
      </c>
      <c r="V1075" t="s">
        <v>8332</v>
      </c>
    </row>
    <row r="1076" spans="1:22" ht="60" hidden="1" x14ac:dyDescent="0.3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s="7">
        <f t="shared" si="108"/>
        <v>6</v>
      </c>
      <c r="G1076" s="7">
        <f t="shared" si="103"/>
        <v>113.57</v>
      </c>
      <c r="H1076" t="s">
        <v>8220</v>
      </c>
      <c r="I1076" t="s">
        <v>8223</v>
      </c>
      <c r="J1076" t="s">
        <v>8245</v>
      </c>
      <c r="K1076">
        <v>1388808545</v>
      </c>
      <c r="L1076">
        <v>1386216545</v>
      </c>
      <c r="M1076" s="13">
        <f t="shared" si="104"/>
        <v>41613.172974537039</v>
      </c>
      <c r="N1076" s="13" t="str">
        <f t="shared" si="105"/>
        <v>2013</v>
      </c>
      <c r="O1076" s="13" t="str">
        <f t="shared" si="106"/>
        <v>Dec</v>
      </c>
      <c r="P1076" s="13">
        <f t="shared" si="107"/>
        <v>41643.172974537039</v>
      </c>
      <c r="Q1076" t="b">
        <v>0</v>
      </c>
      <c r="R1076">
        <v>30</v>
      </c>
      <c r="S1076" t="b">
        <v>0</v>
      </c>
      <c r="T1076" t="s">
        <v>8280</v>
      </c>
      <c r="U1076" s="9" t="s">
        <v>8331</v>
      </c>
      <c r="V1076" t="s">
        <v>8332</v>
      </c>
    </row>
    <row r="1077" spans="1:22" ht="30" hidden="1" x14ac:dyDescent="0.3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s="7">
        <f t="shared" si="108"/>
        <v>5</v>
      </c>
      <c r="G1077" s="7">
        <f t="shared" si="103"/>
        <v>15</v>
      </c>
      <c r="H1077" t="s">
        <v>8220</v>
      </c>
      <c r="I1077" t="s">
        <v>8223</v>
      </c>
      <c r="J1077" t="s">
        <v>8245</v>
      </c>
      <c r="K1077">
        <v>1336340516</v>
      </c>
      <c r="L1077">
        <v>1333748516</v>
      </c>
      <c r="M1077" s="13">
        <f t="shared" si="104"/>
        <v>41005.904120370367</v>
      </c>
      <c r="N1077" s="13" t="str">
        <f t="shared" si="105"/>
        <v>2012</v>
      </c>
      <c r="O1077" s="13" t="str">
        <f t="shared" si="106"/>
        <v>Apr</v>
      </c>
      <c r="P1077" s="13">
        <f t="shared" si="107"/>
        <v>41035.904120370367</v>
      </c>
      <c r="Q1077" t="b">
        <v>0</v>
      </c>
      <c r="R1077">
        <v>3</v>
      </c>
      <c r="S1077" t="b">
        <v>0</v>
      </c>
      <c r="T1077" t="s">
        <v>8280</v>
      </c>
      <c r="U1077" s="9" t="s">
        <v>8331</v>
      </c>
      <c r="V1077" t="s">
        <v>8332</v>
      </c>
    </row>
    <row r="1078" spans="1:22" ht="45" hidden="1" x14ac:dyDescent="0.3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s="7">
        <f t="shared" si="108"/>
        <v>63</v>
      </c>
      <c r="G1078" s="7">
        <f t="shared" si="103"/>
        <v>48.28</v>
      </c>
      <c r="H1078" t="s">
        <v>8220</v>
      </c>
      <c r="I1078" t="s">
        <v>8223</v>
      </c>
      <c r="J1078" t="s">
        <v>8245</v>
      </c>
      <c r="K1078">
        <v>1410426250</v>
      </c>
      <c r="L1078">
        <v>1405674250</v>
      </c>
      <c r="M1078" s="13">
        <f t="shared" si="104"/>
        <v>41838.377893518518</v>
      </c>
      <c r="N1078" s="13" t="str">
        <f t="shared" si="105"/>
        <v>2014</v>
      </c>
      <c r="O1078" s="13" t="str">
        <f t="shared" si="106"/>
        <v>Jul</v>
      </c>
      <c r="P1078" s="13">
        <f t="shared" si="107"/>
        <v>41893.377893518518</v>
      </c>
      <c r="Q1078" t="b">
        <v>0</v>
      </c>
      <c r="R1078">
        <v>975</v>
      </c>
      <c r="S1078" t="b">
        <v>0</v>
      </c>
      <c r="T1078" t="s">
        <v>8280</v>
      </c>
      <c r="U1078" s="9" t="s">
        <v>8331</v>
      </c>
      <c r="V1078" t="s">
        <v>8332</v>
      </c>
    </row>
    <row r="1079" spans="1:22" ht="45" hidden="1" x14ac:dyDescent="0.3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s="7">
        <f t="shared" si="108"/>
        <v>29</v>
      </c>
      <c r="G1079" s="7">
        <f t="shared" si="103"/>
        <v>43.98</v>
      </c>
      <c r="H1079" t="s">
        <v>8220</v>
      </c>
      <c r="I1079" t="s">
        <v>8223</v>
      </c>
      <c r="J1079" t="s">
        <v>8245</v>
      </c>
      <c r="K1079">
        <v>1452744011</v>
      </c>
      <c r="L1079">
        <v>1450152011</v>
      </c>
      <c r="M1079" s="13">
        <f t="shared" si="104"/>
        <v>42353.16679398148</v>
      </c>
      <c r="N1079" s="13" t="str">
        <f t="shared" si="105"/>
        <v>2015</v>
      </c>
      <c r="O1079" s="13" t="str">
        <f t="shared" si="106"/>
        <v>Dec</v>
      </c>
      <c r="P1079" s="13">
        <f t="shared" si="107"/>
        <v>42383.16679398148</v>
      </c>
      <c r="Q1079" t="b">
        <v>0</v>
      </c>
      <c r="R1079">
        <v>167</v>
      </c>
      <c r="S1079" t="b">
        <v>0</v>
      </c>
      <c r="T1079" t="s">
        <v>8280</v>
      </c>
      <c r="U1079" s="9" t="s">
        <v>8331</v>
      </c>
      <c r="V1079" t="s">
        <v>8332</v>
      </c>
    </row>
    <row r="1080" spans="1:22" ht="60" hidden="1" x14ac:dyDescent="0.3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s="7">
        <f t="shared" si="108"/>
        <v>8</v>
      </c>
      <c r="G1080" s="7">
        <f t="shared" si="103"/>
        <v>9</v>
      </c>
      <c r="H1080" t="s">
        <v>8220</v>
      </c>
      <c r="I1080" t="s">
        <v>8223</v>
      </c>
      <c r="J1080" t="s">
        <v>8245</v>
      </c>
      <c r="K1080">
        <v>1311309721</v>
      </c>
      <c r="L1080">
        <v>1307421721</v>
      </c>
      <c r="M1080" s="13">
        <f t="shared" si="104"/>
        <v>40701.195844907408</v>
      </c>
      <c r="N1080" s="13" t="str">
        <f t="shared" si="105"/>
        <v>2011</v>
      </c>
      <c r="O1080" s="13" t="str">
        <f t="shared" si="106"/>
        <v>Jun</v>
      </c>
      <c r="P1080" s="13">
        <f t="shared" si="107"/>
        <v>40746.195844907408</v>
      </c>
      <c r="Q1080" t="b">
        <v>0</v>
      </c>
      <c r="R1080">
        <v>5</v>
      </c>
      <c r="S1080" t="b">
        <v>0</v>
      </c>
      <c r="T1080" t="s">
        <v>8280</v>
      </c>
      <c r="U1080" s="9" t="s">
        <v>8331</v>
      </c>
      <c r="V1080" t="s">
        <v>8332</v>
      </c>
    </row>
    <row r="1081" spans="1:22" ht="60" hidden="1" x14ac:dyDescent="0.3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s="7">
        <f t="shared" si="108"/>
        <v>3</v>
      </c>
      <c r="G1081" s="7">
        <f t="shared" si="103"/>
        <v>37.67</v>
      </c>
      <c r="H1081" t="s">
        <v>8220</v>
      </c>
      <c r="I1081" t="s">
        <v>8235</v>
      </c>
      <c r="J1081" t="s">
        <v>8248</v>
      </c>
      <c r="K1081">
        <v>1463232936</v>
      </c>
      <c r="L1081">
        <v>1461072936</v>
      </c>
      <c r="M1081" s="13">
        <f t="shared" si="104"/>
        <v>42479.566388888896</v>
      </c>
      <c r="N1081" s="13" t="str">
        <f t="shared" si="105"/>
        <v>2016</v>
      </c>
      <c r="O1081" s="13" t="str">
        <f t="shared" si="106"/>
        <v>Apr</v>
      </c>
      <c r="P1081" s="13">
        <f t="shared" si="107"/>
        <v>42504.566388888896</v>
      </c>
      <c r="Q1081" t="b">
        <v>0</v>
      </c>
      <c r="R1081">
        <v>18</v>
      </c>
      <c r="S1081" t="b">
        <v>0</v>
      </c>
      <c r="T1081" t="s">
        <v>8280</v>
      </c>
      <c r="U1081" s="9" t="s">
        <v>8331</v>
      </c>
      <c r="V1081" t="s">
        <v>8332</v>
      </c>
    </row>
    <row r="1082" spans="1:22" ht="45" hidden="1" x14ac:dyDescent="0.3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s="7">
        <f t="shared" si="108"/>
        <v>9</v>
      </c>
      <c r="G1082" s="7">
        <f t="shared" si="103"/>
        <v>18.579999999999998</v>
      </c>
      <c r="H1082" t="s">
        <v>8220</v>
      </c>
      <c r="I1082" t="s">
        <v>8223</v>
      </c>
      <c r="J1082" t="s">
        <v>8245</v>
      </c>
      <c r="K1082">
        <v>1399778333</v>
      </c>
      <c r="L1082">
        <v>1397186333</v>
      </c>
      <c r="M1082" s="13">
        <f t="shared" si="104"/>
        <v>41740.138113425928</v>
      </c>
      <c r="N1082" s="13" t="str">
        <f t="shared" si="105"/>
        <v>2014</v>
      </c>
      <c r="O1082" s="13" t="str">
        <f t="shared" si="106"/>
        <v>Apr</v>
      </c>
      <c r="P1082" s="13">
        <f t="shared" si="107"/>
        <v>41770.138113425928</v>
      </c>
      <c r="Q1082" t="b">
        <v>0</v>
      </c>
      <c r="R1082">
        <v>98</v>
      </c>
      <c r="S1082" t="b">
        <v>0</v>
      </c>
      <c r="T1082" t="s">
        <v>8280</v>
      </c>
      <c r="U1082" s="9" t="s">
        <v>8331</v>
      </c>
      <c r="V1082" t="s">
        <v>8332</v>
      </c>
    </row>
    <row r="1083" spans="1:22" ht="45" hidden="1" x14ac:dyDescent="0.3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s="7">
        <f t="shared" si="108"/>
        <v>0</v>
      </c>
      <c r="G1083" s="7">
        <f t="shared" si="103"/>
        <v>3</v>
      </c>
      <c r="H1083" t="s">
        <v>8220</v>
      </c>
      <c r="I1083" t="s">
        <v>8223</v>
      </c>
      <c r="J1083" t="s">
        <v>8245</v>
      </c>
      <c r="K1083">
        <v>1422483292</v>
      </c>
      <c r="L1083">
        <v>1419891292</v>
      </c>
      <c r="M1083" s="13">
        <f t="shared" si="104"/>
        <v>42002.926990740743</v>
      </c>
      <c r="N1083" s="13" t="str">
        <f t="shared" si="105"/>
        <v>2014</v>
      </c>
      <c r="O1083" s="13" t="str">
        <f t="shared" si="106"/>
        <v>Dec</v>
      </c>
      <c r="P1083" s="13">
        <f t="shared" si="107"/>
        <v>42032.926990740743</v>
      </c>
      <c r="Q1083" t="b">
        <v>0</v>
      </c>
      <c r="R1083">
        <v>4</v>
      </c>
      <c r="S1083" t="b">
        <v>0</v>
      </c>
      <c r="T1083" t="s">
        <v>8280</v>
      </c>
      <c r="U1083" s="9" t="s">
        <v>8331</v>
      </c>
      <c r="V1083" t="s">
        <v>8332</v>
      </c>
    </row>
    <row r="1084" spans="1:22" ht="45" hidden="1" x14ac:dyDescent="0.3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s="7">
        <f t="shared" si="108"/>
        <v>1</v>
      </c>
      <c r="G1084" s="7">
        <f t="shared" si="103"/>
        <v>18.670000000000002</v>
      </c>
      <c r="H1084" t="s">
        <v>8220</v>
      </c>
      <c r="I1084" t="s">
        <v>8223</v>
      </c>
      <c r="J1084" t="s">
        <v>8245</v>
      </c>
      <c r="K1084">
        <v>1344635088</v>
      </c>
      <c r="L1084">
        <v>1342043088</v>
      </c>
      <c r="M1084" s="13">
        <f t="shared" si="104"/>
        <v>41101.906111111115</v>
      </c>
      <c r="N1084" s="13" t="str">
        <f t="shared" si="105"/>
        <v>2012</v>
      </c>
      <c r="O1084" s="13" t="str">
        <f t="shared" si="106"/>
        <v>Jul</v>
      </c>
      <c r="P1084" s="13">
        <f t="shared" si="107"/>
        <v>41131.906111111115</v>
      </c>
      <c r="Q1084" t="b">
        <v>0</v>
      </c>
      <c r="R1084">
        <v>3</v>
      </c>
      <c r="S1084" t="b">
        <v>0</v>
      </c>
      <c r="T1084" t="s">
        <v>8280</v>
      </c>
      <c r="U1084" s="9" t="s">
        <v>8331</v>
      </c>
      <c r="V1084" t="s">
        <v>8332</v>
      </c>
    </row>
    <row r="1085" spans="1:22" ht="60" hidden="1" x14ac:dyDescent="0.3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s="7">
        <f t="shared" si="108"/>
        <v>1</v>
      </c>
      <c r="G1085" s="7">
        <f t="shared" si="103"/>
        <v>410</v>
      </c>
      <c r="H1085" t="s">
        <v>8220</v>
      </c>
      <c r="I1085" t="s">
        <v>8228</v>
      </c>
      <c r="J1085" t="s">
        <v>8250</v>
      </c>
      <c r="K1085">
        <v>1406994583</v>
      </c>
      <c r="L1085">
        <v>1401810583</v>
      </c>
      <c r="M1085" s="13">
        <f t="shared" si="104"/>
        <v>41793.659525462965</v>
      </c>
      <c r="N1085" s="13" t="str">
        <f t="shared" si="105"/>
        <v>2014</v>
      </c>
      <c r="O1085" s="13" t="str">
        <f t="shared" si="106"/>
        <v>Jun</v>
      </c>
      <c r="P1085" s="13">
        <f t="shared" si="107"/>
        <v>41853.659525462965</v>
      </c>
      <c r="Q1085" t="b">
        <v>0</v>
      </c>
      <c r="R1085">
        <v>1</v>
      </c>
      <c r="S1085" t="b">
        <v>0</v>
      </c>
      <c r="T1085" t="s">
        <v>8280</v>
      </c>
      <c r="U1085" s="9" t="s">
        <v>8331</v>
      </c>
      <c r="V1085" t="s">
        <v>8332</v>
      </c>
    </row>
    <row r="1086" spans="1:22" hidden="1" x14ac:dyDescent="0.3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s="7">
        <f t="shared" si="108"/>
        <v>0</v>
      </c>
      <c r="G1086" s="7">
        <f t="shared" si="103"/>
        <v>0</v>
      </c>
      <c r="H1086" t="s">
        <v>8220</v>
      </c>
      <c r="I1086" t="s">
        <v>8223</v>
      </c>
      <c r="J1086" t="s">
        <v>8245</v>
      </c>
      <c r="K1086">
        <v>1407534804</v>
      </c>
      <c r="L1086">
        <v>1404942804</v>
      </c>
      <c r="M1086" s="13">
        <f t="shared" si="104"/>
        <v>41829.912083333329</v>
      </c>
      <c r="N1086" s="13" t="str">
        <f t="shared" si="105"/>
        <v>2014</v>
      </c>
      <c r="O1086" s="13" t="str">
        <f t="shared" si="106"/>
        <v>Jul</v>
      </c>
      <c r="P1086" s="13">
        <f t="shared" si="107"/>
        <v>41859.912083333329</v>
      </c>
      <c r="Q1086" t="b">
        <v>0</v>
      </c>
      <c r="R1086">
        <v>0</v>
      </c>
      <c r="S1086" t="b">
        <v>0</v>
      </c>
      <c r="T1086" t="s">
        <v>8280</v>
      </c>
      <c r="U1086" s="9" t="s">
        <v>8331</v>
      </c>
      <c r="V1086" t="s">
        <v>8332</v>
      </c>
    </row>
    <row r="1087" spans="1:22" ht="45" hidden="1" x14ac:dyDescent="0.3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s="7">
        <f t="shared" si="108"/>
        <v>3</v>
      </c>
      <c r="G1087" s="7">
        <f t="shared" si="103"/>
        <v>114</v>
      </c>
      <c r="H1087" t="s">
        <v>8220</v>
      </c>
      <c r="I1087" t="s">
        <v>8228</v>
      </c>
      <c r="J1087" t="s">
        <v>8250</v>
      </c>
      <c r="K1087">
        <v>1457967975</v>
      </c>
      <c r="L1087">
        <v>1455379575</v>
      </c>
      <c r="M1087" s="13">
        <f t="shared" si="104"/>
        <v>42413.671006944445</v>
      </c>
      <c r="N1087" s="13" t="str">
        <f t="shared" si="105"/>
        <v>2016</v>
      </c>
      <c r="O1087" s="13" t="str">
        <f t="shared" si="106"/>
        <v>Feb</v>
      </c>
      <c r="P1087" s="13">
        <f t="shared" si="107"/>
        <v>42443.629340277781</v>
      </c>
      <c r="Q1087" t="b">
        <v>0</v>
      </c>
      <c r="R1087">
        <v>9</v>
      </c>
      <c r="S1087" t="b">
        <v>0</v>
      </c>
      <c r="T1087" t="s">
        <v>8280</v>
      </c>
      <c r="U1087" s="9" t="s">
        <v>8331</v>
      </c>
      <c r="V1087" t="s">
        <v>8332</v>
      </c>
    </row>
    <row r="1088" spans="1:22" hidden="1" x14ac:dyDescent="0.3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s="7">
        <f t="shared" si="108"/>
        <v>0</v>
      </c>
      <c r="G1088" s="7">
        <f t="shared" si="103"/>
        <v>7.5</v>
      </c>
      <c r="H1088" t="s">
        <v>8220</v>
      </c>
      <c r="I1088" t="s">
        <v>8223</v>
      </c>
      <c r="J1088" t="s">
        <v>8245</v>
      </c>
      <c r="K1088">
        <v>1408913291</v>
      </c>
      <c r="L1088">
        <v>1406321291</v>
      </c>
      <c r="M1088" s="13">
        <f t="shared" si="104"/>
        <v>41845.866793981484</v>
      </c>
      <c r="N1088" s="13" t="str">
        <f t="shared" si="105"/>
        <v>2014</v>
      </c>
      <c r="O1088" s="13" t="str">
        <f t="shared" si="106"/>
        <v>Jul</v>
      </c>
      <c r="P1088" s="13">
        <f t="shared" si="107"/>
        <v>41875.866793981484</v>
      </c>
      <c r="Q1088" t="b">
        <v>0</v>
      </c>
      <c r="R1088">
        <v>2</v>
      </c>
      <c r="S1088" t="b">
        <v>0</v>
      </c>
      <c r="T1088" t="s">
        <v>8280</v>
      </c>
      <c r="U1088" s="9" t="s">
        <v>8331</v>
      </c>
      <c r="V1088" t="s">
        <v>8332</v>
      </c>
    </row>
    <row r="1089" spans="1:22" ht="45" hidden="1" x14ac:dyDescent="0.3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s="7">
        <f t="shared" si="108"/>
        <v>0</v>
      </c>
      <c r="G1089" s="7">
        <f t="shared" si="103"/>
        <v>0</v>
      </c>
      <c r="H1089" t="s">
        <v>8220</v>
      </c>
      <c r="I1089" t="s">
        <v>8223</v>
      </c>
      <c r="J1089" t="s">
        <v>8245</v>
      </c>
      <c r="K1089">
        <v>1402852087</v>
      </c>
      <c r="L1089">
        <v>1400260087</v>
      </c>
      <c r="M1089" s="13">
        <f t="shared" si="104"/>
        <v>41775.713969907411</v>
      </c>
      <c r="N1089" s="13" t="str">
        <f t="shared" si="105"/>
        <v>2014</v>
      </c>
      <c r="O1089" s="13" t="str">
        <f t="shared" si="106"/>
        <v>May</v>
      </c>
      <c r="P1089" s="13">
        <f t="shared" si="107"/>
        <v>41805.713969907411</v>
      </c>
      <c r="Q1089" t="b">
        <v>0</v>
      </c>
      <c r="R1089">
        <v>0</v>
      </c>
      <c r="S1089" t="b">
        <v>0</v>
      </c>
      <c r="T1089" t="s">
        <v>8280</v>
      </c>
      <c r="U1089" s="9" t="s">
        <v>8331</v>
      </c>
      <c r="V1089" t="s">
        <v>8332</v>
      </c>
    </row>
    <row r="1090" spans="1:22" ht="45" hidden="1" x14ac:dyDescent="0.3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s="7">
        <f t="shared" si="108"/>
        <v>14</v>
      </c>
      <c r="G1090" s="7">
        <f t="shared" si="103"/>
        <v>43.42</v>
      </c>
      <c r="H1090" t="s">
        <v>8220</v>
      </c>
      <c r="I1090" t="s">
        <v>8223</v>
      </c>
      <c r="J1090" t="s">
        <v>8245</v>
      </c>
      <c r="K1090">
        <v>1398366667</v>
      </c>
      <c r="L1090">
        <v>1395774667</v>
      </c>
      <c r="M1090" s="13">
        <f t="shared" si="104"/>
        <v>41723.799386574072</v>
      </c>
      <c r="N1090" s="13" t="str">
        <f t="shared" si="105"/>
        <v>2014</v>
      </c>
      <c r="O1090" s="13" t="str">
        <f t="shared" si="106"/>
        <v>Mar</v>
      </c>
      <c r="P1090" s="13">
        <f t="shared" si="107"/>
        <v>41753.799386574072</v>
      </c>
      <c r="Q1090" t="b">
        <v>0</v>
      </c>
      <c r="R1090">
        <v>147</v>
      </c>
      <c r="S1090" t="b">
        <v>0</v>
      </c>
      <c r="T1090" t="s">
        <v>8280</v>
      </c>
      <c r="U1090" s="9" t="s">
        <v>8331</v>
      </c>
      <c r="V1090" t="s">
        <v>8332</v>
      </c>
    </row>
    <row r="1091" spans="1:22" ht="30" hidden="1" x14ac:dyDescent="0.3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s="7">
        <f t="shared" si="108"/>
        <v>8</v>
      </c>
      <c r="G1091" s="7">
        <f t="shared" si="103"/>
        <v>23.96</v>
      </c>
      <c r="H1091" t="s">
        <v>8220</v>
      </c>
      <c r="I1091" t="s">
        <v>8229</v>
      </c>
      <c r="J1091" t="s">
        <v>8248</v>
      </c>
      <c r="K1091">
        <v>1435293175</v>
      </c>
      <c r="L1091">
        <v>1432701175</v>
      </c>
      <c r="M1091" s="13">
        <f t="shared" si="104"/>
        <v>42151.189525462964</v>
      </c>
      <c r="N1091" s="13" t="str">
        <f t="shared" si="105"/>
        <v>2015</v>
      </c>
      <c r="O1091" s="13" t="str">
        <f t="shared" si="106"/>
        <v>May</v>
      </c>
      <c r="P1091" s="13">
        <f t="shared" si="107"/>
        <v>42181.189525462964</v>
      </c>
      <c r="Q1091" t="b">
        <v>0</v>
      </c>
      <c r="R1091">
        <v>49</v>
      </c>
      <c r="S1091" t="b">
        <v>0</v>
      </c>
      <c r="T1091" t="s">
        <v>8280</v>
      </c>
      <c r="U1091" s="9" t="s">
        <v>8331</v>
      </c>
      <c r="V1091" t="s">
        <v>8332</v>
      </c>
    </row>
    <row r="1092" spans="1:22" ht="60" hidden="1" x14ac:dyDescent="0.3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s="7">
        <f t="shared" si="108"/>
        <v>0</v>
      </c>
      <c r="G1092" s="7">
        <f t="shared" si="103"/>
        <v>5</v>
      </c>
      <c r="H1092" t="s">
        <v>8220</v>
      </c>
      <c r="I1092" t="s">
        <v>8225</v>
      </c>
      <c r="J1092" t="s">
        <v>8247</v>
      </c>
      <c r="K1092">
        <v>1432873653</v>
      </c>
      <c r="L1092">
        <v>1430281653</v>
      </c>
      <c r="M1092" s="13">
        <f t="shared" si="104"/>
        <v>42123.185798611114</v>
      </c>
      <c r="N1092" s="13" t="str">
        <f t="shared" si="105"/>
        <v>2015</v>
      </c>
      <c r="O1092" s="13" t="str">
        <f t="shared" si="106"/>
        <v>Apr</v>
      </c>
      <c r="P1092" s="13">
        <f t="shared" si="107"/>
        <v>42153.185798611114</v>
      </c>
      <c r="Q1092" t="b">
        <v>0</v>
      </c>
      <c r="R1092">
        <v>1</v>
      </c>
      <c r="S1092" t="b">
        <v>0</v>
      </c>
      <c r="T1092" t="s">
        <v>8280</v>
      </c>
      <c r="U1092" s="9" t="s">
        <v>8331</v>
      </c>
      <c r="V1092" t="s">
        <v>8332</v>
      </c>
    </row>
    <row r="1093" spans="1:22" ht="45" hidden="1" x14ac:dyDescent="0.3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s="7">
        <f t="shared" si="108"/>
        <v>13</v>
      </c>
      <c r="G1093" s="7">
        <f t="shared" si="103"/>
        <v>12.5</v>
      </c>
      <c r="H1093" t="s">
        <v>8220</v>
      </c>
      <c r="I1093" t="s">
        <v>8224</v>
      </c>
      <c r="J1093" t="s">
        <v>8246</v>
      </c>
      <c r="K1093">
        <v>1460313672</v>
      </c>
      <c r="L1093">
        <v>1457725272</v>
      </c>
      <c r="M1093" s="13">
        <f t="shared" si="104"/>
        <v>42440.820277777777</v>
      </c>
      <c r="N1093" s="13" t="str">
        <f t="shared" si="105"/>
        <v>2016</v>
      </c>
      <c r="O1093" s="13" t="str">
        <f t="shared" si="106"/>
        <v>Mar</v>
      </c>
      <c r="P1093" s="13">
        <f t="shared" si="107"/>
        <v>42470.778611111105</v>
      </c>
      <c r="Q1093" t="b">
        <v>0</v>
      </c>
      <c r="R1093">
        <v>2</v>
      </c>
      <c r="S1093" t="b">
        <v>0</v>
      </c>
      <c r="T1093" t="s">
        <v>8280</v>
      </c>
      <c r="U1093" s="9" t="s">
        <v>8331</v>
      </c>
      <c r="V1093" t="s">
        <v>8332</v>
      </c>
    </row>
    <row r="1094" spans="1:22" ht="60" hidden="1" x14ac:dyDescent="0.3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s="7">
        <f t="shared" si="108"/>
        <v>1</v>
      </c>
      <c r="G1094" s="7">
        <f t="shared" si="103"/>
        <v>3</v>
      </c>
      <c r="H1094" t="s">
        <v>8220</v>
      </c>
      <c r="I1094" t="s">
        <v>8223</v>
      </c>
      <c r="J1094" t="s">
        <v>8245</v>
      </c>
      <c r="K1094">
        <v>1357432638</v>
      </c>
      <c r="L1094">
        <v>1354840638</v>
      </c>
      <c r="M1094" s="13">
        <f t="shared" si="104"/>
        <v>41250.025902777779</v>
      </c>
      <c r="N1094" s="13" t="str">
        <f t="shared" si="105"/>
        <v>2012</v>
      </c>
      <c r="O1094" s="13" t="str">
        <f t="shared" si="106"/>
        <v>Dec</v>
      </c>
      <c r="P1094" s="13">
        <f t="shared" si="107"/>
        <v>41280.025902777779</v>
      </c>
      <c r="Q1094" t="b">
        <v>0</v>
      </c>
      <c r="R1094">
        <v>7</v>
      </c>
      <c r="S1094" t="b">
        <v>0</v>
      </c>
      <c r="T1094" t="s">
        <v>8280</v>
      </c>
      <c r="U1094" s="9" t="s">
        <v>8331</v>
      </c>
      <c r="V1094" t="s">
        <v>8332</v>
      </c>
    </row>
    <row r="1095" spans="1:22" ht="45" hidden="1" x14ac:dyDescent="0.3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s="7">
        <f t="shared" si="108"/>
        <v>14</v>
      </c>
      <c r="G1095" s="7">
        <f t="shared" si="103"/>
        <v>10.56</v>
      </c>
      <c r="H1095" t="s">
        <v>8220</v>
      </c>
      <c r="I1095" t="s">
        <v>8228</v>
      </c>
      <c r="J1095" t="s">
        <v>8250</v>
      </c>
      <c r="K1095">
        <v>1455232937</v>
      </c>
      <c r="L1095">
        <v>1453936937</v>
      </c>
      <c r="M1095" s="13">
        <f t="shared" si="104"/>
        <v>42396.973807870367</v>
      </c>
      <c r="N1095" s="13" t="str">
        <f t="shared" si="105"/>
        <v>2016</v>
      </c>
      <c r="O1095" s="13" t="str">
        <f t="shared" si="106"/>
        <v>Jan</v>
      </c>
      <c r="P1095" s="13">
        <f t="shared" si="107"/>
        <v>42411.973807870367</v>
      </c>
      <c r="Q1095" t="b">
        <v>0</v>
      </c>
      <c r="R1095">
        <v>4</v>
      </c>
      <c r="S1095" t="b">
        <v>0</v>
      </c>
      <c r="T1095" t="s">
        <v>8280</v>
      </c>
      <c r="U1095" s="9" t="s">
        <v>8331</v>
      </c>
      <c r="V1095" t="s">
        <v>8332</v>
      </c>
    </row>
    <row r="1096" spans="1:22" ht="60" hidden="1" x14ac:dyDescent="0.3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s="7">
        <f t="shared" si="108"/>
        <v>18</v>
      </c>
      <c r="G1096" s="7">
        <f t="shared" si="103"/>
        <v>122</v>
      </c>
      <c r="H1096" t="s">
        <v>8220</v>
      </c>
      <c r="I1096" t="s">
        <v>8223</v>
      </c>
      <c r="J1096" t="s">
        <v>8245</v>
      </c>
      <c r="K1096">
        <v>1318180033</v>
      </c>
      <c r="L1096">
        <v>1315588033</v>
      </c>
      <c r="M1096" s="13">
        <f t="shared" si="104"/>
        <v>40795.713344907403</v>
      </c>
      <c r="N1096" s="13" t="str">
        <f t="shared" si="105"/>
        <v>2011</v>
      </c>
      <c r="O1096" s="13" t="str">
        <f t="shared" si="106"/>
        <v>Sep</v>
      </c>
      <c r="P1096" s="13">
        <f t="shared" si="107"/>
        <v>40825.713344907403</v>
      </c>
      <c r="Q1096" t="b">
        <v>0</v>
      </c>
      <c r="R1096">
        <v>27</v>
      </c>
      <c r="S1096" t="b">
        <v>0</v>
      </c>
      <c r="T1096" t="s">
        <v>8280</v>
      </c>
      <c r="U1096" s="9" t="s">
        <v>8331</v>
      </c>
      <c r="V1096" t="s">
        <v>8332</v>
      </c>
    </row>
    <row r="1097" spans="1:22" ht="60" hidden="1" x14ac:dyDescent="0.3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s="7">
        <f t="shared" si="108"/>
        <v>5</v>
      </c>
      <c r="G1097" s="7">
        <f t="shared" si="103"/>
        <v>267.81</v>
      </c>
      <c r="H1097" t="s">
        <v>8220</v>
      </c>
      <c r="I1097" t="s">
        <v>8223</v>
      </c>
      <c r="J1097" t="s">
        <v>8245</v>
      </c>
      <c r="K1097">
        <v>1377867220</v>
      </c>
      <c r="L1097">
        <v>1375275220</v>
      </c>
      <c r="M1097" s="13">
        <f t="shared" si="104"/>
        <v>41486.537268518521</v>
      </c>
      <c r="N1097" s="13" t="str">
        <f t="shared" si="105"/>
        <v>2013</v>
      </c>
      <c r="O1097" s="13" t="str">
        <f t="shared" si="106"/>
        <v>Jul</v>
      </c>
      <c r="P1097" s="13">
        <f t="shared" si="107"/>
        <v>41516.537268518521</v>
      </c>
      <c r="Q1097" t="b">
        <v>0</v>
      </c>
      <c r="R1097">
        <v>94</v>
      </c>
      <c r="S1097" t="b">
        <v>0</v>
      </c>
      <c r="T1097" t="s">
        <v>8280</v>
      </c>
      <c r="U1097" s="9" t="s">
        <v>8331</v>
      </c>
      <c r="V1097" t="s">
        <v>8332</v>
      </c>
    </row>
    <row r="1098" spans="1:22" ht="60" hidden="1" x14ac:dyDescent="0.3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s="7">
        <f t="shared" si="108"/>
        <v>18</v>
      </c>
      <c r="G1098" s="7">
        <f t="shared" ref="G1098:G1161" si="109">IFERROR(ROUND(E1098/R1098,2),0)</f>
        <v>74.209999999999994</v>
      </c>
      <c r="H1098" t="s">
        <v>8220</v>
      </c>
      <c r="I1098" t="s">
        <v>8223</v>
      </c>
      <c r="J1098" t="s">
        <v>8245</v>
      </c>
      <c r="K1098">
        <v>1412393400</v>
      </c>
      <c r="L1098">
        <v>1409747154</v>
      </c>
      <c r="M1098" s="13">
        <f t="shared" ref="M1098:M1161" si="110">(((L1098/60)/60)/24)+DATE(1970,1,1)</f>
        <v>41885.51798611111</v>
      </c>
      <c r="N1098" s="13" t="str">
        <f t="shared" ref="N1098:N1161" si="111">TEXT(M1098, "YYY")</f>
        <v>2014</v>
      </c>
      <c r="O1098" s="13" t="str">
        <f t="shared" ref="O1098:O1161" si="112">TEXT(M1098,"MMM")</f>
        <v>Sep</v>
      </c>
      <c r="P1098" s="13">
        <f t="shared" ref="P1098:P1161" si="113">(((K1098/60)/60)/24)+DATE(1970,1,1)</f>
        <v>41916.145833333336</v>
      </c>
      <c r="Q1098" t="b">
        <v>0</v>
      </c>
      <c r="R1098">
        <v>29</v>
      </c>
      <c r="S1098" t="b">
        <v>0</v>
      </c>
      <c r="T1098" t="s">
        <v>8280</v>
      </c>
      <c r="U1098" s="9" t="s">
        <v>8331</v>
      </c>
      <c r="V1098" t="s">
        <v>8332</v>
      </c>
    </row>
    <row r="1099" spans="1:22" ht="45" hidden="1" x14ac:dyDescent="0.3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s="7">
        <f t="shared" si="108"/>
        <v>0</v>
      </c>
      <c r="G1099" s="7">
        <f t="shared" si="109"/>
        <v>6.71</v>
      </c>
      <c r="H1099" t="s">
        <v>8220</v>
      </c>
      <c r="I1099" t="s">
        <v>8223</v>
      </c>
      <c r="J1099" t="s">
        <v>8245</v>
      </c>
      <c r="K1099">
        <v>1393786877</v>
      </c>
      <c r="L1099">
        <v>1390330877</v>
      </c>
      <c r="M1099" s="13">
        <f t="shared" si="110"/>
        <v>41660.792557870373</v>
      </c>
      <c r="N1099" s="13" t="str">
        <f t="shared" si="111"/>
        <v>2014</v>
      </c>
      <c r="O1099" s="13" t="str">
        <f t="shared" si="112"/>
        <v>Jan</v>
      </c>
      <c r="P1099" s="13">
        <f t="shared" si="113"/>
        <v>41700.792557870373</v>
      </c>
      <c r="Q1099" t="b">
        <v>0</v>
      </c>
      <c r="R1099">
        <v>7</v>
      </c>
      <c r="S1099" t="b">
        <v>0</v>
      </c>
      <c r="T1099" t="s">
        <v>8280</v>
      </c>
      <c r="U1099" s="9" t="s">
        <v>8331</v>
      </c>
      <c r="V1099" t="s">
        <v>8332</v>
      </c>
    </row>
    <row r="1100" spans="1:22" ht="30" hidden="1" x14ac:dyDescent="0.3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s="7">
        <f t="shared" si="108"/>
        <v>7</v>
      </c>
      <c r="G1100" s="7">
        <f t="shared" si="109"/>
        <v>81.95</v>
      </c>
      <c r="H1100" t="s">
        <v>8220</v>
      </c>
      <c r="I1100" t="s">
        <v>8223</v>
      </c>
      <c r="J1100" t="s">
        <v>8245</v>
      </c>
      <c r="K1100">
        <v>1397413095</v>
      </c>
      <c r="L1100">
        <v>1394821095</v>
      </c>
      <c r="M1100" s="13">
        <f t="shared" si="110"/>
        <v>41712.762673611112</v>
      </c>
      <c r="N1100" s="13" t="str">
        <f t="shared" si="111"/>
        <v>2014</v>
      </c>
      <c r="O1100" s="13" t="str">
        <f t="shared" si="112"/>
        <v>Mar</v>
      </c>
      <c r="P1100" s="13">
        <f t="shared" si="113"/>
        <v>41742.762673611112</v>
      </c>
      <c r="Q1100" t="b">
        <v>0</v>
      </c>
      <c r="R1100">
        <v>22</v>
      </c>
      <c r="S1100" t="b">
        <v>0</v>
      </c>
      <c r="T1100" t="s">
        <v>8280</v>
      </c>
      <c r="U1100" s="9" t="s">
        <v>8331</v>
      </c>
      <c r="V1100" t="s">
        <v>8332</v>
      </c>
    </row>
    <row r="1101" spans="1:22" ht="60" hidden="1" x14ac:dyDescent="0.3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s="7">
        <f t="shared" si="108"/>
        <v>1</v>
      </c>
      <c r="G1101" s="7">
        <f t="shared" si="109"/>
        <v>25</v>
      </c>
      <c r="H1101" t="s">
        <v>8220</v>
      </c>
      <c r="I1101" t="s">
        <v>8224</v>
      </c>
      <c r="J1101" t="s">
        <v>8246</v>
      </c>
      <c r="K1101">
        <v>1431547468</v>
      </c>
      <c r="L1101">
        <v>1428955468</v>
      </c>
      <c r="M1101" s="13">
        <f t="shared" si="110"/>
        <v>42107.836435185185</v>
      </c>
      <c r="N1101" s="13" t="str">
        <f t="shared" si="111"/>
        <v>2015</v>
      </c>
      <c r="O1101" s="13" t="str">
        <f t="shared" si="112"/>
        <v>Apr</v>
      </c>
      <c r="P1101" s="13">
        <f t="shared" si="113"/>
        <v>42137.836435185185</v>
      </c>
      <c r="Q1101" t="b">
        <v>0</v>
      </c>
      <c r="R1101">
        <v>1</v>
      </c>
      <c r="S1101" t="b">
        <v>0</v>
      </c>
      <c r="T1101" t="s">
        <v>8280</v>
      </c>
      <c r="U1101" s="9" t="s">
        <v>8331</v>
      </c>
      <c r="V1101" t="s">
        <v>8332</v>
      </c>
    </row>
    <row r="1102" spans="1:22" ht="45" hidden="1" x14ac:dyDescent="0.3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s="7">
        <f t="shared" si="108"/>
        <v>3</v>
      </c>
      <c r="G1102" s="7">
        <f t="shared" si="109"/>
        <v>10</v>
      </c>
      <c r="H1102" t="s">
        <v>8220</v>
      </c>
      <c r="I1102" t="s">
        <v>8235</v>
      </c>
      <c r="J1102" t="s">
        <v>8248</v>
      </c>
      <c r="K1102">
        <v>1455417571</v>
      </c>
      <c r="L1102">
        <v>1452825571</v>
      </c>
      <c r="M1102" s="13">
        <f t="shared" si="110"/>
        <v>42384.110775462963</v>
      </c>
      <c r="N1102" s="13" t="str">
        <f t="shared" si="111"/>
        <v>2016</v>
      </c>
      <c r="O1102" s="13" t="str">
        <f t="shared" si="112"/>
        <v>Jan</v>
      </c>
      <c r="P1102" s="13">
        <f t="shared" si="113"/>
        <v>42414.110775462963</v>
      </c>
      <c r="Q1102" t="b">
        <v>0</v>
      </c>
      <c r="R1102">
        <v>10</v>
      </c>
      <c r="S1102" t="b">
        <v>0</v>
      </c>
      <c r="T1102" t="s">
        <v>8280</v>
      </c>
      <c r="U1102" s="9" t="s">
        <v>8331</v>
      </c>
      <c r="V1102" t="s">
        <v>8332</v>
      </c>
    </row>
    <row r="1103" spans="1:22" ht="45" hidden="1" x14ac:dyDescent="0.3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s="7">
        <f t="shared" si="108"/>
        <v>0</v>
      </c>
      <c r="G1103" s="7">
        <f t="shared" si="109"/>
        <v>6.83</v>
      </c>
      <c r="H1103" t="s">
        <v>8220</v>
      </c>
      <c r="I1103" t="s">
        <v>8223</v>
      </c>
      <c r="J1103" t="s">
        <v>8245</v>
      </c>
      <c r="K1103">
        <v>1468519920</v>
      </c>
      <c r="L1103">
        <v>1466188338</v>
      </c>
      <c r="M1103" s="13">
        <f t="shared" si="110"/>
        <v>42538.77243055556</v>
      </c>
      <c r="N1103" s="13" t="str">
        <f t="shared" si="111"/>
        <v>2016</v>
      </c>
      <c r="O1103" s="13" t="str">
        <f t="shared" si="112"/>
        <v>Jun</v>
      </c>
      <c r="P1103" s="13">
        <f t="shared" si="113"/>
        <v>42565.758333333331</v>
      </c>
      <c r="Q1103" t="b">
        <v>0</v>
      </c>
      <c r="R1103">
        <v>6</v>
      </c>
      <c r="S1103" t="b">
        <v>0</v>
      </c>
      <c r="T1103" t="s">
        <v>8280</v>
      </c>
      <c r="U1103" s="9" t="s">
        <v>8331</v>
      </c>
      <c r="V1103" t="s">
        <v>8332</v>
      </c>
    </row>
    <row r="1104" spans="1:22" ht="60" hidden="1" x14ac:dyDescent="0.3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s="7">
        <f t="shared" si="108"/>
        <v>5</v>
      </c>
      <c r="G1104" s="7">
        <f t="shared" si="109"/>
        <v>17.71</v>
      </c>
      <c r="H1104" t="s">
        <v>8220</v>
      </c>
      <c r="I1104" t="s">
        <v>8223</v>
      </c>
      <c r="J1104" t="s">
        <v>8245</v>
      </c>
      <c r="K1104">
        <v>1386568740</v>
      </c>
      <c r="L1104">
        <v>1383095125</v>
      </c>
      <c r="M1104" s="13">
        <f t="shared" si="110"/>
        <v>41577.045428240745</v>
      </c>
      <c r="N1104" s="13" t="str">
        <f t="shared" si="111"/>
        <v>2013</v>
      </c>
      <c r="O1104" s="13" t="str">
        <f t="shared" si="112"/>
        <v>Oct</v>
      </c>
      <c r="P1104" s="13">
        <f t="shared" si="113"/>
        <v>41617.249305555553</v>
      </c>
      <c r="Q1104" t="b">
        <v>0</v>
      </c>
      <c r="R1104">
        <v>24</v>
      </c>
      <c r="S1104" t="b">
        <v>0</v>
      </c>
      <c r="T1104" t="s">
        <v>8280</v>
      </c>
      <c r="U1104" s="9" t="s">
        <v>8331</v>
      </c>
      <c r="V1104" t="s">
        <v>8332</v>
      </c>
    </row>
    <row r="1105" spans="1:22" ht="45" hidden="1" x14ac:dyDescent="0.3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s="7">
        <f t="shared" si="108"/>
        <v>2</v>
      </c>
      <c r="G1105" s="7">
        <f t="shared" si="109"/>
        <v>16.2</v>
      </c>
      <c r="H1105" t="s">
        <v>8220</v>
      </c>
      <c r="I1105" t="s">
        <v>8223</v>
      </c>
      <c r="J1105" t="s">
        <v>8245</v>
      </c>
      <c r="K1105">
        <v>1466227190</v>
      </c>
      <c r="L1105">
        <v>1461043190</v>
      </c>
      <c r="M1105" s="13">
        <f t="shared" si="110"/>
        <v>42479.22210648148</v>
      </c>
      <c r="N1105" s="13" t="str">
        <f t="shared" si="111"/>
        <v>2016</v>
      </c>
      <c r="O1105" s="13" t="str">
        <f t="shared" si="112"/>
        <v>Apr</v>
      </c>
      <c r="P1105" s="13">
        <f t="shared" si="113"/>
        <v>42539.22210648148</v>
      </c>
      <c r="Q1105" t="b">
        <v>0</v>
      </c>
      <c r="R1105">
        <v>15</v>
      </c>
      <c r="S1105" t="b">
        <v>0</v>
      </c>
      <c r="T1105" t="s">
        <v>8280</v>
      </c>
      <c r="U1105" s="9" t="s">
        <v>8331</v>
      </c>
      <c r="V1105" t="s">
        <v>8332</v>
      </c>
    </row>
    <row r="1106" spans="1:22" ht="45" hidden="1" x14ac:dyDescent="0.3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s="7">
        <f t="shared" si="108"/>
        <v>5</v>
      </c>
      <c r="G1106" s="7">
        <f t="shared" si="109"/>
        <v>80.3</v>
      </c>
      <c r="H1106" t="s">
        <v>8220</v>
      </c>
      <c r="I1106" t="s">
        <v>8224</v>
      </c>
      <c r="J1106" t="s">
        <v>8246</v>
      </c>
      <c r="K1106">
        <v>1402480221</v>
      </c>
      <c r="L1106">
        <v>1399888221</v>
      </c>
      <c r="M1106" s="13">
        <f t="shared" si="110"/>
        <v>41771.40996527778</v>
      </c>
      <c r="N1106" s="13" t="str">
        <f t="shared" si="111"/>
        <v>2014</v>
      </c>
      <c r="O1106" s="13" t="str">
        <f t="shared" si="112"/>
        <v>May</v>
      </c>
      <c r="P1106" s="13">
        <f t="shared" si="113"/>
        <v>41801.40996527778</v>
      </c>
      <c r="Q1106" t="b">
        <v>0</v>
      </c>
      <c r="R1106">
        <v>37</v>
      </c>
      <c r="S1106" t="b">
        <v>0</v>
      </c>
      <c r="T1106" t="s">
        <v>8280</v>
      </c>
      <c r="U1106" s="9" t="s">
        <v>8331</v>
      </c>
      <c r="V1106" t="s">
        <v>8332</v>
      </c>
    </row>
    <row r="1107" spans="1:22" ht="60" hidden="1" x14ac:dyDescent="0.3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s="7">
        <f t="shared" si="108"/>
        <v>0</v>
      </c>
      <c r="G1107" s="7">
        <f t="shared" si="109"/>
        <v>71.55</v>
      </c>
      <c r="H1107" t="s">
        <v>8220</v>
      </c>
      <c r="I1107" t="s">
        <v>8223</v>
      </c>
      <c r="J1107" t="s">
        <v>8245</v>
      </c>
      <c r="K1107">
        <v>1395627327</v>
      </c>
      <c r="L1107">
        <v>1393038927</v>
      </c>
      <c r="M1107" s="13">
        <f t="shared" si="110"/>
        <v>41692.135729166665</v>
      </c>
      <c r="N1107" s="13" t="str">
        <f t="shared" si="111"/>
        <v>2014</v>
      </c>
      <c r="O1107" s="13" t="str">
        <f t="shared" si="112"/>
        <v>Feb</v>
      </c>
      <c r="P1107" s="13">
        <f t="shared" si="113"/>
        <v>41722.0940625</v>
      </c>
      <c r="Q1107" t="b">
        <v>0</v>
      </c>
      <c r="R1107">
        <v>20</v>
      </c>
      <c r="S1107" t="b">
        <v>0</v>
      </c>
      <c r="T1107" t="s">
        <v>8280</v>
      </c>
      <c r="U1107" s="9" t="s">
        <v>8331</v>
      </c>
      <c r="V1107" t="s">
        <v>8332</v>
      </c>
    </row>
    <row r="1108" spans="1:22" ht="45" hidden="1" x14ac:dyDescent="0.3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s="7">
        <f t="shared" si="108"/>
        <v>41</v>
      </c>
      <c r="G1108" s="7">
        <f t="shared" si="109"/>
        <v>23.57</v>
      </c>
      <c r="H1108" t="s">
        <v>8220</v>
      </c>
      <c r="I1108" t="s">
        <v>8223</v>
      </c>
      <c r="J1108" t="s">
        <v>8245</v>
      </c>
      <c r="K1108">
        <v>1333557975</v>
      </c>
      <c r="L1108">
        <v>1330969575</v>
      </c>
      <c r="M1108" s="13">
        <f t="shared" si="110"/>
        <v>40973.740451388891</v>
      </c>
      <c r="N1108" s="13" t="str">
        <f t="shared" si="111"/>
        <v>2012</v>
      </c>
      <c r="O1108" s="13" t="str">
        <f t="shared" si="112"/>
        <v>Mar</v>
      </c>
      <c r="P1108" s="13">
        <f t="shared" si="113"/>
        <v>41003.698784722219</v>
      </c>
      <c r="Q1108" t="b">
        <v>0</v>
      </c>
      <c r="R1108">
        <v>7</v>
      </c>
      <c r="S1108" t="b">
        <v>0</v>
      </c>
      <c r="T1108" t="s">
        <v>8280</v>
      </c>
      <c r="U1108" s="9" t="s">
        <v>8331</v>
      </c>
      <c r="V1108" t="s">
        <v>8332</v>
      </c>
    </row>
    <row r="1109" spans="1:22" ht="60" hidden="1" x14ac:dyDescent="0.3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s="7">
        <f t="shared" si="108"/>
        <v>0</v>
      </c>
      <c r="G1109" s="7">
        <f t="shared" si="109"/>
        <v>0</v>
      </c>
      <c r="H1109" t="s">
        <v>8220</v>
      </c>
      <c r="I1109" t="s">
        <v>8223</v>
      </c>
      <c r="J1109" t="s">
        <v>8245</v>
      </c>
      <c r="K1109">
        <v>1406148024</v>
      </c>
      <c r="L1109">
        <v>1403556024</v>
      </c>
      <c r="M1109" s="13">
        <f t="shared" si="110"/>
        <v>41813.861388888887</v>
      </c>
      <c r="N1109" s="13" t="str">
        <f t="shared" si="111"/>
        <v>2014</v>
      </c>
      <c r="O1109" s="13" t="str">
        <f t="shared" si="112"/>
        <v>Jun</v>
      </c>
      <c r="P1109" s="13">
        <f t="shared" si="113"/>
        <v>41843.861388888887</v>
      </c>
      <c r="Q1109" t="b">
        <v>0</v>
      </c>
      <c r="R1109">
        <v>0</v>
      </c>
      <c r="S1109" t="b">
        <v>0</v>
      </c>
      <c r="T1109" t="s">
        <v>8280</v>
      </c>
      <c r="U1109" s="9" t="s">
        <v>8331</v>
      </c>
      <c r="V1109" t="s">
        <v>8332</v>
      </c>
    </row>
    <row r="1110" spans="1:22" ht="60" hidden="1" x14ac:dyDescent="0.3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s="7">
        <f t="shared" si="108"/>
        <v>3</v>
      </c>
      <c r="G1110" s="7">
        <f t="shared" si="109"/>
        <v>34.880000000000003</v>
      </c>
      <c r="H1110" t="s">
        <v>8220</v>
      </c>
      <c r="I1110" t="s">
        <v>8223</v>
      </c>
      <c r="J1110" t="s">
        <v>8245</v>
      </c>
      <c r="K1110">
        <v>1334326635</v>
      </c>
      <c r="L1110">
        <v>1329146235</v>
      </c>
      <c r="M1110" s="13">
        <f t="shared" si="110"/>
        <v>40952.636979166666</v>
      </c>
      <c r="N1110" s="13" t="str">
        <f t="shared" si="111"/>
        <v>2012</v>
      </c>
      <c r="O1110" s="13" t="str">
        <f t="shared" si="112"/>
        <v>Feb</v>
      </c>
      <c r="P1110" s="13">
        <f t="shared" si="113"/>
        <v>41012.595312500001</v>
      </c>
      <c r="Q1110" t="b">
        <v>0</v>
      </c>
      <c r="R1110">
        <v>21</v>
      </c>
      <c r="S1110" t="b">
        <v>0</v>
      </c>
      <c r="T1110" t="s">
        <v>8280</v>
      </c>
      <c r="U1110" s="9" t="s">
        <v>8331</v>
      </c>
      <c r="V1110" t="s">
        <v>8332</v>
      </c>
    </row>
    <row r="1111" spans="1:22" ht="60" hidden="1" x14ac:dyDescent="0.3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s="7">
        <f t="shared" si="108"/>
        <v>0</v>
      </c>
      <c r="G1111" s="7">
        <f t="shared" si="109"/>
        <v>15</v>
      </c>
      <c r="H1111" t="s">
        <v>8220</v>
      </c>
      <c r="I1111" t="s">
        <v>8223</v>
      </c>
      <c r="J1111" t="s">
        <v>8245</v>
      </c>
      <c r="K1111">
        <v>1479495790</v>
      </c>
      <c r="L1111">
        <v>1476900190</v>
      </c>
      <c r="M1111" s="13">
        <f t="shared" si="110"/>
        <v>42662.752199074079</v>
      </c>
      <c r="N1111" s="13" t="str">
        <f t="shared" si="111"/>
        <v>2016</v>
      </c>
      <c r="O1111" s="13" t="str">
        <f t="shared" si="112"/>
        <v>Oct</v>
      </c>
      <c r="P1111" s="13">
        <f t="shared" si="113"/>
        <v>42692.793865740736</v>
      </c>
      <c r="Q1111" t="b">
        <v>0</v>
      </c>
      <c r="R1111">
        <v>3</v>
      </c>
      <c r="S1111" t="b">
        <v>0</v>
      </c>
      <c r="T1111" t="s">
        <v>8280</v>
      </c>
      <c r="U1111" s="9" t="s">
        <v>8331</v>
      </c>
      <c r="V1111" t="s">
        <v>8332</v>
      </c>
    </row>
    <row r="1112" spans="1:22" ht="45" hidden="1" x14ac:dyDescent="0.3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s="7">
        <f t="shared" si="108"/>
        <v>1</v>
      </c>
      <c r="G1112" s="7">
        <f t="shared" si="109"/>
        <v>23.18</v>
      </c>
      <c r="H1112" t="s">
        <v>8220</v>
      </c>
      <c r="I1112" t="s">
        <v>8223</v>
      </c>
      <c r="J1112" t="s">
        <v>8245</v>
      </c>
      <c r="K1112">
        <v>1354919022</v>
      </c>
      <c r="L1112">
        <v>1352327022</v>
      </c>
      <c r="M1112" s="13">
        <f t="shared" si="110"/>
        <v>41220.933124999996</v>
      </c>
      <c r="N1112" s="13" t="str">
        <f t="shared" si="111"/>
        <v>2012</v>
      </c>
      <c r="O1112" s="13" t="str">
        <f t="shared" si="112"/>
        <v>Nov</v>
      </c>
      <c r="P1112" s="13">
        <f t="shared" si="113"/>
        <v>41250.933124999996</v>
      </c>
      <c r="Q1112" t="b">
        <v>0</v>
      </c>
      <c r="R1112">
        <v>11</v>
      </c>
      <c r="S1112" t="b">
        <v>0</v>
      </c>
      <c r="T1112" t="s">
        <v>8280</v>
      </c>
      <c r="U1112" s="9" t="s">
        <v>8331</v>
      </c>
      <c r="V1112" t="s">
        <v>8332</v>
      </c>
    </row>
    <row r="1113" spans="1:22" ht="45" hidden="1" x14ac:dyDescent="0.3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s="7">
        <f t="shared" si="108"/>
        <v>0</v>
      </c>
      <c r="G1113" s="7">
        <f t="shared" si="109"/>
        <v>1</v>
      </c>
      <c r="H1113" t="s">
        <v>8220</v>
      </c>
      <c r="I1113" t="s">
        <v>8223</v>
      </c>
      <c r="J1113" t="s">
        <v>8245</v>
      </c>
      <c r="K1113">
        <v>1452228790</v>
      </c>
      <c r="L1113">
        <v>1449636790</v>
      </c>
      <c r="M1113" s="13">
        <f t="shared" si="110"/>
        <v>42347.203587962969</v>
      </c>
      <c r="N1113" s="13" t="str">
        <f t="shared" si="111"/>
        <v>2015</v>
      </c>
      <c r="O1113" s="13" t="str">
        <f t="shared" si="112"/>
        <v>Dec</v>
      </c>
      <c r="P1113" s="13">
        <f t="shared" si="113"/>
        <v>42377.203587962969</v>
      </c>
      <c r="Q1113" t="b">
        <v>0</v>
      </c>
      <c r="R1113">
        <v>1</v>
      </c>
      <c r="S1113" t="b">
        <v>0</v>
      </c>
      <c r="T1113" t="s">
        <v>8280</v>
      </c>
      <c r="U1113" s="9" t="s">
        <v>8331</v>
      </c>
      <c r="V1113" t="s">
        <v>8332</v>
      </c>
    </row>
    <row r="1114" spans="1:22" ht="45" hidden="1" x14ac:dyDescent="0.3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s="7">
        <f t="shared" si="108"/>
        <v>36</v>
      </c>
      <c r="G1114" s="7">
        <f t="shared" si="109"/>
        <v>100.23</v>
      </c>
      <c r="H1114" t="s">
        <v>8220</v>
      </c>
      <c r="I1114" t="s">
        <v>8223</v>
      </c>
      <c r="J1114" t="s">
        <v>8245</v>
      </c>
      <c r="K1114">
        <v>1421656200</v>
      </c>
      <c r="L1114">
        <v>1416507211</v>
      </c>
      <c r="M1114" s="13">
        <f t="shared" si="110"/>
        <v>41963.759386574078</v>
      </c>
      <c r="N1114" s="13" t="str">
        <f t="shared" si="111"/>
        <v>2014</v>
      </c>
      <c r="O1114" s="13" t="str">
        <f t="shared" si="112"/>
        <v>Nov</v>
      </c>
      <c r="P1114" s="13">
        <f t="shared" si="113"/>
        <v>42023.354166666672</v>
      </c>
      <c r="Q1114" t="b">
        <v>0</v>
      </c>
      <c r="R1114">
        <v>312</v>
      </c>
      <c r="S1114" t="b">
        <v>0</v>
      </c>
      <c r="T1114" t="s">
        <v>8280</v>
      </c>
      <c r="U1114" s="9" t="s">
        <v>8331</v>
      </c>
      <c r="V1114" t="s">
        <v>8332</v>
      </c>
    </row>
    <row r="1115" spans="1:22" ht="45" hidden="1" x14ac:dyDescent="0.3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s="7">
        <f t="shared" si="108"/>
        <v>1</v>
      </c>
      <c r="G1115" s="7">
        <f t="shared" si="109"/>
        <v>5</v>
      </c>
      <c r="H1115" t="s">
        <v>8220</v>
      </c>
      <c r="I1115" t="s">
        <v>8224</v>
      </c>
      <c r="J1115" t="s">
        <v>8246</v>
      </c>
      <c r="K1115">
        <v>1408058820</v>
      </c>
      <c r="L1115">
        <v>1405466820</v>
      </c>
      <c r="M1115" s="13">
        <f t="shared" si="110"/>
        <v>41835.977083333331</v>
      </c>
      <c r="N1115" s="13" t="str">
        <f t="shared" si="111"/>
        <v>2014</v>
      </c>
      <c r="O1115" s="13" t="str">
        <f t="shared" si="112"/>
        <v>Jul</v>
      </c>
      <c r="P1115" s="13">
        <f t="shared" si="113"/>
        <v>41865.977083333331</v>
      </c>
      <c r="Q1115" t="b">
        <v>0</v>
      </c>
      <c r="R1115">
        <v>1</v>
      </c>
      <c r="S1115" t="b">
        <v>0</v>
      </c>
      <c r="T1115" t="s">
        <v>8280</v>
      </c>
      <c r="U1115" s="9" t="s">
        <v>8331</v>
      </c>
      <c r="V1115" t="s">
        <v>8332</v>
      </c>
    </row>
    <row r="1116" spans="1:22" ht="60" hidden="1" x14ac:dyDescent="0.3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s="7">
        <f t="shared" si="108"/>
        <v>0</v>
      </c>
      <c r="G1116" s="7">
        <f t="shared" si="109"/>
        <v>3.33</v>
      </c>
      <c r="H1116" t="s">
        <v>8220</v>
      </c>
      <c r="I1116" t="s">
        <v>8224</v>
      </c>
      <c r="J1116" t="s">
        <v>8246</v>
      </c>
      <c r="K1116">
        <v>1381306687</v>
      </c>
      <c r="L1116">
        <v>1378714687</v>
      </c>
      <c r="M1116" s="13">
        <f t="shared" si="110"/>
        <v>41526.345914351856</v>
      </c>
      <c r="N1116" s="13" t="str">
        <f t="shared" si="111"/>
        <v>2013</v>
      </c>
      <c r="O1116" s="13" t="str">
        <f t="shared" si="112"/>
        <v>Sep</v>
      </c>
      <c r="P1116" s="13">
        <f t="shared" si="113"/>
        <v>41556.345914351856</v>
      </c>
      <c r="Q1116" t="b">
        <v>0</v>
      </c>
      <c r="R1116">
        <v>3</v>
      </c>
      <c r="S1116" t="b">
        <v>0</v>
      </c>
      <c r="T1116" t="s">
        <v>8280</v>
      </c>
      <c r="U1116" s="9" t="s">
        <v>8331</v>
      </c>
      <c r="V1116" t="s">
        <v>8332</v>
      </c>
    </row>
    <row r="1117" spans="1:22" ht="60" hidden="1" x14ac:dyDescent="0.3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s="7">
        <f t="shared" si="108"/>
        <v>0</v>
      </c>
      <c r="G1117" s="7">
        <f t="shared" si="109"/>
        <v>13.25</v>
      </c>
      <c r="H1117" t="s">
        <v>8220</v>
      </c>
      <c r="I1117" t="s">
        <v>8223</v>
      </c>
      <c r="J1117" t="s">
        <v>8245</v>
      </c>
      <c r="K1117">
        <v>1459352495</v>
      </c>
      <c r="L1117">
        <v>1456764095</v>
      </c>
      <c r="M1117" s="13">
        <f t="shared" si="110"/>
        <v>42429.695543981477</v>
      </c>
      <c r="N1117" s="13" t="str">
        <f t="shared" si="111"/>
        <v>2016</v>
      </c>
      <c r="O1117" s="13" t="str">
        <f t="shared" si="112"/>
        <v>Feb</v>
      </c>
      <c r="P1117" s="13">
        <f t="shared" si="113"/>
        <v>42459.653877314813</v>
      </c>
      <c r="Q1117" t="b">
        <v>0</v>
      </c>
      <c r="R1117">
        <v>4</v>
      </c>
      <c r="S1117" t="b">
        <v>0</v>
      </c>
      <c r="T1117" t="s">
        <v>8280</v>
      </c>
      <c r="U1117" s="9" t="s">
        <v>8331</v>
      </c>
      <c r="V1117" t="s">
        <v>8332</v>
      </c>
    </row>
    <row r="1118" spans="1:22" ht="45" hidden="1" x14ac:dyDescent="0.3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s="7">
        <f t="shared" ref="F1118:F1181" si="114">ROUND(E1118/D1118*100,0)</f>
        <v>0</v>
      </c>
      <c r="G1118" s="7">
        <f t="shared" si="109"/>
        <v>17.850000000000001</v>
      </c>
      <c r="H1118" t="s">
        <v>8220</v>
      </c>
      <c r="I1118" t="s">
        <v>8223</v>
      </c>
      <c r="J1118" t="s">
        <v>8245</v>
      </c>
      <c r="K1118">
        <v>1339273208</v>
      </c>
      <c r="L1118">
        <v>1334089208</v>
      </c>
      <c r="M1118" s="13">
        <f t="shared" si="110"/>
        <v>41009.847314814811</v>
      </c>
      <c r="N1118" s="13" t="str">
        <f t="shared" si="111"/>
        <v>2012</v>
      </c>
      <c r="O1118" s="13" t="str">
        <f t="shared" si="112"/>
        <v>Apr</v>
      </c>
      <c r="P1118" s="13">
        <f t="shared" si="113"/>
        <v>41069.847314814811</v>
      </c>
      <c r="Q1118" t="b">
        <v>0</v>
      </c>
      <c r="R1118">
        <v>10</v>
      </c>
      <c r="S1118" t="b">
        <v>0</v>
      </c>
      <c r="T1118" t="s">
        <v>8280</v>
      </c>
      <c r="U1118" s="9" t="s">
        <v>8331</v>
      </c>
      <c r="V1118" t="s">
        <v>8332</v>
      </c>
    </row>
    <row r="1119" spans="1:22" ht="45" hidden="1" x14ac:dyDescent="0.3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s="7">
        <f t="shared" si="114"/>
        <v>8</v>
      </c>
      <c r="G1119" s="7">
        <f t="shared" si="109"/>
        <v>10.38</v>
      </c>
      <c r="H1119" t="s">
        <v>8220</v>
      </c>
      <c r="I1119" t="s">
        <v>8235</v>
      </c>
      <c r="J1119" t="s">
        <v>8248</v>
      </c>
      <c r="K1119">
        <v>1451053313</v>
      </c>
      <c r="L1119">
        <v>1448461313</v>
      </c>
      <c r="M1119" s="13">
        <f t="shared" si="110"/>
        <v>42333.598530092597</v>
      </c>
      <c r="N1119" s="13" t="str">
        <f t="shared" si="111"/>
        <v>2015</v>
      </c>
      <c r="O1119" s="13" t="str">
        <f t="shared" si="112"/>
        <v>Nov</v>
      </c>
      <c r="P1119" s="13">
        <f t="shared" si="113"/>
        <v>42363.598530092597</v>
      </c>
      <c r="Q1119" t="b">
        <v>0</v>
      </c>
      <c r="R1119">
        <v>8</v>
      </c>
      <c r="S1119" t="b">
        <v>0</v>
      </c>
      <c r="T1119" t="s">
        <v>8280</v>
      </c>
      <c r="U1119" s="9" t="s">
        <v>8331</v>
      </c>
      <c r="V1119" t="s">
        <v>8332</v>
      </c>
    </row>
    <row r="1120" spans="1:22" ht="60" hidden="1" x14ac:dyDescent="0.3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s="7">
        <f t="shared" si="114"/>
        <v>2</v>
      </c>
      <c r="G1120" s="7">
        <f t="shared" si="109"/>
        <v>36.33</v>
      </c>
      <c r="H1120" t="s">
        <v>8220</v>
      </c>
      <c r="I1120" t="s">
        <v>8225</v>
      </c>
      <c r="J1120" t="s">
        <v>8247</v>
      </c>
      <c r="K1120">
        <v>1396666779</v>
      </c>
      <c r="L1120">
        <v>1394078379</v>
      </c>
      <c r="M1120" s="13">
        <f t="shared" si="110"/>
        <v>41704.16642361111</v>
      </c>
      <c r="N1120" s="13" t="str">
        <f t="shared" si="111"/>
        <v>2014</v>
      </c>
      <c r="O1120" s="13" t="str">
        <f t="shared" si="112"/>
        <v>Mar</v>
      </c>
      <c r="P1120" s="13">
        <f t="shared" si="113"/>
        <v>41734.124756944446</v>
      </c>
      <c r="Q1120" t="b">
        <v>0</v>
      </c>
      <c r="R1120">
        <v>3</v>
      </c>
      <c r="S1120" t="b">
        <v>0</v>
      </c>
      <c r="T1120" t="s">
        <v>8280</v>
      </c>
      <c r="U1120" s="9" t="s">
        <v>8331</v>
      </c>
      <c r="V1120" t="s">
        <v>8332</v>
      </c>
    </row>
    <row r="1121" spans="1:22" ht="60" hidden="1" x14ac:dyDescent="0.3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s="7">
        <f t="shared" si="114"/>
        <v>0</v>
      </c>
      <c r="G1121" s="7">
        <f t="shared" si="109"/>
        <v>5</v>
      </c>
      <c r="H1121" t="s">
        <v>8220</v>
      </c>
      <c r="I1121" t="s">
        <v>8223</v>
      </c>
      <c r="J1121" t="s">
        <v>8245</v>
      </c>
      <c r="K1121">
        <v>1396810864</v>
      </c>
      <c r="L1121">
        <v>1395687664</v>
      </c>
      <c r="M1121" s="13">
        <f t="shared" si="110"/>
        <v>41722.792407407411</v>
      </c>
      <c r="N1121" s="13" t="str">
        <f t="shared" si="111"/>
        <v>2014</v>
      </c>
      <c r="O1121" s="13" t="str">
        <f t="shared" si="112"/>
        <v>Mar</v>
      </c>
      <c r="P1121" s="13">
        <f t="shared" si="113"/>
        <v>41735.792407407411</v>
      </c>
      <c r="Q1121" t="b">
        <v>0</v>
      </c>
      <c r="R1121">
        <v>1</v>
      </c>
      <c r="S1121" t="b">
        <v>0</v>
      </c>
      <c r="T1121" t="s">
        <v>8280</v>
      </c>
      <c r="U1121" s="9" t="s">
        <v>8331</v>
      </c>
      <c r="V1121" t="s">
        <v>8332</v>
      </c>
    </row>
    <row r="1122" spans="1:22" ht="45" hidden="1" x14ac:dyDescent="0.3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s="7">
        <f t="shared" si="114"/>
        <v>0</v>
      </c>
      <c r="G1122" s="7">
        <f t="shared" si="109"/>
        <v>0</v>
      </c>
      <c r="H1122" t="s">
        <v>8220</v>
      </c>
      <c r="I1122" t="s">
        <v>8223</v>
      </c>
      <c r="J1122" t="s">
        <v>8245</v>
      </c>
      <c r="K1122">
        <v>1319835400</v>
      </c>
      <c r="L1122">
        <v>1315947400</v>
      </c>
      <c r="M1122" s="13">
        <f t="shared" si="110"/>
        <v>40799.872685185182</v>
      </c>
      <c r="N1122" s="13" t="str">
        <f t="shared" si="111"/>
        <v>2011</v>
      </c>
      <c r="O1122" s="13" t="str">
        <f t="shared" si="112"/>
        <v>Sep</v>
      </c>
      <c r="P1122" s="13">
        <f t="shared" si="113"/>
        <v>40844.872685185182</v>
      </c>
      <c r="Q1122" t="b">
        <v>0</v>
      </c>
      <c r="R1122">
        <v>0</v>
      </c>
      <c r="S1122" t="b">
        <v>0</v>
      </c>
      <c r="T1122" t="s">
        <v>8280</v>
      </c>
      <c r="U1122" s="9" t="s">
        <v>8331</v>
      </c>
      <c r="V1122" t="s">
        <v>8332</v>
      </c>
    </row>
    <row r="1123" spans="1:22" ht="45" hidden="1" x14ac:dyDescent="0.3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s="7">
        <f t="shared" si="114"/>
        <v>0</v>
      </c>
      <c r="G1123" s="7">
        <f t="shared" si="109"/>
        <v>5.8</v>
      </c>
      <c r="H1123" t="s">
        <v>8220</v>
      </c>
      <c r="I1123" t="s">
        <v>8223</v>
      </c>
      <c r="J1123" t="s">
        <v>8245</v>
      </c>
      <c r="K1123">
        <v>1457904316</v>
      </c>
      <c r="L1123">
        <v>1455315916</v>
      </c>
      <c r="M1123" s="13">
        <f t="shared" si="110"/>
        <v>42412.934212962966</v>
      </c>
      <c r="N1123" s="13" t="str">
        <f t="shared" si="111"/>
        <v>2016</v>
      </c>
      <c r="O1123" s="13" t="str">
        <f t="shared" si="112"/>
        <v>Feb</v>
      </c>
      <c r="P1123" s="13">
        <f t="shared" si="113"/>
        <v>42442.892546296294</v>
      </c>
      <c r="Q1123" t="b">
        <v>0</v>
      </c>
      <c r="R1123">
        <v>5</v>
      </c>
      <c r="S1123" t="b">
        <v>0</v>
      </c>
      <c r="T1123" t="s">
        <v>8280</v>
      </c>
      <c r="U1123" s="9" t="s">
        <v>8331</v>
      </c>
      <c r="V1123" t="s">
        <v>8332</v>
      </c>
    </row>
    <row r="1124" spans="1:22" ht="60" hidden="1" x14ac:dyDescent="0.3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s="7">
        <f t="shared" si="114"/>
        <v>0</v>
      </c>
      <c r="G1124" s="7">
        <f t="shared" si="109"/>
        <v>0</v>
      </c>
      <c r="H1124" t="s">
        <v>8220</v>
      </c>
      <c r="I1124" t="s">
        <v>8224</v>
      </c>
      <c r="J1124" t="s">
        <v>8246</v>
      </c>
      <c r="K1124">
        <v>1369932825</v>
      </c>
      <c r="L1124">
        <v>1368723225</v>
      </c>
      <c r="M1124" s="13">
        <f t="shared" si="110"/>
        <v>41410.703993055555</v>
      </c>
      <c r="N1124" s="13" t="str">
        <f t="shared" si="111"/>
        <v>2013</v>
      </c>
      <c r="O1124" s="13" t="str">
        <f t="shared" si="112"/>
        <v>May</v>
      </c>
      <c r="P1124" s="13">
        <f t="shared" si="113"/>
        <v>41424.703993055555</v>
      </c>
      <c r="Q1124" t="b">
        <v>0</v>
      </c>
      <c r="R1124">
        <v>0</v>
      </c>
      <c r="S1124" t="b">
        <v>0</v>
      </c>
      <c r="T1124" t="s">
        <v>8280</v>
      </c>
      <c r="U1124" s="9" t="s">
        <v>8331</v>
      </c>
      <c r="V1124" t="s">
        <v>8332</v>
      </c>
    </row>
    <row r="1125" spans="1:22" ht="45" hidden="1" x14ac:dyDescent="0.3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s="7">
        <f t="shared" si="114"/>
        <v>0</v>
      </c>
      <c r="G1125" s="7">
        <f t="shared" si="109"/>
        <v>3.67</v>
      </c>
      <c r="H1125" t="s">
        <v>8220</v>
      </c>
      <c r="I1125" t="s">
        <v>8223</v>
      </c>
      <c r="J1125" t="s">
        <v>8245</v>
      </c>
      <c r="K1125">
        <v>1397910848</v>
      </c>
      <c r="L1125">
        <v>1395318848</v>
      </c>
      <c r="M1125" s="13">
        <f t="shared" si="110"/>
        <v>41718.5237037037</v>
      </c>
      <c r="N1125" s="13" t="str">
        <f t="shared" si="111"/>
        <v>2014</v>
      </c>
      <c r="O1125" s="13" t="str">
        <f t="shared" si="112"/>
        <v>Mar</v>
      </c>
      <c r="P1125" s="13">
        <f t="shared" si="113"/>
        <v>41748.5237037037</v>
      </c>
      <c r="Q1125" t="b">
        <v>0</v>
      </c>
      <c r="R1125">
        <v>3</v>
      </c>
      <c r="S1125" t="b">
        <v>0</v>
      </c>
      <c r="T1125" t="s">
        <v>8280</v>
      </c>
      <c r="U1125" s="9" t="s">
        <v>8331</v>
      </c>
      <c r="V1125" t="s">
        <v>8332</v>
      </c>
    </row>
    <row r="1126" spans="1:22" ht="45" hidden="1" x14ac:dyDescent="0.3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s="7">
        <f t="shared" si="114"/>
        <v>0</v>
      </c>
      <c r="G1126" s="7">
        <f t="shared" si="109"/>
        <v>60.71</v>
      </c>
      <c r="H1126" t="s">
        <v>8220</v>
      </c>
      <c r="I1126" t="s">
        <v>8223</v>
      </c>
      <c r="J1126" t="s">
        <v>8245</v>
      </c>
      <c r="K1126">
        <v>1430409651</v>
      </c>
      <c r="L1126">
        <v>1427817651</v>
      </c>
      <c r="M1126" s="13">
        <f t="shared" si="110"/>
        <v>42094.667256944449</v>
      </c>
      <c r="N1126" s="13" t="str">
        <f t="shared" si="111"/>
        <v>2015</v>
      </c>
      <c r="O1126" s="13" t="str">
        <f t="shared" si="112"/>
        <v>Mar</v>
      </c>
      <c r="P1126" s="13">
        <f t="shared" si="113"/>
        <v>42124.667256944449</v>
      </c>
      <c r="Q1126" t="b">
        <v>0</v>
      </c>
      <c r="R1126">
        <v>7</v>
      </c>
      <c r="S1126" t="b">
        <v>0</v>
      </c>
      <c r="T1126" t="s">
        <v>8281</v>
      </c>
      <c r="U1126" s="9" t="s">
        <v>8331</v>
      </c>
      <c r="V1126" t="s">
        <v>8333</v>
      </c>
    </row>
    <row r="1127" spans="1:22" ht="60" hidden="1" x14ac:dyDescent="0.3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s="7">
        <f t="shared" si="114"/>
        <v>0</v>
      </c>
      <c r="G1127" s="7">
        <f t="shared" si="109"/>
        <v>0</v>
      </c>
      <c r="H1127" t="s">
        <v>8220</v>
      </c>
      <c r="I1127" t="s">
        <v>8224</v>
      </c>
      <c r="J1127" t="s">
        <v>8246</v>
      </c>
      <c r="K1127">
        <v>1443193130</v>
      </c>
      <c r="L1127">
        <v>1438009130</v>
      </c>
      <c r="M1127" s="13">
        <f t="shared" si="110"/>
        <v>42212.624189814815</v>
      </c>
      <c r="N1127" s="13" t="str">
        <f t="shared" si="111"/>
        <v>2015</v>
      </c>
      <c r="O1127" s="13" t="str">
        <f t="shared" si="112"/>
        <v>Jul</v>
      </c>
      <c r="P1127" s="13">
        <f t="shared" si="113"/>
        <v>42272.624189814815</v>
      </c>
      <c r="Q1127" t="b">
        <v>0</v>
      </c>
      <c r="R1127">
        <v>0</v>
      </c>
      <c r="S1127" t="b">
        <v>0</v>
      </c>
      <c r="T1127" t="s">
        <v>8281</v>
      </c>
      <c r="U1127" s="9" t="s">
        <v>8331</v>
      </c>
      <c r="V1127" t="s">
        <v>8333</v>
      </c>
    </row>
    <row r="1128" spans="1:22" ht="45" hidden="1" x14ac:dyDescent="0.3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s="7">
        <f t="shared" si="114"/>
        <v>1</v>
      </c>
      <c r="G1128" s="7">
        <f t="shared" si="109"/>
        <v>5</v>
      </c>
      <c r="H1128" t="s">
        <v>8220</v>
      </c>
      <c r="I1128" t="s">
        <v>8223</v>
      </c>
      <c r="J1128" t="s">
        <v>8245</v>
      </c>
      <c r="K1128">
        <v>1468482694</v>
      </c>
      <c r="L1128">
        <v>1465890694</v>
      </c>
      <c r="M1128" s="13">
        <f t="shared" si="110"/>
        <v>42535.327476851846</v>
      </c>
      <c r="N1128" s="13" t="str">
        <f t="shared" si="111"/>
        <v>2016</v>
      </c>
      <c r="O1128" s="13" t="str">
        <f t="shared" si="112"/>
        <v>Jun</v>
      </c>
      <c r="P1128" s="13">
        <f t="shared" si="113"/>
        <v>42565.327476851846</v>
      </c>
      <c r="Q1128" t="b">
        <v>0</v>
      </c>
      <c r="R1128">
        <v>2</v>
      </c>
      <c r="S1128" t="b">
        <v>0</v>
      </c>
      <c r="T1128" t="s">
        <v>8281</v>
      </c>
      <c r="U1128" s="9" t="s">
        <v>8331</v>
      </c>
      <c r="V1128" t="s">
        <v>8333</v>
      </c>
    </row>
    <row r="1129" spans="1:22" ht="60" hidden="1" x14ac:dyDescent="0.3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s="7">
        <f t="shared" si="114"/>
        <v>2</v>
      </c>
      <c r="G1129" s="7">
        <f t="shared" si="109"/>
        <v>25.43</v>
      </c>
      <c r="H1129" t="s">
        <v>8220</v>
      </c>
      <c r="I1129" t="s">
        <v>8223</v>
      </c>
      <c r="J1129" t="s">
        <v>8245</v>
      </c>
      <c r="K1129">
        <v>1416000600</v>
      </c>
      <c r="L1129">
        <v>1413318600</v>
      </c>
      <c r="M1129" s="13">
        <f t="shared" si="110"/>
        <v>41926.854166666664</v>
      </c>
      <c r="N1129" s="13" t="str">
        <f t="shared" si="111"/>
        <v>2014</v>
      </c>
      <c r="O1129" s="13" t="str">
        <f t="shared" si="112"/>
        <v>Oct</v>
      </c>
      <c r="P1129" s="13">
        <f t="shared" si="113"/>
        <v>41957.895833333328</v>
      </c>
      <c r="Q1129" t="b">
        <v>0</v>
      </c>
      <c r="R1129">
        <v>23</v>
      </c>
      <c r="S1129" t="b">
        <v>0</v>
      </c>
      <c r="T1129" t="s">
        <v>8281</v>
      </c>
      <c r="U1129" s="9" t="s">
        <v>8331</v>
      </c>
      <c r="V1129" t="s">
        <v>8333</v>
      </c>
    </row>
    <row r="1130" spans="1:22" hidden="1" x14ac:dyDescent="0.3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s="7">
        <f t="shared" si="114"/>
        <v>0</v>
      </c>
      <c r="G1130" s="7">
        <f t="shared" si="109"/>
        <v>1</v>
      </c>
      <c r="H1130" t="s">
        <v>8220</v>
      </c>
      <c r="I1130" t="s">
        <v>8224</v>
      </c>
      <c r="J1130" t="s">
        <v>8246</v>
      </c>
      <c r="K1130">
        <v>1407425717</v>
      </c>
      <c r="L1130">
        <v>1404833717</v>
      </c>
      <c r="M1130" s="13">
        <f t="shared" si="110"/>
        <v>41828.649502314816</v>
      </c>
      <c r="N1130" s="13" t="str">
        <f t="shared" si="111"/>
        <v>2014</v>
      </c>
      <c r="O1130" s="13" t="str">
        <f t="shared" si="112"/>
        <v>Jul</v>
      </c>
      <c r="P1130" s="13">
        <f t="shared" si="113"/>
        <v>41858.649502314816</v>
      </c>
      <c r="Q1130" t="b">
        <v>0</v>
      </c>
      <c r="R1130">
        <v>1</v>
      </c>
      <c r="S1130" t="b">
        <v>0</v>
      </c>
      <c r="T1130" t="s">
        <v>8281</v>
      </c>
      <c r="U1130" s="9" t="s">
        <v>8331</v>
      </c>
      <c r="V1130" t="s">
        <v>8333</v>
      </c>
    </row>
    <row r="1131" spans="1:22" ht="45" hidden="1" x14ac:dyDescent="0.3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s="7">
        <f t="shared" si="114"/>
        <v>0</v>
      </c>
      <c r="G1131" s="7">
        <f t="shared" si="109"/>
        <v>10.5</v>
      </c>
      <c r="H1131" t="s">
        <v>8220</v>
      </c>
      <c r="I1131" t="s">
        <v>8223</v>
      </c>
      <c r="J1131" t="s">
        <v>8245</v>
      </c>
      <c r="K1131">
        <v>1465107693</v>
      </c>
      <c r="L1131">
        <v>1462515693</v>
      </c>
      <c r="M1131" s="13">
        <f t="shared" si="110"/>
        <v>42496.264965277776</v>
      </c>
      <c r="N1131" s="13" t="str">
        <f t="shared" si="111"/>
        <v>2016</v>
      </c>
      <c r="O1131" s="13" t="str">
        <f t="shared" si="112"/>
        <v>May</v>
      </c>
      <c r="P1131" s="13">
        <f t="shared" si="113"/>
        <v>42526.264965277776</v>
      </c>
      <c r="Q1131" t="b">
        <v>0</v>
      </c>
      <c r="R1131">
        <v>2</v>
      </c>
      <c r="S1131" t="b">
        <v>0</v>
      </c>
      <c r="T1131" t="s">
        <v>8281</v>
      </c>
      <c r="U1131" s="9" t="s">
        <v>8331</v>
      </c>
      <c r="V1131" t="s">
        <v>8333</v>
      </c>
    </row>
    <row r="1132" spans="1:22" ht="45" hidden="1" x14ac:dyDescent="0.3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s="7">
        <f t="shared" si="114"/>
        <v>0</v>
      </c>
      <c r="G1132" s="7">
        <f t="shared" si="109"/>
        <v>3.67</v>
      </c>
      <c r="H1132" t="s">
        <v>8220</v>
      </c>
      <c r="I1132" t="s">
        <v>8223</v>
      </c>
      <c r="J1132" t="s">
        <v>8245</v>
      </c>
      <c r="K1132">
        <v>1416963300</v>
      </c>
      <c r="L1132">
        <v>1411775700</v>
      </c>
      <c r="M1132" s="13">
        <f t="shared" si="110"/>
        <v>41908.996527777781</v>
      </c>
      <c r="N1132" s="13" t="str">
        <f t="shared" si="111"/>
        <v>2014</v>
      </c>
      <c r="O1132" s="13" t="str">
        <f t="shared" si="112"/>
        <v>Sep</v>
      </c>
      <c r="P1132" s="13">
        <f t="shared" si="113"/>
        <v>41969.038194444445</v>
      </c>
      <c r="Q1132" t="b">
        <v>0</v>
      </c>
      <c r="R1132">
        <v>3</v>
      </c>
      <c r="S1132" t="b">
        <v>0</v>
      </c>
      <c r="T1132" t="s">
        <v>8281</v>
      </c>
      <c r="U1132" s="9" t="s">
        <v>8331</v>
      </c>
      <c r="V1132" t="s">
        <v>8333</v>
      </c>
    </row>
    <row r="1133" spans="1:22" ht="60" hidden="1" x14ac:dyDescent="0.3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s="7">
        <f t="shared" si="114"/>
        <v>0</v>
      </c>
      <c r="G1133" s="7">
        <f t="shared" si="109"/>
        <v>0</v>
      </c>
      <c r="H1133" t="s">
        <v>8220</v>
      </c>
      <c r="I1133" t="s">
        <v>8225</v>
      </c>
      <c r="J1133" t="s">
        <v>8247</v>
      </c>
      <c r="K1133">
        <v>1450993668</v>
      </c>
      <c r="L1133">
        <v>1448401668</v>
      </c>
      <c r="M1133" s="13">
        <f t="shared" si="110"/>
        <v>42332.908194444448</v>
      </c>
      <c r="N1133" s="13" t="str">
        <f t="shared" si="111"/>
        <v>2015</v>
      </c>
      <c r="O1133" s="13" t="str">
        <f t="shared" si="112"/>
        <v>Nov</v>
      </c>
      <c r="P1133" s="13">
        <f t="shared" si="113"/>
        <v>42362.908194444448</v>
      </c>
      <c r="Q1133" t="b">
        <v>0</v>
      </c>
      <c r="R1133">
        <v>0</v>
      </c>
      <c r="S1133" t="b">
        <v>0</v>
      </c>
      <c r="T1133" t="s">
        <v>8281</v>
      </c>
      <c r="U1133" s="9" t="s">
        <v>8331</v>
      </c>
      <c r="V1133" t="s">
        <v>8333</v>
      </c>
    </row>
    <row r="1134" spans="1:22" ht="45" hidden="1" x14ac:dyDescent="0.3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s="7">
        <f t="shared" si="114"/>
        <v>14</v>
      </c>
      <c r="G1134" s="7">
        <f t="shared" si="109"/>
        <v>110.62</v>
      </c>
      <c r="H1134" t="s">
        <v>8220</v>
      </c>
      <c r="I1134" t="s">
        <v>8228</v>
      </c>
      <c r="J1134" t="s">
        <v>8250</v>
      </c>
      <c r="K1134">
        <v>1483238771</v>
      </c>
      <c r="L1134">
        <v>1480646771</v>
      </c>
      <c r="M1134" s="13">
        <f t="shared" si="110"/>
        <v>42706.115405092598</v>
      </c>
      <c r="N1134" s="13" t="str">
        <f t="shared" si="111"/>
        <v>2016</v>
      </c>
      <c r="O1134" s="13" t="str">
        <f t="shared" si="112"/>
        <v>Dec</v>
      </c>
      <c r="P1134" s="13">
        <f t="shared" si="113"/>
        <v>42736.115405092598</v>
      </c>
      <c r="Q1134" t="b">
        <v>0</v>
      </c>
      <c r="R1134">
        <v>13</v>
      </c>
      <c r="S1134" t="b">
        <v>0</v>
      </c>
      <c r="T1134" t="s">
        <v>8281</v>
      </c>
      <c r="U1134" s="9" t="s">
        <v>8331</v>
      </c>
      <c r="V1134" t="s">
        <v>8333</v>
      </c>
    </row>
    <row r="1135" spans="1:22" ht="45" hidden="1" x14ac:dyDescent="0.3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s="7">
        <f t="shared" si="114"/>
        <v>1</v>
      </c>
      <c r="G1135" s="7">
        <f t="shared" si="109"/>
        <v>20</v>
      </c>
      <c r="H1135" t="s">
        <v>8220</v>
      </c>
      <c r="I1135" t="s">
        <v>8224</v>
      </c>
      <c r="J1135" t="s">
        <v>8246</v>
      </c>
      <c r="K1135">
        <v>1406799981</v>
      </c>
      <c r="L1135">
        <v>1404207981</v>
      </c>
      <c r="M1135" s="13">
        <f t="shared" si="110"/>
        <v>41821.407187500001</v>
      </c>
      <c r="N1135" s="13" t="str">
        <f t="shared" si="111"/>
        <v>2014</v>
      </c>
      <c r="O1135" s="13" t="str">
        <f t="shared" si="112"/>
        <v>Jul</v>
      </c>
      <c r="P1135" s="13">
        <f t="shared" si="113"/>
        <v>41851.407187500001</v>
      </c>
      <c r="Q1135" t="b">
        <v>0</v>
      </c>
      <c r="R1135">
        <v>1</v>
      </c>
      <c r="S1135" t="b">
        <v>0</v>
      </c>
      <c r="T1135" t="s">
        <v>8281</v>
      </c>
      <c r="U1135" s="9" t="s">
        <v>8331</v>
      </c>
      <c r="V1135" t="s">
        <v>8333</v>
      </c>
    </row>
    <row r="1136" spans="1:22" ht="45" hidden="1" x14ac:dyDescent="0.3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s="7">
        <f t="shared" si="114"/>
        <v>0</v>
      </c>
      <c r="G1136" s="7">
        <f t="shared" si="109"/>
        <v>1</v>
      </c>
      <c r="H1136" t="s">
        <v>8220</v>
      </c>
      <c r="I1136" t="s">
        <v>8225</v>
      </c>
      <c r="J1136" t="s">
        <v>8247</v>
      </c>
      <c r="K1136">
        <v>1417235580</v>
      </c>
      <c r="L1136">
        <v>1416034228</v>
      </c>
      <c r="M1136" s="13">
        <f t="shared" si="110"/>
        <v>41958.285046296296</v>
      </c>
      <c r="N1136" s="13" t="str">
        <f t="shared" si="111"/>
        <v>2014</v>
      </c>
      <c r="O1136" s="13" t="str">
        <f t="shared" si="112"/>
        <v>Nov</v>
      </c>
      <c r="P1136" s="13">
        <f t="shared" si="113"/>
        <v>41972.189583333333</v>
      </c>
      <c r="Q1136" t="b">
        <v>0</v>
      </c>
      <c r="R1136">
        <v>1</v>
      </c>
      <c r="S1136" t="b">
        <v>0</v>
      </c>
      <c r="T1136" t="s">
        <v>8281</v>
      </c>
      <c r="U1136" s="9" t="s">
        <v>8331</v>
      </c>
      <c r="V1136" t="s">
        <v>8333</v>
      </c>
    </row>
    <row r="1137" spans="1:22" ht="60" hidden="1" x14ac:dyDescent="0.3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s="7">
        <f t="shared" si="114"/>
        <v>5</v>
      </c>
      <c r="G1137" s="7">
        <f t="shared" si="109"/>
        <v>50</v>
      </c>
      <c r="H1137" t="s">
        <v>8220</v>
      </c>
      <c r="I1137" t="s">
        <v>8235</v>
      </c>
      <c r="J1137" t="s">
        <v>8248</v>
      </c>
      <c r="K1137">
        <v>1470527094</v>
      </c>
      <c r="L1137">
        <v>1467935094</v>
      </c>
      <c r="M1137" s="13">
        <f t="shared" si="110"/>
        <v>42558.989513888882</v>
      </c>
      <c r="N1137" s="13" t="str">
        <f t="shared" si="111"/>
        <v>2016</v>
      </c>
      <c r="O1137" s="13" t="str">
        <f t="shared" si="112"/>
        <v>Jul</v>
      </c>
      <c r="P1137" s="13">
        <f t="shared" si="113"/>
        <v>42588.989513888882</v>
      </c>
      <c r="Q1137" t="b">
        <v>0</v>
      </c>
      <c r="R1137">
        <v>1</v>
      </c>
      <c r="S1137" t="b">
        <v>0</v>
      </c>
      <c r="T1137" t="s">
        <v>8281</v>
      </c>
      <c r="U1137" s="9" t="s">
        <v>8331</v>
      </c>
      <c r="V1137" t="s">
        <v>8333</v>
      </c>
    </row>
    <row r="1138" spans="1:22" ht="45" hidden="1" x14ac:dyDescent="0.3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s="7">
        <f t="shared" si="114"/>
        <v>6</v>
      </c>
      <c r="G1138" s="7">
        <f t="shared" si="109"/>
        <v>45</v>
      </c>
      <c r="H1138" t="s">
        <v>8220</v>
      </c>
      <c r="I1138" t="s">
        <v>8229</v>
      </c>
      <c r="J1138" t="s">
        <v>8248</v>
      </c>
      <c r="K1138">
        <v>1450541229</v>
      </c>
      <c r="L1138">
        <v>1447949229</v>
      </c>
      <c r="M1138" s="13">
        <f t="shared" si="110"/>
        <v>42327.671631944439</v>
      </c>
      <c r="N1138" s="13" t="str">
        <f t="shared" si="111"/>
        <v>2015</v>
      </c>
      <c r="O1138" s="13" t="str">
        <f t="shared" si="112"/>
        <v>Nov</v>
      </c>
      <c r="P1138" s="13">
        <f t="shared" si="113"/>
        <v>42357.671631944439</v>
      </c>
      <c r="Q1138" t="b">
        <v>0</v>
      </c>
      <c r="R1138">
        <v>6</v>
      </c>
      <c r="S1138" t="b">
        <v>0</v>
      </c>
      <c r="T1138" t="s">
        <v>8281</v>
      </c>
      <c r="U1138" s="9" t="s">
        <v>8331</v>
      </c>
      <c r="V1138" t="s">
        <v>8333</v>
      </c>
    </row>
    <row r="1139" spans="1:22" ht="45" hidden="1" x14ac:dyDescent="0.3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s="7">
        <f t="shared" si="114"/>
        <v>40</v>
      </c>
      <c r="G1139" s="7">
        <f t="shared" si="109"/>
        <v>253.21</v>
      </c>
      <c r="H1139" t="s">
        <v>8220</v>
      </c>
      <c r="I1139" t="s">
        <v>8223</v>
      </c>
      <c r="J1139" t="s">
        <v>8245</v>
      </c>
      <c r="K1139">
        <v>1461440421</v>
      </c>
      <c r="L1139">
        <v>1458848421</v>
      </c>
      <c r="M1139" s="13">
        <f t="shared" si="110"/>
        <v>42453.819687499999</v>
      </c>
      <c r="N1139" s="13" t="str">
        <f t="shared" si="111"/>
        <v>2016</v>
      </c>
      <c r="O1139" s="13" t="str">
        <f t="shared" si="112"/>
        <v>Mar</v>
      </c>
      <c r="P1139" s="13">
        <f t="shared" si="113"/>
        <v>42483.819687499999</v>
      </c>
      <c r="Q1139" t="b">
        <v>0</v>
      </c>
      <c r="R1139">
        <v>39</v>
      </c>
      <c r="S1139" t="b">
        <v>0</v>
      </c>
      <c r="T1139" t="s">
        <v>8281</v>
      </c>
      <c r="U1139" s="9" t="s">
        <v>8331</v>
      </c>
      <c r="V1139" t="s">
        <v>8333</v>
      </c>
    </row>
    <row r="1140" spans="1:22" ht="45" hidden="1" x14ac:dyDescent="0.3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s="7">
        <f t="shared" si="114"/>
        <v>0</v>
      </c>
      <c r="G1140" s="7">
        <f t="shared" si="109"/>
        <v>31.25</v>
      </c>
      <c r="H1140" t="s">
        <v>8220</v>
      </c>
      <c r="I1140" t="s">
        <v>8223</v>
      </c>
      <c r="J1140" t="s">
        <v>8245</v>
      </c>
      <c r="K1140">
        <v>1485035131</v>
      </c>
      <c r="L1140">
        <v>1483307131</v>
      </c>
      <c r="M1140" s="13">
        <f t="shared" si="110"/>
        <v>42736.9066087963</v>
      </c>
      <c r="N1140" s="13" t="str">
        <f t="shared" si="111"/>
        <v>2017</v>
      </c>
      <c r="O1140" s="13" t="str">
        <f t="shared" si="112"/>
        <v>Jan</v>
      </c>
      <c r="P1140" s="13">
        <f t="shared" si="113"/>
        <v>42756.9066087963</v>
      </c>
      <c r="Q1140" t="b">
        <v>0</v>
      </c>
      <c r="R1140">
        <v>4</v>
      </c>
      <c r="S1140" t="b">
        <v>0</v>
      </c>
      <c r="T1140" t="s">
        <v>8281</v>
      </c>
      <c r="U1140" s="9" t="s">
        <v>8331</v>
      </c>
      <c r="V1140" t="s">
        <v>8333</v>
      </c>
    </row>
    <row r="1141" spans="1:22" ht="60" hidden="1" x14ac:dyDescent="0.3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s="7">
        <f t="shared" si="114"/>
        <v>0</v>
      </c>
      <c r="G1141" s="7">
        <f t="shared" si="109"/>
        <v>5</v>
      </c>
      <c r="H1141" t="s">
        <v>8220</v>
      </c>
      <c r="I1141" t="s">
        <v>8223</v>
      </c>
      <c r="J1141" t="s">
        <v>8245</v>
      </c>
      <c r="K1141">
        <v>1420100426</v>
      </c>
      <c r="L1141">
        <v>1417508426</v>
      </c>
      <c r="M1141" s="13">
        <f t="shared" si="110"/>
        <v>41975.347523148142</v>
      </c>
      <c r="N1141" s="13" t="str">
        <f t="shared" si="111"/>
        <v>2014</v>
      </c>
      <c r="O1141" s="13" t="str">
        <f t="shared" si="112"/>
        <v>Dec</v>
      </c>
      <c r="P1141" s="13">
        <f t="shared" si="113"/>
        <v>42005.347523148142</v>
      </c>
      <c r="Q1141" t="b">
        <v>0</v>
      </c>
      <c r="R1141">
        <v>1</v>
      </c>
      <c r="S1141" t="b">
        <v>0</v>
      </c>
      <c r="T1141" t="s">
        <v>8281</v>
      </c>
      <c r="U1141" s="9" t="s">
        <v>8331</v>
      </c>
      <c r="V1141" t="s">
        <v>8333</v>
      </c>
    </row>
    <row r="1142" spans="1:22" ht="45" hidden="1" x14ac:dyDescent="0.3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s="7">
        <f t="shared" si="114"/>
        <v>0</v>
      </c>
      <c r="G1142" s="7">
        <f t="shared" si="109"/>
        <v>0</v>
      </c>
      <c r="H1142" t="s">
        <v>8220</v>
      </c>
      <c r="I1142" t="s">
        <v>8224</v>
      </c>
      <c r="J1142" t="s">
        <v>8246</v>
      </c>
      <c r="K1142">
        <v>1438859121</v>
      </c>
      <c r="L1142">
        <v>1436267121</v>
      </c>
      <c r="M1142" s="13">
        <f t="shared" si="110"/>
        <v>42192.462048611109</v>
      </c>
      <c r="N1142" s="13" t="str">
        <f t="shared" si="111"/>
        <v>2015</v>
      </c>
      <c r="O1142" s="13" t="str">
        <f t="shared" si="112"/>
        <v>Jul</v>
      </c>
      <c r="P1142" s="13">
        <f t="shared" si="113"/>
        <v>42222.462048611109</v>
      </c>
      <c r="Q1142" t="b">
        <v>0</v>
      </c>
      <c r="R1142">
        <v>0</v>
      </c>
      <c r="S1142" t="b">
        <v>0</v>
      </c>
      <c r="T1142" t="s">
        <v>8281</v>
      </c>
      <c r="U1142" s="9" t="s">
        <v>8331</v>
      </c>
      <c r="V1142" t="s">
        <v>8333</v>
      </c>
    </row>
    <row r="1143" spans="1:22" hidden="1" x14ac:dyDescent="0.3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s="7">
        <f t="shared" si="114"/>
        <v>0</v>
      </c>
      <c r="G1143" s="7">
        <f t="shared" si="109"/>
        <v>0</v>
      </c>
      <c r="H1143" t="s">
        <v>8220</v>
      </c>
      <c r="I1143" t="s">
        <v>8235</v>
      </c>
      <c r="J1143" t="s">
        <v>8248</v>
      </c>
      <c r="K1143">
        <v>1436460450</v>
      </c>
      <c r="L1143">
        <v>1433868450</v>
      </c>
      <c r="M1143" s="13">
        <f t="shared" si="110"/>
        <v>42164.699652777781</v>
      </c>
      <c r="N1143" s="13" t="str">
        <f t="shared" si="111"/>
        <v>2015</v>
      </c>
      <c r="O1143" s="13" t="str">
        <f t="shared" si="112"/>
        <v>Jun</v>
      </c>
      <c r="P1143" s="13">
        <f t="shared" si="113"/>
        <v>42194.699652777781</v>
      </c>
      <c r="Q1143" t="b">
        <v>0</v>
      </c>
      <c r="R1143">
        <v>0</v>
      </c>
      <c r="S1143" t="b">
        <v>0</v>
      </c>
      <c r="T1143" t="s">
        <v>8281</v>
      </c>
      <c r="U1143" s="9" t="s">
        <v>8331</v>
      </c>
      <c r="V1143" t="s">
        <v>8333</v>
      </c>
    </row>
    <row r="1144" spans="1:22" ht="45" hidden="1" x14ac:dyDescent="0.3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s="7">
        <f t="shared" si="114"/>
        <v>0</v>
      </c>
      <c r="G1144" s="7">
        <f t="shared" si="109"/>
        <v>0</v>
      </c>
      <c r="H1144" t="s">
        <v>8220</v>
      </c>
      <c r="I1144" t="s">
        <v>8223</v>
      </c>
      <c r="J1144" t="s">
        <v>8245</v>
      </c>
      <c r="K1144">
        <v>1424131727</v>
      </c>
      <c r="L1144">
        <v>1421539727</v>
      </c>
      <c r="M1144" s="13">
        <f t="shared" si="110"/>
        <v>42022.006099537044</v>
      </c>
      <c r="N1144" s="13" t="str">
        <f t="shared" si="111"/>
        <v>2015</v>
      </c>
      <c r="O1144" s="13" t="str">
        <f t="shared" si="112"/>
        <v>Jan</v>
      </c>
      <c r="P1144" s="13">
        <f t="shared" si="113"/>
        <v>42052.006099537044</v>
      </c>
      <c r="Q1144" t="b">
        <v>0</v>
      </c>
      <c r="R1144">
        <v>0</v>
      </c>
      <c r="S1144" t="b">
        <v>0</v>
      </c>
      <c r="T1144" t="s">
        <v>8281</v>
      </c>
      <c r="U1144" s="9" t="s">
        <v>8331</v>
      </c>
      <c r="V1144" t="s">
        <v>8333</v>
      </c>
    </row>
    <row r="1145" spans="1:22" ht="60" hidden="1" x14ac:dyDescent="0.3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s="7">
        <f t="shared" si="114"/>
        <v>0</v>
      </c>
      <c r="G1145" s="7">
        <f t="shared" si="109"/>
        <v>23.25</v>
      </c>
      <c r="H1145" t="s">
        <v>8220</v>
      </c>
      <c r="I1145" t="s">
        <v>8223</v>
      </c>
      <c r="J1145" t="s">
        <v>8245</v>
      </c>
      <c r="K1145">
        <v>1450327126</v>
      </c>
      <c r="L1145">
        <v>1447735126</v>
      </c>
      <c r="M1145" s="13">
        <f t="shared" si="110"/>
        <v>42325.19358796296</v>
      </c>
      <c r="N1145" s="13" t="str">
        <f t="shared" si="111"/>
        <v>2015</v>
      </c>
      <c r="O1145" s="13" t="str">
        <f t="shared" si="112"/>
        <v>Nov</v>
      </c>
      <c r="P1145" s="13">
        <f t="shared" si="113"/>
        <v>42355.19358796296</v>
      </c>
      <c r="Q1145" t="b">
        <v>0</v>
      </c>
      <c r="R1145">
        <v>8</v>
      </c>
      <c r="S1145" t="b">
        <v>0</v>
      </c>
      <c r="T1145" t="s">
        <v>8281</v>
      </c>
      <c r="U1145" s="9" t="s">
        <v>8331</v>
      </c>
      <c r="V1145" t="s">
        <v>8333</v>
      </c>
    </row>
    <row r="1146" spans="1:22" ht="45" hidden="1" x14ac:dyDescent="0.3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s="7">
        <f t="shared" si="114"/>
        <v>0</v>
      </c>
      <c r="G1146" s="7">
        <f t="shared" si="109"/>
        <v>0</v>
      </c>
      <c r="H1146" t="s">
        <v>8220</v>
      </c>
      <c r="I1146" t="s">
        <v>8223</v>
      </c>
      <c r="J1146" t="s">
        <v>8245</v>
      </c>
      <c r="K1146">
        <v>1430281320</v>
      </c>
      <c r="L1146">
        <v>1427689320</v>
      </c>
      <c r="M1146" s="13">
        <f t="shared" si="110"/>
        <v>42093.181944444441</v>
      </c>
      <c r="N1146" s="13" t="str">
        <f t="shared" si="111"/>
        <v>2015</v>
      </c>
      <c r="O1146" s="13" t="str">
        <f t="shared" si="112"/>
        <v>Mar</v>
      </c>
      <c r="P1146" s="13">
        <f t="shared" si="113"/>
        <v>42123.181944444441</v>
      </c>
      <c r="Q1146" t="b">
        <v>0</v>
      </c>
      <c r="R1146">
        <v>0</v>
      </c>
      <c r="S1146" t="b">
        <v>0</v>
      </c>
      <c r="T1146" t="s">
        <v>8282</v>
      </c>
      <c r="U1146" s="9" t="s">
        <v>8334</v>
      </c>
      <c r="V1146" t="s">
        <v>8335</v>
      </c>
    </row>
    <row r="1147" spans="1:22" ht="45" hidden="1" x14ac:dyDescent="0.3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s="7">
        <f t="shared" si="114"/>
        <v>0</v>
      </c>
      <c r="G1147" s="7">
        <f t="shared" si="109"/>
        <v>100</v>
      </c>
      <c r="H1147" t="s">
        <v>8220</v>
      </c>
      <c r="I1147" t="s">
        <v>8223</v>
      </c>
      <c r="J1147" t="s">
        <v>8245</v>
      </c>
      <c r="K1147">
        <v>1412272592</v>
      </c>
      <c r="L1147">
        <v>1407088592</v>
      </c>
      <c r="M1147" s="13">
        <f t="shared" si="110"/>
        <v>41854.747592592597</v>
      </c>
      <c r="N1147" s="13" t="str">
        <f t="shared" si="111"/>
        <v>2014</v>
      </c>
      <c r="O1147" s="13" t="str">
        <f t="shared" si="112"/>
        <v>Aug</v>
      </c>
      <c r="P1147" s="13">
        <f t="shared" si="113"/>
        <v>41914.747592592597</v>
      </c>
      <c r="Q1147" t="b">
        <v>0</v>
      </c>
      <c r="R1147">
        <v>1</v>
      </c>
      <c r="S1147" t="b">
        <v>0</v>
      </c>
      <c r="T1147" t="s">
        <v>8282</v>
      </c>
      <c r="U1147" s="9" t="s">
        <v>8334</v>
      </c>
      <c r="V1147" t="s">
        <v>8335</v>
      </c>
    </row>
    <row r="1148" spans="1:22" ht="45" hidden="1" x14ac:dyDescent="0.3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s="7">
        <f t="shared" si="114"/>
        <v>9</v>
      </c>
      <c r="G1148" s="7">
        <f t="shared" si="109"/>
        <v>44.17</v>
      </c>
      <c r="H1148" t="s">
        <v>8220</v>
      </c>
      <c r="I1148" t="s">
        <v>8223</v>
      </c>
      <c r="J1148" t="s">
        <v>8245</v>
      </c>
      <c r="K1148">
        <v>1399071173</v>
      </c>
      <c r="L1148">
        <v>1395787973</v>
      </c>
      <c r="M1148" s="13">
        <f t="shared" si="110"/>
        <v>41723.9533912037</v>
      </c>
      <c r="N1148" s="13" t="str">
        <f t="shared" si="111"/>
        <v>2014</v>
      </c>
      <c r="O1148" s="13" t="str">
        <f t="shared" si="112"/>
        <v>Mar</v>
      </c>
      <c r="P1148" s="13">
        <f t="shared" si="113"/>
        <v>41761.9533912037</v>
      </c>
      <c r="Q1148" t="b">
        <v>0</v>
      </c>
      <c r="R1148">
        <v>12</v>
      </c>
      <c r="S1148" t="b">
        <v>0</v>
      </c>
      <c r="T1148" t="s">
        <v>8282</v>
      </c>
      <c r="U1148" s="9" t="s">
        <v>8334</v>
      </c>
      <c r="V1148" t="s">
        <v>8335</v>
      </c>
    </row>
    <row r="1149" spans="1:22" ht="45" hidden="1" x14ac:dyDescent="0.3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s="7">
        <f t="shared" si="114"/>
        <v>0</v>
      </c>
      <c r="G1149" s="7">
        <f t="shared" si="109"/>
        <v>0</v>
      </c>
      <c r="H1149" t="s">
        <v>8220</v>
      </c>
      <c r="I1149" t="s">
        <v>8228</v>
      </c>
      <c r="J1149" t="s">
        <v>8250</v>
      </c>
      <c r="K1149">
        <v>1413760783</v>
      </c>
      <c r="L1149">
        <v>1408576783</v>
      </c>
      <c r="M1149" s="13">
        <f t="shared" si="110"/>
        <v>41871.972025462965</v>
      </c>
      <c r="N1149" s="13" t="str">
        <f t="shared" si="111"/>
        <v>2014</v>
      </c>
      <c r="O1149" s="13" t="str">
        <f t="shared" si="112"/>
        <v>Aug</v>
      </c>
      <c r="P1149" s="13">
        <f t="shared" si="113"/>
        <v>41931.972025462965</v>
      </c>
      <c r="Q1149" t="b">
        <v>0</v>
      </c>
      <c r="R1149">
        <v>0</v>
      </c>
      <c r="S1149" t="b">
        <v>0</v>
      </c>
      <c r="T1149" t="s">
        <v>8282</v>
      </c>
      <c r="U1149" s="9" t="s">
        <v>8334</v>
      </c>
      <c r="V1149" t="s">
        <v>8335</v>
      </c>
    </row>
    <row r="1150" spans="1:22" ht="30" hidden="1" x14ac:dyDescent="0.3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s="7">
        <f t="shared" si="114"/>
        <v>0</v>
      </c>
      <c r="G1150" s="7">
        <f t="shared" si="109"/>
        <v>24.33</v>
      </c>
      <c r="H1150" t="s">
        <v>8220</v>
      </c>
      <c r="I1150" t="s">
        <v>8223</v>
      </c>
      <c r="J1150" t="s">
        <v>8245</v>
      </c>
      <c r="K1150">
        <v>1480568781</v>
      </c>
      <c r="L1150">
        <v>1477973181</v>
      </c>
      <c r="M1150" s="13">
        <f t="shared" si="110"/>
        <v>42675.171076388884</v>
      </c>
      <c r="N1150" s="13" t="str">
        <f t="shared" si="111"/>
        <v>2016</v>
      </c>
      <c r="O1150" s="13" t="str">
        <f t="shared" si="112"/>
        <v>Nov</v>
      </c>
      <c r="P1150" s="13">
        <f t="shared" si="113"/>
        <v>42705.212743055556</v>
      </c>
      <c r="Q1150" t="b">
        <v>0</v>
      </c>
      <c r="R1150">
        <v>3</v>
      </c>
      <c r="S1150" t="b">
        <v>0</v>
      </c>
      <c r="T1150" t="s">
        <v>8282</v>
      </c>
      <c r="U1150" s="9" t="s">
        <v>8334</v>
      </c>
      <c r="V1150" t="s">
        <v>8335</v>
      </c>
    </row>
    <row r="1151" spans="1:22" ht="30" hidden="1" x14ac:dyDescent="0.3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s="7">
        <f t="shared" si="114"/>
        <v>0</v>
      </c>
      <c r="G1151" s="7">
        <f t="shared" si="109"/>
        <v>37.5</v>
      </c>
      <c r="H1151" t="s">
        <v>8220</v>
      </c>
      <c r="I1151" t="s">
        <v>8223</v>
      </c>
      <c r="J1151" t="s">
        <v>8245</v>
      </c>
      <c r="K1151">
        <v>1466096566</v>
      </c>
      <c r="L1151">
        <v>1463504566</v>
      </c>
      <c r="M1151" s="13">
        <f t="shared" si="110"/>
        <v>42507.71025462963</v>
      </c>
      <c r="N1151" s="13" t="str">
        <f t="shared" si="111"/>
        <v>2016</v>
      </c>
      <c r="O1151" s="13" t="str">
        <f t="shared" si="112"/>
        <v>May</v>
      </c>
      <c r="P1151" s="13">
        <f t="shared" si="113"/>
        <v>42537.71025462963</v>
      </c>
      <c r="Q1151" t="b">
        <v>0</v>
      </c>
      <c r="R1151">
        <v>2</v>
      </c>
      <c r="S1151" t="b">
        <v>0</v>
      </c>
      <c r="T1151" t="s">
        <v>8282</v>
      </c>
      <c r="U1151" s="9" t="s">
        <v>8334</v>
      </c>
      <c r="V1151" t="s">
        <v>8335</v>
      </c>
    </row>
    <row r="1152" spans="1:22" ht="30" hidden="1" x14ac:dyDescent="0.3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s="7">
        <f t="shared" si="114"/>
        <v>10</v>
      </c>
      <c r="G1152" s="7">
        <f t="shared" si="109"/>
        <v>42</v>
      </c>
      <c r="H1152" t="s">
        <v>8220</v>
      </c>
      <c r="I1152" t="s">
        <v>8223</v>
      </c>
      <c r="J1152" t="s">
        <v>8245</v>
      </c>
      <c r="K1152">
        <v>1452293675</v>
      </c>
      <c r="L1152">
        <v>1447109675</v>
      </c>
      <c r="M1152" s="13">
        <f t="shared" si="110"/>
        <v>42317.954571759255</v>
      </c>
      <c r="N1152" s="13" t="str">
        <f t="shared" si="111"/>
        <v>2015</v>
      </c>
      <c r="O1152" s="13" t="str">
        <f t="shared" si="112"/>
        <v>Nov</v>
      </c>
      <c r="P1152" s="13">
        <f t="shared" si="113"/>
        <v>42377.954571759255</v>
      </c>
      <c r="Q1152" t="b">
        <v>0</v>
      </c>
      <c r="R1152">
        <v>6</v>
      </c>
      <c r="S1152" t="b">
        <v>0</v>
      </c>
      <c r="T1152" t="s">
        <v>8282</v>
      </c>
      <c r="U1152" s="9" t="s">
        <v>8334</v>
      </c>
      <c r="V1152" t="s">
        <v>8335</v>
      </c>
    </row>
    <row r="1153" spans="1:22" ht="60" hidden="1" x14ac:dyDescent="0.3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s="7">
        <f t="shared" si="114"/>
        <v>0</v>
      </c>
      <c r="G1153" s="7">
        <f t="shared" si="109"/>
        <v>0</v>
      </c>
      <c r="H1153" t="s">
        <v>8220</v>
      </c>
      <c r="I1153" t="s">
        <v>8223</v>
      </c>
      <c r="J1153" t="s">
        <v>8245</v>
      </c>
      <c r="K1153">
        <v>1441592863</v>
      </c>
      <c r="L1153">
        <v>1439000863</v>
      </c>
      <c r="M1153" s="13">
        <f t="shared" si="110"/>
        <v>42224.102581018517</v>
      </c>
      <c r="N1153" s="13" t="str">
        <f t="shared" si="111"/>
        <v>2015</v>
      </c>
      <c r="O1153" s="13" t="str">
        <f t="shared" si="112"/>
        <v>Aug</v>
      </c>
      <c r="P1153" s="13">
        <f t="shared" si="113"/>
        <v>42254.102581018517</v>
      </c>
      <c r="Q1153" t="b">
        <v>0</v>
      </c>
      <c r="R1153">
        <v>0</v>
      </c>
      <c r="S1153" t="b">
        <v>0</v>
      </c>
      <c r="T1153" t="s">
        <v>8282</v>
      </c>
      <c r="U1153" s="9" t="s">
        <v>8334</v>
      </c>
      <c r="V1153" t="s">
        <v>8335</v>
      </c>
    </row>
    <row r="1154" spans="1:22" hidden="1" x14ac:dyDescent="0.3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s="7">
        <f t="shared" si="114"/>
        <v>6</v>
      </c>
      <c r="G1154" s="7">
        <f t="shared" si="109"/>
        <v>60.73</v>
      </c>
      <c r="H1154" t="s">
        <v>8220</v>
      </c>
      <c r="I1154" t="s">
        <v>8223</v>
      </c>
      <c r="J1154" t="s">
        <v>8245</v>
      </c>
      <c r="K1154">
        <v>1431709312</v>
      </c>
      <c r="L1154">
        <v>1429117312</v>
      </c>
      <c r="M1154" s="13">
        <f t="shared" si="110"/>
        <v>42109.709629629629</v>
      </c>
      <c r="N1154" s="13" t="str">
        <f t="shared" si="111"/>
        <v>2015</v>
      </c>
      <c r="O1154" s="13" t="str">
        <f t="shared" si="112"/>
        <v>Apr</v>
      </c>
      <c r="P1154" s="13">
        <f t="shared" si="113"/>
        <v>42139.709629629629</v>
      </c>
      <c r="Q1154" t="b">
        <v>0</v>
      </c>
      <c r="R1154">
        <v>15</v>
      </c>
      <c r="S1154" t="b">
        <v>0</v>
      </c>
      <c r="T1154" t="s">
        <v>8282</v>
      </c>
      <c r="U1154" s="9" t="s">
        <v>8334</v>
      </c>
      <c r="V1154" t="s">
        <v>8335</v>
      </c>
    </row>
    <row r="1155" spans="1:22" ht="30" hidden="1" x14ac:dyDescent="0.3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s="7">
        <f t="shared" si="114"/>
        <v>1</v>
      </c>
      <c r="G1155" s="7">
        <f t="shared" si="109"/>
        <v>50</v>
      </c>
      <c r="H1155" t="s">
        <v>8220</v>
      </c>
      <c r="I1155" t="s">
        <v>8223</v>
      </c>
      <c r="J1155" t="s">
        <v>8245</v>
      </c>
      <c r="K1155">
        <v>1434647305</v>
      </c>
      <c r="L1155">
        <v>1432055305</v>
      </c>
      <c r="M1155" s="13">
        <f t="shared" si="110"/>
        <v>42143.714178240742</v>
      </c>
      <c r="N1155" s="13" t="str">
        <f t="shared" si="111"/>
        <v>2015</v>
      </c>
      <c r="O1155" s="13" t="str">
        <f t="shared" si="112"/>
        <v>May</v>
      </c>
      <c r="P1155" s="13">
        <f t="shared" si="113"/>
        <v>42173.714178240742</v>
      </c>
      <c r="Q1155" t="b">
        <v>0</v>
      </c>
      <c r="R1155">
        <v>1</v>
      </c>
      <c r="S1155" t="b">
        <v>0</v>
      </c>
      <c r="T1155" t="s">
        <v>8282</v>
      </c>
      <c r="U1155" s="9" t="s">
        <v>8334</v>
      </c>
      <c r="V1155" t="s">
        <v>8335</v>
      </c>
    </row>
    <row r="1156" spans="1:22" ht="45" hidden="1" x14ac:dyDescent="0.3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s="7">
        <f t="shared" si="114"/>
        <v>7</v>
      </c>
      <c r="G1156" s="7">
        <f t="shared" si="109"/>
        <v>108.33</v>
      </c>
      <c r="H1156" t="s">
        <v>8220</v>
      </c>
      <c r="I1156" t="s">
        <v>8223</v>
      </c>
      <c r="J1156" t="s">
        <v>8245</v>
      </c>
      <c r="K1156">
        <v>1441507006</v>
      </c>
      <c r="L1156">
        <v>1438915006</v>
      </c>
      <c r="M1156" s="13">
        <f t="shared" si="110"/>
        <v>42223.108865740738</v>
      </c>
      <c r="N1156" s="13" t="str">
        <f t="shared" si="111"/>
        <v>2015</v>
      </c>
      <c r="O1156" s="13" t="str">
        <f t="shared" si="112"/>
        <v>Aug</v>
      </c>
      <c r="P1156" s="13">
        <f t="shared" si="113"/>
        <v>42253.108865740738</v>
      </c>
      <c r="Q1156" t="b">
        <v>0</v>
      </c>
      <c r="R1156">
        <v>3</v>
      </c>
      <c r="S1156" t="b">
        <v>0</v>
      </c>
      <c r="T1156" t="s">
        <v>8282</v>
      </c>
      <c r="U1156" s="9" t="s">
        <v>8334</v>
      </c>
      <c r="V1156" t="s">
        <v>8335</v>
      </c>
    </row>
    <row r="1157" spans="1:22" ht="45" hidden="1" x14ac:dyDescent="0.3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s="7">
        <f t="shared" si="114"/>
        <v>1</v>
      </c>
      <c r="G1157" s="7">
        <f t="shared" si="109"/>
        <v>23.5</v>
      </c>
      <c r="H1157" t="s">
        <v>8220</v>
      </c>
      <c r="I1157" t="s">
        <v>8223</v>
      </c>
      <c r="J1157" t="s">
        <v>8245</v>
      </c>
      <c r="K1157">
        <v>1408040408</v>
      </c>
      <c r="L1157">
        <v>1405448408</v>
      </c>
      <c r="M1157" s="13">
        <f t="shared" si="110"/>
        <v>41835.763981481483</v>
      </c>
      <c r="N1157" s="13" t="str">
        <f t="shared" si="111"/>
        <v>2014</v>
      </c>
      <c r="O1157" s="13" t="str">
        <f t="shared" si="112"/>
        <v>Jul</v>
      </c>
      <c r="P1157" s="13">
        <f t="shared" si="113"/>
        <v>41865.763981481483</v>
      </c>
      <c r="Q1157" t="b">
        <v>0</v>
      </c>
      <c r="R1157">
        <v>8</v>
      </c>
      <c r="S1157" t="b">
        <v>0</v>
      </c>
      <c r="T1157" t="s">
        <v>8282</v>
      </c>
      <c r="U1157" s="9" t="s">
        <v>8334</v>
      </c>
      <c r="V1157" t="s">
        <v>8335</v>
      </c>
    </row>
    <row r="1158" spans="1:22" ht="45" hidden="1" x14ac:dyDescent="0.3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s="7">
        <f t="shared" si="114"/>
        <v>0</v>
      </c>
      <c r="G1158" s="7">
        <f t="shared" si="109"/>
        <v>0</v>
      </c>
      <c r="H1158" t="s">
        <v>8220</v>
      </c>
      <c r="I1158" t="s">
        <v>8223</v>
      </c>
      <c r="J1158" t="s">
        <v>8245</v>
      </c>
      <c r="K1158">
        <v>1424742162</v>
      </c>
      <c r="L1158">
        <v>1422150162</v>
      </c>
      <c r="M1158" s="13">
        <f t="shared" si="110"/>
        <v>42029.07131944444</v>
      </c>
      <c r="N1158" s="13" t="str">
        <f t="shared" si="111"/>
        <v>2015</v>
      </c>
      <c r="O1158" s="13" t="str">
        <f t="shared" si="112"/>
        <v>Jan</v>
      </c>
      <c r="P1158" s="13">
        <f t="shared" si="113"/>
        <v>42059.07131944444</v>
      </c>
      <c r="Q1158" t="b">
        <v>0</v>
      </c>
      <c r="R1158">
        <v>0</v>
      </c>
      <c r="S1158" t="b">
        <v>0</v>
      </c>
      <c r="T1158" t="s">
        <v>8282</v>
      </c>
      <c r="U1158" s="9" t="s">
        <v>8334</v>
      </c>
      <c r="V1158" t="s">
        <v>8335</v>
      </c>
    </row>
    <row r="1159" spans="1:22" ht="45" hidden="1" x14ac:dyDescent="0.3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s="7">
        <f t="shared" si="114"/>
        <v>2</v>
      </c>
      <c r="G1159" s="7">
        <f t="shared" si="109"/>
        <v>50.33</v>
      </c>
      <c r="H1159" t="s">
        <v>8220</v>
      </c>
      <c r="I1159" t="s">
        <v>8223</v>
      </c>
      <c r="J1159" t="s">
        <v>8245</v>
      </c>
      <c r="K1159">
        <v>1417795480</v>
      </c>
      <c r="L1159">
        <v>1412607880</v>
      </c>
      <c r="M1159" s="13">
        <f t="shared" si="110"/>
        <v>41918.628240740742</v>
      </c>
      <c r="N1159" s="13" t="str">
        <f t="shared" si="111"/>
        <v>2014</v>
      </c>
      <c r="O1159" s="13" t="str">
        <f t="shared" si="112"/>
        <v>Oct</v>
      </c>
      <c r="P1159" s="13">
        <f t="shared" si="113"/>
        <v>41978.669907407413</v>
      </c>
      <c r="Q1159" t="b">
        <v>0</v>
      </c>
      <c r="R1159">
        <v>3</v>
      </c>
      <c r="S1159" t="b">
        <v>0</v>
      </c>
      <c r="T1159" t="s">
        <v>8282</v>
      </c>
      <c r="U1159" s="9" t="s">
        <v>8334</v>
      </c>
      <c r="V1159" t="s">
        <v>8335</v>
      </c>
    </row>
    <row r="1160" spans="1:22" ht="45" hidden="1" x14ac:dyDescent="0.3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s="7">
        <f t="shared" si="114"/>
        <v>0</v>
      </c>
      <c r="G1160" s="7">
        <f t="shared" si="109"/>
        <v>11.67</v>
      </c>
      <c r="H1160" t="s">
        <v>8220</v>
      </c>
      <c r="I1160" t="s">
        <v>8223</v>
      </c>
      <c r="J1160" t="s">
        <v>8245</v>
      </c>
      <c r="K1160">
        <v>1418091128</v>
      </c>
      <c r="L1160">
        <v>1415499128</v>
      </c>
      <c r="M1160" s="13">
        <f t="shared" si="110"/>
        <v>41952.09175925926</v>
      </c>
      <c r="N1160" s="13" t="str">
        <f t="shared" si="111"/>
        <v>2014</v>
      </c>
      <c r="O1160" s="13" t="str">
        <f t="shared" si="112"/>
        <v>Nov</v>
      </c>
      <c r="P1160" s="13">
        <f t="shared" si="113"/>
        <v>41982.09175925926</v>
      </c>
      <c r="Q1160" t="b">
        <v>0</v>
      </c>
      <c r="R1160">
        <v>3</v>
      </c>
      <c r="S1160" t="b">
        <v>0</v>
      </c>
      <c r="T1160" t="s">
        <v>8282</v>
      </c>
      <c r="U1160" s="9" t="s">
        <v>8334</v>
      </c>
      <c r="V1160" t="s">
        <v>8335</v>
      </c>
    </row>
    <row r="1161" spans="1:22" ht="45" hidden="1" x14ac:dyDescent="0.3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s="7">
        <f t="shared" si="114"/>
        <v>0</v>
      </c>
      <c r="G1161" s="7">
        <f t="shared" si="109"/>
        <v>0</v>
      </c>
      <c r="H1161" t="s">
        <v>8220</v>
      </c>
      <c r="I1161" t="s">
        <v>8223</v>
      </c>
      <c r="J1161" t="s">
        <v>8245</v>
      </c>
      <c r="K1161">
        <v>1435679100</v>
      </c>
      <c r="L1161">
        <v>1433006765</v>
      </c>
      <c r="M1161" s="13">
        <f t="shared" si="110"/>
        <v>42154.726446759261</v>
      </c>
      <c r="N1161" s="13" t="str">
        <f t="shared" si="111"/>
        <v>2015</v>
      </c>
      <c r="O1161" s="13" t="str">
        <f t="shared" si="112"/>
        <v>May</v>
      </c>
      <c r="P1161" s="13">
        <f t="shared" si="113"/>
        <v>42185.65625</v>
      </c>
      <c r="Q1161" t="b">
        <v>0</v>
      </c>
      <c r="R1161">
        <v>0</v>
      </c>
      <c r="S1161" t="b">
        <v>0</v>
      </c>
      <c r="T1161" t="s">
        <v>8282</v>
      </c>
      <c r="U1161" s="9" t="s">
        <v>8334</v>
      </c>
      <c r="V1161" t="s">
        <v>8335</v>
      </c>
    </row>
    <row r="1162" spans="1:22" ht="45" hidden="1" x14ac:dyDescent="0.3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s="7">
        <f t="shared" si="114"/>
        <v>4</v>
      </c>
      <c r="G1162" s="7">
        <f t="shared" ref="G1162:G1225" si="115">IFERROR(ROUND(E1162/R1162,2),0)</f>
        <v>60.79</v>
      </c>
      <c r="H1162" t="s">
        <v>8220</v>
      </c>
      <c r="I1162" t="s">
        <v>8223</v>
      </c>
      <c r="J1162" t="s">
        <v>8245</v>
      </c>
      <c r="K1162">
        <v>1427510586</v>
      </c>
      <c r="L1162">
        <v>1424922186</v>
      </c>
      <c r="M1162" s="13">
        <f t="shared" ref="M1162:M1225" si="116">(((L1162/60)/60)/24)+DATE(1970,1,1)</f>
        <v>42061.154930555553</v>
      </c>
      <c r="N1162" s="13" t="str">
        <f t="shared" ref="N1162:N1225" si="117">TEXT(M1162, "YYY")</f>
        <v>2015</v>
      </c>
      <c r="O1162" s="13" t="str">
        <f t="shared" ref="O1162:O1225" si="118">TEXT(M1162,"MMM")</f>
        <v>Feb</v>
      </c>
      <c r="P1162" s="13">
        <f t="shared" ref="P1162:P1225" si="119">(((K1162/60)/60)/24)+DATE(1970,1,1)</f>
        <v>42091.113263888896</v>
      </c>
      <c r="Q1162" t="b">
        <v>0</v>
      </c>
      <c r="R1162">
        <v>19</v>
      </c>
      <c r="S1162" t="b">
        <v>0</v>
      </c>
      <c r="T1162" t="s">
        <v>8282</v>
      </c>
      <c r="U1162" s="9" t="s">
        <v>8334</v>
      </c>
      <c r="V1162" t="s">
        <v>8335</v>
      </c>
    </row>
    <row r="1163" spans="1:22" ht="45" hidden="1" x14ac:dyDescent="0.3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s="7">
        <f t="shared" si="114"/>
        <v>0</v>
      </c>
      <c r="G1163" s="7">
        <f t="shared" si="115"/>
        <v>0</v>
      </c>
      <c r="H1163" t="s">
        <v>8220</v>
      </c>
      <c r="I1163" t="s">
        <v>8223</v>
      </c>
      <c r="J1163" t="s">
        <v>8245</v>
      </c>
      <c r="K1163">
        <v>1432047989</v>
      </c>
      <c r="L1163">
        <v>1430233589</v>
      </c>
      <c r="M1163" s="13">
        <f t="shared" si="116"/>
        <v>42122.629502314812</v>
      </c>
      <c r="N1163" s="13" t="str">
        <f t="shared" si="117"/>
        <v>2015</v>
      </c>
      <c r="O1163" s="13" t="str">
        <f t="shared" si="118"/>
        <v>Apr</v>
      </c>
      <c r="P1163" s="13">
        <f t="shared" si="119"/>
        <v>42143.629502314812</v>
      </c>
      <c r="Q1163" t="b">
        <v>0</v>
      </c>
      <c r="R1163">
        <v>0</v>
      </c>
      <c r="S1163" t="b">
        <v>0</v>
      </c>
      <c r="T1163" t="s">
        <v>8282</v>
      </c>
      <c r="U1163" s="9" t="s">
        <v>8334</v>
      </c>
      <c r="V1163" t="s">
        <v>8335</v>
      </c>
    </row>
    <row r="1164" spans="1:22" ht="60" hidden="1" x14ac:dyDescent="0.3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s="7">
        <f t="shared" si="114"/>
        <v>0</v>
      </c>
      <c r="G1164" s="7">
        <f t="shared" si="115"/>
        <v>17.5</v>
      </c>
      <c r="H1164" t="s">
        <v>8220</v>
      </c>
      <c r="I1164" t="s">
        <v>8223</v>
      </c>
      <c r="J1164" t="s">
        <v>8245</v>
      </c>
      <c r="K1164">
        <v>1411662264</v>
      </c>
      <c r="L1164">
        <v>1408983864</v>
      </c>
      <c r="M1164" s="13">
        <f t="shared" si="116"/>
        <v>41876.683611111112</v>
      </c>
      <c r="N1164" s="13" t="str">
        <f t="shared" si="117"/>
        <v>2014</v>
      </c>
      <c r="O1164" s="13" t="str">
        <f t="shared" si="118"/>
        <v>Aug</v>
      </c>
      <c r="P1164" s="13">
        <f t="shared" si="119"/>
        <v>41907.683611111112</v>
      </c>
      <c r="Q1164" t="b">
        <v>0</v>
      </c>
      <c r="R1164">
        <v>2</v>
      </c>
      <c r="S1164" t="b">
        <v>0</v>
      </c>
      <c r="T1164" t="s">
        <v>8282</v>
      </c>
      <c r="U1164" s="9" t="s">
        <v>8334</v>
      </c>
      <c r="V1164" t="s">
        <v>8335</v>
      </c>
    </row>
    <row r="1165" spans="1:22" ht="45" hidden="1" x14ac:dyDescent="0.3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s="7">
        <f t="shared" si="114"/>
        <v>0</v>
      </c>
      <c r="G1165" s="7">
        <f t="shared" si="115"/>
        <v>0</v>
      </c>
      <c r="H1165" t="s">
        <v>8220</v>
      </c>
      <c r="I1165" t="s">
        <v>8223</v>
      </c>
      <c r="J1165" t="s">
        <v>8245</v>
      </c>
      <c r="K1165">
        <v>1407604920</v>
      </c>
      <c r="L1165">
        <v>1405012920</v>
      </c>
      <c r="M1165" s="13">
        <f t="shared" si="116"/>
        <v>41830.723611111112</v>
      </c>
      <c r="N1165" s="13" t="str">
        <f t="shared" si="117"/>
        <v>2014</v>
      </c>
      <c r="O1165" s="13" t="str">
        <f t="shared" si="118"/>
        <v>Jul</v>
      </c>
      <c r="P1165" s="13">
        <f t="shared" si="119"/>
        <v>41860.723611111112</v>
      </c>
      <c r="Q1165" t="b">
        <v>0</v>
      </c>
      <c r="R1165">
        <v>0</v>
      </c>
      <c r="S1165" t="b">
        <v>0</v>
      </c>
      <c r="T1165" t="s">
        <v>8282</v>
      </c>
      <c r="U1165" s="9" t="s">
        <v>8334</v>
      </c>
      <c r="V1165" t="s">
        <v>8335</v>
      </c>
    </row>
    <row r="1166" spans="1:22" ht="60" hidden="1" x14ac:dyDescent="0.3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s="7">
        <f t="shared" si="114"/>
        <v>0</v>
      </c>
      <c r="G1166" s="7">
        <f t="shared" si="115"/>
        <v>0</v>
      </c>
      <c r="H1166" t="s">
        <v>8220</v>
      </c>
      <c r="I1166" t="s">
        <v>8223</v>
      </c>
      <c r="J1166" t="s">
        <v>8245</v>
      </c>
      <c r="K1166">
        <v>1466270582</v>
      </c>
      <c r="L1166">
        <v>1463678582</v>
      </c>
      <c r="M1166" s="13">
        <f t="shared" si="116"/>
        <v>42509.724328703705</v>
      </c>
      <c r="N1166" s="13" t="str">
        <f t="shared" si="117"/>
        <v>2016</v>
      </c>
      <c r="O1166" s="13" t="str">
        <f t="shared" si="118"/>
        <v>May</v>
      </c>
      <c r="P1166" s="13">
        <f t="shared" si="119"/>
        <v>42539.724328703705</v>
      </c>
      <c r="Q1166" t="b">
        <v>0</v>
      </c>
      <c r="R1166">
        <v>0</v>
      </c>
      <c r="S1166" t="b">
        <v>0</v>
      </c>
      <c r="T1166" t="s">
        <v>8282</v>
      </c>
      <c r="U1166" s="9" t="s">
        <v>8334</v>
      </c>
      <c r="V1166" t="s">
        <v>8335</v>
      </c>
    </row>
    <row r="1167" spans="1:22" ht="60" hidden="1" x14ac:dyDescent="0.3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s="7">
        <f t="shared" si="114"/>
        <v>21</v>
      </c>
      <c r="G1167" s="7">
        <f t="shared" si="115"/>
        <v>82.82</v>
      </c>
      <c r="H1167" t="s">
        <v>8220</v>
      </c>
      <c r="I1167" t="s">
        <v>8223</v>
      </c>
      <c r="J1167" t="s">
        <v>8245</v>
      </c>
      <c r="K1167">
        <v>1404623330</v>
      </c>
      <c r="L1167">
        <v>1401685730</v>
      </c>
      <c r="M1167" s="13">
        <f t="shared" si="116"/>
        <v>41792.214467592588</v>
      </c>
      <c r="N1167" s="13" t="str">
        <f t="shared" si="117"/>
        <v>2014</v>
      </c>
      <c r="O1167" s="13" t="str">
        <f t="shared" si="118"/>
        <v>Jun</v>
      </c>
      <c r="P1167" s="13">
        <f t="shared" si="119"/>
        <v>41826.214467592588</v>
      </c>
      <c r="Q1167" t="b">
        <v>0</v>
      </c>
      <c r="R1167">
        <v>25</v>
      </c>
      <c r="S1167" t="b">
        <v>0</v>
      </c>
      <c r="T1167" t="s">
        <v>8282</v>
      </c>
      <c r="U1167" s="9" t="s">
        <v>8334</v>
      </c>
      <c r="V1167" t="s">
        <v>8335</v>
      </c>
    </row>
    <row r="1168" spans="1:22" ht="45" hidden="1" x14ac:dyDescent="0.3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s="7">
        <f t="shared" si="114"/>
        <v>19</v>
      </c>
      <c r="G1168" s="7">
        <f t="shared" si="115"/>
        <v>358.88</v>
      </c>
      <c r="H1168" t="s">
        <v>8220</v>
      </c>
      <c r="I1168" t="s">
        <v>8223</v>
      </c>
      <c r="J1168" t="s">
        <v>8245</v>
      </c>
      <c r="K1168">
        <v>1435291200</v>
      </c>
      <c r="L1168">
        <v>1432640342</v>
      </c>
      <c r="M1168" s="13">
        <f t="shared" si="116"/>
        <v>42150.485439814816</v>
      </c>
      <c r="N1168" s="13" t="str">
        <f t="shared" si="117"/>
        <v>2015</v>
      </c>
      <c r="O1168" s="13" t="str">
        <f t="shared" si="118"/>
        <v>May</v>
      </c>
      <c r="P1168" s="13">
        <f t="shared" si="119"/>
        <v>42181.166666666672</v>
      </c>
      <c r="Q1168" t="b">
        <v>0</v>
      </c>
      <c r="R1168">
        <v>8</v>
      </c>
      <c r="S1168" t="b">
        <v>0</v>
      </c>
      <c r="T1168" t="s">
        <v>8282</v>
      </c>
      <c r="U1168" s="9" t="s">
        <v>8334</v>
      </c>
      <c r="V1168" t="s">
        <v>8335</v>
      </c>
    </row>
    <row r="1169" spans="1:22" ht="45" hidden="1" x14ac:dyDescent="0.3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s="7">
        <f t="shared" si="114"/>
        <v>2</v>
      </c>
      <c r="G1169" s="7">
        <f t="shared" si="115"/>
        <v>61.19</v>
      </c>
      <c r="H1169" t="s">
        <v>8220</v>
      </c>
      <c r="I1169" t="s">
        <v>8223</v>
      </c>
      <c r="J1169" t="s">
        <v>8245</v>
      </c>
      <c r="K1169">
        <v>1410543495</v>
      </c>
      <c r="L1169">
        <v>1407865095</v>
      </c>
      <c r="M1169" s="13">
        <f t="shared" si="116"/>
        <v>41863.734895833331</v>
      </c>
      <c r="N1169" s="13" t="str">
        <f t="shared" si="117"/>
        <v>2014</v>
      </c>
      <c r="O1169" s="13" t="str">
        <f t="shared" si="118"/>
        <v>Aug</v>
      </c>
      <c r="P1169" s="13">
        <f t="shared" si="119"/>
        <v>41894.734895833331</v>
      </c>
      <c r="Q1169" t="b">
        <v>0</v>
      </c>
      <c r="R1169">
        <v>16</v>
      </c>
      <c r="S1169" t="b">
        <v>0</v>
      </c>
      <c r="T1169" t="s">
        <v>8282</v>
      </c>
      <c r="U1169" s="9" t="s">
        <v>8334</v>
      </c>
      <c r="V1169" t="s">
        <v>8335</v>
      </c>
    </row>
    <row r="1170" spans="1:22" ht="45" hidden="1" x14ac:dyDescent="0.3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s="7">
        <f t="shared" si="114"/>
        <v>6</v>
      </c>
      <c r="G1170" s="7">
        <f t="shared" si="115"/>
        <v>340</v>
      </c>
      <c r="H1170" t="s">
        <v>8220</v>
      </c>
      <c r="I1170" t="s">
        <v>8223</v>
      </c>
      <c r="J1170" t="s">
        <v>8245</v>
      </c>
      <c r="K1170">
        <v>1474507065</v>
      </c>
      <c r="L1170">
        <v>1471915065</v>
      </c>
      <c r="M1170" s="13">
        <f t="shared" si="116"/>
        <v>42605.053993055553</v>
      </c>
      <c r="N1170" s="13" t="str">
        <f t="shared" si="117"/>
        <v>2016</v>
      </c>
      <c r="O1170" s="13" t="str">
        <f t="shared" si="118"/>
        <v>Aug</v>
      </c>
      <c r="P1170" s="13">
        <f t="shared" si="119"/>
        <v>42635.053993055553</v>
      </c>
      <c r="Q1170" t="b">
        <v>0</v>
      </c>
      <c r="R1170">
        <v>3</v>
      </c>
      <c r="S1170" t="b">
        <v>0</v>
      </c>
      <c r="T1170" t="s">
        <v>8282</v>
      </c>
      <c r="U1170" s="9" t="s">
        <v>8334</v>
      </c>
      <c r="V1170" t="s">
        <v>8335</v>
      </c>
    </row>
    <row r="1171" spans="1:22" ht="45" hidden="1" x14ac:dyDescent="0.3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s="7">
        <f t="shared" si="114"/>
        <v>0</v>
      </c>
      <c r="G1171" s="7">
        <f t="shared" si="115"/>
        <v>5.67</v>
      </c>
      <c r="H1171" t="s">
        <v>8220</v>
      </c>
      <c r="I1171" t="s">
        <v>8223</v>
      </c>
      <c r="J1171" t="s">
        <v>8245</v>
      </c>
      <c r="K1171">
        <v>1424593763</v>
      </c>
      <c r="L1171">
        <v>1422001763</v>
      </c>
      <c r="M1171" s="13">
        <f t="shared" si="116"/>
        <v>42027.353738425925</v>
      </c>
      <c r="N1171" s="13" t="str">
        <f t="shared" si="117"/>
        <v>2015</v>
      </c>
      <c r="O1171" s="13" t="str">
        <f t="shared" si="118"/>
        <v>Jan</v>
      </c>
      <c r="P1171" s="13">
        <f t="shared" si="119"/>
        <v>42057.353738425925</v>
      </c>
      <c r="Q1171" t="b">
        <v>0</v>
      </c>
      <c r="R1171">
        <v>3</v>
      </c>
      <c r="S1171" t="b">
        <v>0</v>
      </c>
      <c r="T1171" t="s">
        <v>8282</v>
      </c>
      <c r="U1171" s="9" t="s">
        <v>8334</v>
      </c>
      <c r="V1171" t="s">
        <v>8335</v>
      </c>
    </row>
    <row r="1172" spans="1:22" ht="45" hidden="1" x14ac:dyDescent="0.3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s="7">
        <f t="shared" si="114"/>
        <v>0</v>
      </c>
      <c r="G1172" s="7">
        <f t="shared" si="115"/>
        <v>50</v>
      </c>
      <c r="H1172" t="s">
        <v>8220</v>
      </c>
      <c r="I1172" t="s">
        <v>8224</v>
      </c>
      <c r="J1172" t="s">
        <v>8246</v>
      </c>
      <c r="K1172">
        <v>1433021171</v>
      </c>
      <c r="L1172">
        <v>1430429171</v>
      </c>
      <c r="M1172" s="13">
        <f t="shared" si="116"/>
        <v>42124.893182870372</v>
      </c>
      <c r="N1172" s="13" t="str">
        <f t="shared" si="117"/>
        <v>2015</v>
      </c>
      <c r="O1172" s="13" t="str">
        <f t="shared" si="118"/>
        <v>Apr</v>
      </c>
      <c r="P1172" s="13">
        <f t="shared" si="119"/>
        <v>42154.893182870372</v>
      </c>
      <c r="Q1172" t="b">
        <v>0</v>
      </c>
      <c r="R1172">
        <v>2</v>
      </c>
      <c r="S1172" t="b">
        <v>0</v>
      </c>
      <c r="T1172" t="s">
        <v>8282</v>
      </c>
      <c r="U1172" s="9" t="s">
        <v>8334</v>
      </c>
      <c r="V1172" t="s">
        <v>8335</v>
      </c>
    </row>
    <row r="1173" spans="1:22" ht="45" hidden="1" x14ac:dyDescent="0.3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s="7">
        <f t="shared" si="114"/>
        <v>0</v>
      </c>
      <c r="G1173" s="7">
        <f t="shared" si="115"/>
        <v>25</v>
      </c>
      <c r="H1173" t="s">
        <v>8220</v>
      </c>
      <c r="I1173" t="s">
        <v>8223</v>
      </c>
      <c r="J1173" t="s">
        <v>8245</v>
      </c>
      <c r="K1173">
        <v>1415909927</v>
      </c>
      <c r="L1173">
        <v>1414351127</v>
      </c>
      <c r="M1173" s="13">
        <f t="shared" si="116"/>
        <v>41938.804710648146</v>
      </c>
      <c r="N1173" s="13" t="str">
        <f t="shared" si="117"/>
        <v>2014</v>
      </c>
      <c r="O1173" s="13" t="str">
        <f t="shared" si="118"/>
        <v>Oct</v>
      </c>
      <c r="P1173" s="13">
        <f t="shared" si="119"/>
        <v>41956.846377314811</v>
      </c>
      <c r="Q1173" t="b">
        <v>0</v>
      </c>
      <c r="R1173">
        <v>1</v>
      </c>
      <c r="S1173" t="b">
        <v>0</v>
      </c>
      <c r="T1173" t="s">
        <v>8282</v>
      </c>
      <c r="U1173" s="9" t="s">
        <v>8334</v>
      </c>
      <c r="V1173" t="s">
        <v>8335</v>
      </c>
    </row>
    <row r="1174" spans="1:22" ht="30" hidden="1" x14ac:dyDescent="0.3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s="7">
        <f t="shared" si="114"/>
        <v>0</v>
      </c>
      <c r="G1174" s="7">
        <f t="shared" si="115"/>
        <v>0</v>
      </c>
      <c r="H1174" t="s">
        <v>8220</v>
      </c>
      <c r="I1174" t="s">
        <v>8223</v>
      </c>
      <c r="J1174" t="s">
        <v>8245</v>
      </c>
      <c r="K1174">
        <v>1408551752</v>
      </c>
      <c r="L1174">
        <v>1405959752</v>
      </c>
      <c r="M1174" s="13">
        <f t="shared" si="116"/>
        <v>41841.682314814818</v>
      </c>
      <c r="N1174" s="13" t="str">
        <f t="shared" si="117"/>
        <v>2014</v>
      </c>
      <c r="O1174" s="13" t="str">
        <f t="shared" si="118"/>
        <v>Jul</v>
      </c>
      <c r="P1174" s="13">
        <f t="shared" si="119"/>
        <v>41871.682314814818</v>
      </c>
      <c r="Q1174" t="b">
        <v>0</v>
      </c>
      <c r="R1174">
        <v>0</v>
      </c>
      <c r="S1174" t="b">
        <v>0</v>
      </c>
      <c r="T1174" t="s">
        <v>8282</v>
      </c>
      <c r="U1174" s="9" t="s">
        <v>8334</v>
      </c>
      <c r="V1174" t="s">
        <v>8335</v>
      </c>
    </row>
    <row r="1175" spans="1:22" ht="60" hidden="1" x14ac:dyDescent="0.3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s="7">
        <f t="shared" si="114"/>
        <v>0</v>
      </c>
      <c r="G1175" s="7">
        <f t="shared" si="115"/>
        <v>30</v>
      </c>
      <c r="H1175" t="s">
        <v>8220</v>
      </c>
      <c r="I1175" t="s">
        <v>8223</v>
      </c>
      <c r="J1175" t="s">
        <v>8245</v>
      </c>
      <c r="K1175">
        <v>1438576057</v>
      </c>
      <c r="L1175">
        <v>1435552057</v>
      </c>
      <c r="M1175" s="13">
        <f t="shared" si="116"/>
        <v>42184.185844907406</v>
      </c>
      <c r="N1175" s="13" t="str">
        <f t="shared" si="117"/>
        <v>2015</v>
      </c>
      <c r="O1175" s="13" t="str">
        <f t="shared" si="118"/>
        <v>Jun</v>
      </c>
      <c r="P1175" s="13">
        <f t="shared" si="119"/>
        <v>42219.185844907406</v>
      </c>
      <c r="Q1175" t="b">
        <v>0</v>
      </c>
      <c r="R1175">
        <v>1</v>
      </c>
      <c r="S1175" t="b">
        <v>0</v>
      </c>
      <c r="T1175" t="s">
        <v>8282</v>
      </c>
      <c r="U1175" s="9" t="s">
        <v>8334</v>
      </c>
      <c r="V1175" t="s">
        <v>8335</v>
      </c>
    </row>
    <row r="1176" spans="1:22" ht="45" hidden="1" x14ac:dyDescent="0.3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s="7">
        <f t="shared" si="114"/>
        <v>6</v>
      </c>
      <c r="G1176" s="7">
        <f t="shared" si="115"/>
        <v>46.63</v>
      </c>
      <c r="H1176" t="s">
        <v>8220</v>
      </c>
      <c r="I1176" t="s">
        <v>8223</v>
      </c>
      <c r="J1176" t="s">
        <v>8245</v>
      </c>
      <c r="K1176">
        <v>1462738327</v>
      </c>
      <c r="L1176">
        <v>1460146327</v>
      </c>
      <c r="M1176" s="13">
        <f t="shared" si="116"/>
        <v>42468.84174768519</v>
      </c>
      <c r="N1176" s="13" t="str">
        <f t="shared" si="117"/>
        <v>2016</v>
      </c>
      <c r="O1176" s="13" t="str">
        <f t="shared" si="118"/>
        <v>Apr</v>
      </c>
      <c r="P1176" s="13">
        <f t="shared" si="119"/>
        <v>42498.84174768519</v>
      </c>
      <c r="Q1176" t="b">
        <v>0</v>
      </c>
      <c r="R1176">
        <v>19</v>
      </c>
      <c r="S1176" t="b">
        <v>0</v>
      </c>
      <c r="T1176" t="s">
        <v>8282</v>
      </c>
      <c r="U1176" s="9" t="s">
        <v>8334</v>
      </c>
      <c r="V1176" t="s">
        <v>8335</v>
      </c>
    </row>
    <row r="1177" spans="1:22" ht="45" hidden="1" x14ac:dyDescent="0.3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s="7">
        <f t="shared" si="114"/>
        <v>3</v>
      </c>
      <c r="G1177" s="7">
        <f t="shared" si="115"/>
        <v>65</v>
      </c>
      <c r="H1177" t="s">
        <v>8220</v>
      </c>
      <c r="I1177" t="s">
        <v>8223</v>
      </c>
      <c r="J1177" t="s">
        <v>8245</v>
      </c>
      <c r="K1177">
        <v>1436981339</v>
      </c>
      <c r="L1177">
        <v>1434389339</v>
      </c>
      <c r="M1177" s="13">
        <f t="shared" si="116"/>
        <v>42170.728460648148</v>
      </c>
      <c r="N1177" s="13" t="str">
        <f t="shared" si="117"/>
        <v>2015</v>
      </c>
      <c r="O1177" s="13" t="str">
        <f t="shared" si="118"/>
        <v>Jun</v>
      </c>
      <c r="P1177" s="13">
        <f t="shared" si="119"/>
        <v>42200.728460648148</v>
      </c>
      <c r="Q1177" t="b">
        <v>0</v>
      </c>
      <c r="R1177">
        <v>9</v>
      </c>
      <c r="S1177" t="b">
        <v>0</v>
      </c>
      <c r="T1177" t="s">
        <v>8282</v>
      </c>
      <c r="U1177" s="9" t="s">
        <v>8334</v>
      </c>
      <c r="V1177" t="s">
        <v>8335</v>
      </c>
    </row>
    <row r="1178" spans="1:22" ht="60" hidden="1" x14ac:dyDescent="0.3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s="7">
        <f t="shared" si="114"/>
        <v>0</v>
      </c>
      <c r="G1178" s="7">
        <f t="shared" si="115"/>
        <v>10</v>
      </c>
      <c r="H1178" t="s">
        <v>8220</v>
      </c>
      <c r="I1178" t="s">
        <v>8225</v>
      </c>
      <c r="J1178" t="s">
        <v>8247</v>
      </c>
      <c r="K1178">
        <v>1488805200</v>
      </c>
      <c r="L1178">
        <v>1484094498</v>
      </c>
      <c r="M1178" s="13">
        <f t="shared" si="116"/>
        <v>42746.019652777773</v>
      </c>
      <c r="N1178" s="13" t="str">
        <f t="shared" si="117"/>
        <v>2017</v>
      </c>
      <c r="O1178" s="13" t="str">
        <f t="shared" si="118"/>
        <v>Jan</v>
      </c>
      <c r="P1178" s="13">
        <f t="shared" si="119"/>
        <v>42800.541666666672</v>
      </c>
      <c r="Q1178" t="b">
        <v>0</v>
      </c>
      <c r="R1178">
        <v>1</v>
      </c>
      <c r="S1178" t="b">
        <v>0</v>
      </c>
      <c r="T1178" t="s">
        <v>8282</v>
      </c>
      <c r="U1178" s="9" t="s">
        <v>8334</v>
      </c>
      <c r="V1178" t="s">
        <v>8335</v>
      </c>
    </row>
    <row r="1179" spans="1:22" ht="60" hidden="1" x14ac:dyDescent="0.3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s="7">
        <f t="shared" si="114"/>
        <v>0</v>
      </c>
      <c r="G1179" s="7">
        <f t="shared" si="115"/>
        <v>0</v>
      </c>
      <c r="H1179" t="s">
        <v>8220</v>
      </c>
      <c r="I1179" t="s">
        <v>8224</v>
      </c>
      <c r="J1179" t="s">
        <v>8246</v>
      </c>
      <c r="K1179">
        <v>1413388296</v>
      </c>
      <c r="L1179">
        <v>1410796296</v>
      </c>
      <c r="M1179" s="13">
        <f t="shared" si="116"/>
        <v>41897.660833333335</v>
      </c>
      <c r="N1179" s="13" t="str">
        <f t="shared" si="117"/>
        <v>2014</v>
      </c>
      <c r="O1179" s="13" t="str">
        <f t="shared" si="118"/>
        <v>Sep</v>
      </c>
      <c r="P1179" s="13">
        <f t="shared" si="119"/>
        <v>41927.660833333335</v>
      </c>
      <c r="Q1179" t="b">
        <v>0</v>
      </c>
      <c r="R1179">
        <v>0</v>
      </c>
      <c r="S1179" t="b">
        <v>0</v>
      </c>
      <c r="T1179" t="s">
        <v>8282</v>
      </c>
      <c r="U1179" s="9" t="s">
        <v>8334</v>
      </c>
      <c r="V1179" t="s">
        <v>8335</v>
      </c>
    </row>
    <row r="1180" spans="1:22" ht="60" hidden="1" x14ac:dyDescent="0.3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s="7">
        <f t="shared" si="114"/>
        <v>0</v>
      </c>
      <c r="G1180" s="7">
        <f t="shared" si="115"/>
        <v>5</v>
      </c>
      <c r="H1180" t="s">
        <v>8220</v>
      </c>
      <c r="I1180" t="s">
        <v>8223</v>
      </c>
      <c r="J1180" t="s">
        <v>8245</v>
      </c>
      <c r="K1180">
        <v>1408225452</v>
      </c>
      <c r="L1180">
        <v>1405633452</v>
      </c>
      <c r="M1180" s="13">
        <f t="shared" si="116"/>
        <v>41837.905694444446</v>
      </c>
      <c r="N1180" s="13" t="str">
        <f t="shared" si="117"/>
        <v>2014</v>
      </c>
      <c r="O1180" s="13" t="str">
        <f t="shared" si="118"/>
        <v>Jul</v>
      </c>
      <c r="P1180" s="13">
        <f t="shared" si="119"/>
        <v>41867.905694444446</v>
      </c>
      <c r="Q1180" t="b">
        <v>0</v>
      </c>
      <c r="R1180">
        <v>1</v>
      </c>
      <c r="S1180" t="b">
        <v>0</v>
      </c>
      <c r="T1180" t="s">
        <v>8282</v>
      </c>
      <c r="U1180" s="9" t="s">
        <v>8334</v>
      </c>
      <c r="V1180" t="s">
        <v>8335</v>
      </c>
    </row>
    <row r="1181" spans="1:22" ht="45" hidden="1" x14ac:dyDescent="0.3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s="7">
        <f t="shared" si="114"/>
        <v>5</v>
      </c>
      <c r="G1181" s="7">
        <f t="shared" si="115"/>
        <v>640</v>
      </c>
      <c r="H1181" t="s">
        <v>8220</v>
      </c>
      <c r="I1181" t="s">
        <v>8228</v>
      </c>
      <c r="J1181" t="s">
        <v>8250</v>
      </c>
      <c r="K1181">
        <v>1446052627</v>
      </c>
      <c r="L1181">
        <v>1443460627</v>
      </c>
      <c r="M1181" s="13">
        <f t="shared" si="116"/>
        <v>42275.720219907409</v>
      </c>
      <c r="N1181" s="13" t="str">
        <f t="shared" si="117"/>
        <v>2015</v>
      </c>
      <c r="O1181" s="13" t="str">
        <f t="shared" si="118"/>
        <v>Sep</v>
      </c>
      <c r="P1181" s="13">
        <f t="shared" si="119"/>
        <v>42305.720219907409</v>
      </c>
      <c r="Q1181" t="b">
        <v>0</v>
      </c>
      <c r="R1181">
        <v>5</v>
      </c>
      <c r="S1181" t="b">
        <v>0</v>
      </c>
      <c r="T1181" t="s">
        <v>8282</v>
      </c>
      <c r="U1181" s="9" t="s">
        <v>8334</v>
      </c>
      <c r="V1181" t="s">
        <v>8335</v>
      </c>
    </row>
    <row r="1182" spans="1:22" ht="45" hidden="1" x14ac:dyDescent="0.3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s="7">
        <f t="shared" ref="F1182:F1245" si="120">ROUND(E1182/D1182*100,0)</f>
        <v>12</v>
      </c>
      <c r="G1182" s="7">
        <f t="shared" si="115"/>
        <v>69.12</v>
      </c>
      <c r="H1182" t="s">
        <v>8220</v>
      </c>
      <c r="I1182" t="s">
        <v>8223</v>
      </c>
      <c r="J1182" t="s">
        <v>8245</v>
      </c>
      <c r="K1182">
        <v>1403983314</v>
      </c>
      <c r="L1182">
        <v>1400786514</v>
      </c>
      <c r="M1182" s="13">
        <f t="shared" si="116"/>
        <v>41781.806875000002</v>
      </c>
      <c r="N1182" s="13" t="str">
        <f t="shared" si="117"/>
        <v>2014</v>
      </c>
      <c r="O1182" s="13" t="str">
        <f t="shared" si="118"/>
        <v>May</v>
      </c>
      <c r="P1182" s="13">
        <f t="shared" si="119"/>
        <v>41818.806875000002</v>
      </c>
      <c r="Q1182" t="b">
        <v>0</v>
      </c>
      <c r="R1182">
        <v>85</v>
      </c>
      <c r="S1182" t="b">
        <v>0</v>
      </c>
      <c r="T1182" t="s">
        <v>8282</v>
      </c>
      <c r="U1182" s="9" t="s">
        <v>8334</v>
      </c>
      <c r="V1182" t="s">
        <v>8335</v>
      </c>
    </row>
    <row r="1183" spans="1:22" ht="30" hidden="1" x14ac:dyDescent="0.3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s="7">
        <f t="shared" si="120"/>
        <v>0</v>
      </c>
      <c r="G1183" s="7">
        <f t="shared" si="115"/>
        <v>1.33</v>
      </c>
      <c r="H1183" t="s">
        <v>8220</v>
      </c>
      <c r="I1183" t="s">
        <v>8223</v>
      </c>
      <c r="J1183" t="s">
        <v>8245</v>
      </c>
      <c r="K1183">
        <v>1425197321</v>
      </c>
      <c r="L1183">
        <v>1422605321</v>
      </c>
      <c r="M1183" s="13">
        <f t="shared" si="116"/>
        <v>42034.339363425926</v>
      </c>
      <c r="N1183" s="13" t="str">
        <f t="shared" si="117"/>
        <v>2015</v>
      </c>
      <c r="O1183" s="13" t="str">
        <f t="shared" si="118"/>
        <v>Jan</v>
      </c>
      <c r="P1183" s="13">
        <f t="shared" si="119"/>
        <v>42064.339363425926</v>
      </c>
      <c r="Q1183" t="b">
        <v>0</v>
      </c>
      <c r="R1183">
        <v>3</v>
      </c>
      <c r="S1183" t="b">
        <v>0</v>
      </c>
      <c r="T1183" t="s">
        <v>8282</v>
      </c>
      <c r="U1183" s="9" t="s">
        <v>8334</v>
      </c>
      <c r="V1183" t="s">
        <v>8335</v>
      </c>
    </row>
    <row r="1184" spans="1:22" ht="60" hidden="1" x14ac:dyDescent="0.3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s="7">
        <f t="shared" si="120"/>
        <v>4</v>
      </c>
      <c r="G1184" s="7">
        <f t="shared" si="115"/>
        <v>10.5</v>
      </c>
      <c r="H1184" t="s">
        <v>8220</v>
      </c>
      <c r="I1184" t="s">
        <v>8223</v>
      </c>
      <c r="J1184" t="s">
        <v>8245</v>
      </c>
      <c r="K1184">
        <v>1484239320</v>
      </c>
      <c r="L1184">
        <v>1482609088</v>
      </c>
      <c r="M1184" s="13">
        <f t="shared" si="116"/>
        <v>42728.827407407407</v>
      </c>
      <c r="N1184" s="13" t="str">
        <f t="shared" si="117"/>
        <v>2016</v>
      </c>
      <c r="O1184" s="13" t="str">
        <f t="shared" si="118"/>
        <v>Dec</v>
      </c>
      <c r="P1184" s="13">
        <f t="shared" si="119"/>
        <v>42747.695833333331</v>
      </c>
      <c r="Q1184" t="b">
        <v>0</v>
      </c>
      <c r="R1184">
        <v>4</v>
      </c>
      <c r="S1184" t="b">
        <v>0</v>
      </c>
      <c r="T1184" t="s">
        <v>8282</v>
      </c>
      <c r="U1184" s="9" t="s">
        <v>8334</v>
      </c>
      <c r="V1184" t="s">
        <v>8335</v>
      </c>
    </row>
    <row r="1185" spans="1:22" ht="60" hidden="1" x14ac:dyDescent="0.3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s="7">
        <f t="shared" si="120"/>
        <v>4</v>
      </c>
      <c r="G1185" s="7">
        <f t="shared" si="115"/>
        <v>33.33</v>
      </c>
      <c r="H1185" t="s">
        <v>8220</v>
      </c>
      <c r="I1185" t="s">
        <v>8223</v>
      </c>
      <c r="J1185" t="s">
        <v>8245</v>
      </c>
      <c r="K1185">
        <v>1478059140</v>
      </c>
      <c r="L1185">
        <v>1476391223</v>
      </c>
      <c r="M1185" s="13">
        <f t="shared" si="116"/>
        <v>42656.86137731481</v>
      </c>
      <c r="N1185" s="13" t="str">
        <f t="shared" si="117"/>
        <v>2016</v>
      </c>
      <c r="O1185" s="13" t="str">
        <f t="shared" si="118"/>
        <v>Oct</v>
      </c>
      <c r="P1185" s="13">
        <f t="shared" si="119"/>
        <v>42676.165972222225</v>
      </c>
      <c r="Q1185" t="b">
        <v>0</v>
      </c>
      <c r="R1185">
        <v>3</v>
      </c>
      <c r="S1185" t="b">
        <v>0</v>
      </c>
      <c r="T1185" t="s">
        <v>8282</v>
      </c>
      <c r="U1185" s="9" t="s">
        <v>8334</v>
      </c>
      <c r="V1185" t="s">
        <v>8335</v>
      </c>
    </row>
    <row r="1186" spans="1:22" ht="45" hidden="1" x14ac:dyDescent="0.3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s="7">
        <f t="shared" si="120"/>
        <v>105</v>
      </c>
      <c r="G1186" s="7">
        <f t="shared" si="115"/>
        <v>61.56</v>
      </c>
      <c r="H1186" t="s">
        <v>8218</v>
      </c>
      <c r="I1186" t="s">
        <v>8224</v>
      </c>
      <c r="J1186" t="s">
        <v>8246</v>
      </c>
      <c r="K1186">
        <v>1486391011</v>
      </c>
      <c r="L1186">
        <v>1483712611</v>
      </c>
      <c r="M1186" s="13">
        <f t="shared" si="116"/>
        <v>42741.599664351852</v>
      </c>
      <c r="N1186" s="13" t="str">
        <f t="shared" si="117"/>
        <v>2017</v>
      </c>
      <c r="O1186" s="13" t="str">
        <f t="shared" si="118"/>
        <v>Jan</v>
      </c>
      <c r="P1186" s="13">
        <f t="shared" si="119"/>
        <v>42772.599664351852</v>
      </c>
      <c r="Q1186" t="b">
        <v>0</v>
      </c>
      <c r="R1186">
        <v>375</v>
      </c>
      <c r="S1186" t="b">
        <v>1</v>
      </c>
      <c r="T1186" t="s">
        <v>8283</v>
      </c>
      <c r="U1186" s="9" t="s">
        <v>8336</v>
      </c>
      <c r="V1186" t="s">
        <v>8337</v>
      </c>
    </row>
    <row r="1187" spans="1:22" ht="60" hidden="1" x14ac:dyDescent="0.3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s="7">
        <f t="shared" si="120"/>
        <v>105</v>
      </c>
      <c r="G1187" s="7">
        <f t="shared" si="115"/>
        <v>118.74</v>
      </c>
      <c r="H1187" t="s">
        <v>8218</v>
      </c>
      <c r="I1187" t="s">
        <v>8223</v>
      </c>
      <c r="J1187" t="s">
        <v>8245</v>
      </c>
      <c r="K1187">
        <v>1433736000</v>
      </c>
      <c r="L1187">
        <v>1430945149</v>
      </c>
      <c r="M1187" s="13">
        <f t="shared" si="116"/>
        <v>42130.865150462967</v>
      </c>
      <c r="N1187" s="13" t="str">
        <f t="shared" si="117"/>
        <v>2015</v>
      </c>
      <c r="O1187" s="13" t="str">
        <f t="shared" si="118"/>
        <v>May</v>
      </c>
      <c r="P1187" s="13">
        <f t="shared" si="119"/>
        <v>42163.166666666672</v>
      </c>
      <c r="Q1187" t="b">
        <v>0</v>
      </c>
      <c r="R1187">
        <v>111</v>
      </c>
      <c r="S1187" t="b">
        <v>1</v>
      </c>
      <c r="T1187" t="s">
        <v>8283</v>
      </c>
      <c r="U1187" s="9" t="s">
        <v>8336</v>
      </c>
      <c r="V1187" t="s">
        <v>8337</v>
      </c>
    </row>
    <row r="1188" spans="1:22" ht="45" hidden="1" x14ac:dyDescent="0.3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s="7">
        <f t="shared" si="120"/>
        <v>107</v>
      </c>
      <c r="G1188" s="7">
        <f t="shared" si="115"/>
        <v>65.08</v>
      </c>
      <c r="H1188" t="s">
        <v>8218</v>
      </c>
      <c r="I1188" t="s">
        <v>8224</v>
      </c>
      <c r="J1188" t="s">
        <v>8246</v>
      </c>
      <c r="K1188">
        <v>1433198520</v>
      </c>
      <c r="L1188">
        <v>1430340195</v>
      </c>
      <c r="M1188" s="13">
        <f t="shared" si="116"/>
        <v>42123.86336805555</v>
      </c>
      <c r="N1188" s="13" t="str">
        <f t="shared" si="117"/>
        <v>2015</v>
      </c>
      <c r="O1188" s="13" t="str">
        <f t="shared" si="118"/>
        <v>Apr</v>
      </c>
      <c r="P1188" s="13">
        <f t="shared" si="119"/>
        <v>42156.945833333331</v>
      </c>
      <c r="Q1188" t="b">
        <v>0</v>
      </c>
      <c r="R1188">
        <v>123</v>
      </c>
      <c r="S1188" t="b">
        <v>1</v>
      </c>
      <c r="T1188" t="s">
        <v>8283</v>
      </c>
      <c r="U1188" s="9" t="s">
        <v>8336</v>
      </c>
      <c r="V1188" t="s">
        <v>8337</v>
      </c>
    </row>
    <row r="1189" spans="1:22" ht="60" hidden="1" x14ac:dyDescent="0.3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s="7">
        <f t="shared" si="120"/>
        <v>104</v>
      </c>
      <c r="G1189" s="7">
        <f t="shared" si="115"/>
        <v>130.16</v>
      </c>
      <c r="H1189" t="s">
        <v>8218</v>
      </c>
      <c r="I1189" t="s">
        <v>8223</v>
      </c>
      <c r="J1189" t="s">
        <v>8245</v>
      </c>
      <c r="K1189">
        <v>1431885600</v>
      </c>
      <c r="L1189">
        <v>1429133323</v>
      </c>
      <c r="M1189" s="13">
        <f t="shared" si="116"/>
        <v>42109.894942129627</v>
      </c>
      <c r="N1189" s="13" t="str">
        <f t="shared" si="117"/>
        <v>2015</v>
      </c>
      <c r="O1189" s="13" t="str">
        <f t="shared" si="118"/>
        <v>Apr</v>
      </c>
      <c r="P1189" s="13">
        <f t="shared" si="119"/>
        <v>42141.75</v>
      </c>
      <c r="Q1189" t="b">
        <v>0</v>
      </c>
      <c r="R1189">
        <v>70</v>
      </c>
      <c r="S1189" t="b">
        <v>1</v>
      </c>
      <c r="T1189" t="s">
        <v>8283</v>
      </c>
      <c r="U1189" s="9" t="s">
        <v>8336</v>
      </c>
      <c r="V1189" t="s">
        <v>8337</v>
      </c>
    </row>
    <row r="1190" spans="1:22" ht="45" hidden="1" x14ac:dyDescent="0.3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s="7">
        <f t="shared" si="120"/>
        <v>161</v>
      </c>
      <c r="G1190" s="7">
        <f t="shared" si="115"/>
        <v>37.78</v>
      </c>
      <c r="H1190" t="s">
        <v>8218</v>
      </c>
      <c r="I1190" t="s">
        <v>8228</v>
      </c>
      <c r="J1190" t="s">
        <v>8250</v>
      </c>
      <c r="K1190">
        <v>1482943740</v>
      </c>
      <c r="L1190">
        <v>1481129340</v>
      </c>
      <c r="M1190" s="13">
        <f t="shared" si="116"/>
        <v>42711.700694444444</v>
      </c>
      <c r="N1190" s="13" t="str">
        <f t="shared" si="117"/>
        <v>2016</v>
      </c>
      <c r="O1190" s="13" t="str">
        <f t="shared" si="118"/>
        <v>Dec</v>
      </c>
      <c r="P1190" s="13">
        <f t="shared" si="119"/>
        <v>42732.700694444444</v>
      </c>
      <c r="Q1190" t="b">
        <v>0</v>
      </c>
      <c r="R1190">
        <v>85</v>
      </c>
      <c r="S1190" t="b">
        <v>1</v>
      </c>
      <c r="T1190" t="s">
        <v>8283</v>
      </c>
      <c r="U1190" s="9" t="s">
        <v>8336</v>
      </c>
      <c r="V1190" t="s">
        <v>8337</v>
      </c>
    </row>
    <row r="1191" spans="1:22" ht="45" hidden="1" x14ac:dyDescent="0.3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s="7">
        <f t="shared" si="120"/>
        <v>108</v>
      </c>
      <c r="G1191" s="7">
        <f t="shared" si="115"/>
        <v>112.79</v>
      </c>
      <c r="H1191" t="s">
        <v>8218</v>
      </c>
      <c r="I1191" t="s">
        <v>8223</v>
      </c>
      <c r="J1191" t="s">
        <v>8245</v>
      </c>
      <c r="K1191">
        <v>1467242995</v>
      </c>
      <c r="L1191">
        <v>1465428595</v>
      </c>
      <c r="M1191" s="13">
        <f t="shared" si="116"/>
        <v>42529.979108796295</v>
      </c>
      <c r="N1191" s="13" t="str">
        <f t="shared" si="117"/>
        <v>2016</v>
      </c>
      <c r="O1191" s="13" t="str">
        <f t="shared" si="118"/>
        <v>Jun</v>
      </c>
      <c r="P1191" s="13">
        <f t="shared" si="119"/>
        <v>42550.979108796295</v>
      </c>
      <c r="Q1191" t="b">
        <v>0</v>
      </c>
      <c r="R1191">
        <v>86</v>
      </c>
      <c r="S1191" t="b">
        <v>1</v>
      </c>
      <c r="T1191" t="s">
        <v>8283</v>
      </c>
      <c r="U1191" s="9" t="s">
        <v>8336</v>
      </c>
      <c r="V1191" t="s">
        <v>8337</v>
      </c>
    </row>
    <row r="1192" spans="1:22" ht="45" hidden="1" x14ac:dyDescent="0.3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s="7">
        <f t="shared" si="120"/>
        <v>135</v>
      </c>
      <c r="G1192" s="7">
        <f t="shared" si="115"/>
        <v>51.92</v>
      </c>
      <c r="H1192" t="s">
        <v>8218</v>
      </c>
      <c r="I1192" t="s">
        <v>8223</v>
      </c>
      <c r="J1192" t="s">
        <v>8245</v>
      </c>
      <c r="K1192">
        <v>1409500725</v>
      </c>
      <c r="L1192">
        <v>1406908725</v>
      </c>
      <c r="M1192" s="13">
        <f t="shared" si="116"/>
        <v>41852.665798611109</v>
      </c>
      <c r="N1192" s="13" t="str">
        <f t="shared" si="117"/>
        <v>2014</v>
      </c>
      <c r="O1192" s="13" t="str">
        <f t="shared" si="118"/>
        <v>Aug</v>
      </c>
      <c r="P1192" s="13">
        <f t="shared" si="119"/>
        <v>41882.665798611109</v>
      </c>
      <c r="Q1192" t="b">
        <v>0</v>
      </c>
      <c r="R1192">
        <v>13</v>
      </c>
      <c r="S1192" t="b">
        <v>1</v>
      </c>
      <c r="T1192" t="s">
        <v>8283</v>
      </c>
      <c r="U1192" s="9" t="s">
        <v>8336</v>
      </c>
      <c r="V1192" t="s">
        <v>8337</v>
      </c>
    </row>
    <row r="1193" spans="1:22" ht="60" hidden="1" x14ac:dyDescent="0.3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s="7">
        <f t="shared" si="120"/>
        <v>109</v>
      </c>
      <c r="G1193" s="7">
        <f t="shared" si="115"/>
        <v>89.24</v>
      </c>
      <c r="H1193" t="s">
        <v>8218</v>
      </c>
      <c r="I1193" t="s">
        <v>8223</v>
      </c>
      <c r="J1193" t="s">
        <v>8245</v>
      </c>
      <c r="K1193">
        <v>1458480560</v>
      </c>
      <c r="L1193">
        <v>1455892160</v>
      </c>
      <c r="M1193" s="13">
        <f t="shared" si="116"/>
        <v>42419.603703703702</v>
      </c>
      <c r="N1193" s="13" t="str">
        <f t="shared" si="117"/>
        <v>2016</v>
      </c>
      <c r="O1193" s="13" t="str">
        <f t="shared" si="118"/>
        <v>Feb</v>
      </c>
      <c r="P1193" s="13">
        <f t="shared" si="119"/>
        <v>42449.562037037031</v>
      </c>
      <c r="Q1193" t="b">
        <v>0</v>
      </c>
      <c r="R1193">
        <v>33</v>
      </c>
      <c r="S1193" t="b">
        <v>1</v>
      </c>
      <c r="T1193" t="s">
        <v>8283</v>
      </c>
      <c r="U1193" s="9" t="s">
        <v>8336</v>
      </c>
      <c r="V1193" t="s">
        <v>8337</v>
      </c>
    </row>
    <row r="1194" spans="1:22" ht="30" hidden="1" x14ac:dyDescent="0.3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s="7">
        <f t="shared" si="120"/>
        <v>290</v>
      </c>
      <c r="G1194" s="7">
        <f t="shared" si="115"/>
        <v>19.329999999999998</v>
      </c>
      <c r="H1194" t="s">
        <v>8218</v>
      </c>
      <c r="I1194" t="s">
        <v>8224</v>
      </c>
      <c r="J1194" t="s">
        <v>8246</v>
      </c>
      <c r="K1194">
        <v>1486814978</v>
      </c>
      <c r="L1194">
        <v>1484222978</v>
      </c>
      <c r="M1194" s="13">
        <f t="shared" si="116"/>
        <v>42747.506689814814</v>
      </c>
      <c r="N1194" s="13" t="str">
        <f t="shared" si="117"/>
        <v>2017</v>
      </c>
      <c r="O1194" s="13" t="str">
        <f t="shared" si="118"/>
        <v>Jan</v>
      </c>
      <c r="P1194" s="13">
        <f t="shared" si="119"/>
        <v>42777.506689814814</v>
      </c>
      <c r="Q1194" t="b">
        <v>0</v>
      </c>
      <c r="R1194">
        <v>15</v>
      </c>
      <c r="S1194" t="b">
        <v>1</v>
      </c>
      <c r="T1194" t="s">
        <v>8283</v>
      </c>
      <c r="U1194" s="9" t="s">
        <v>8336</v>
      </c>
      <c r="V1194" t="s">
        <v>8337</v>
      </c>
    </row>
    <row r="1195" spans="1:22" ht="60" hidden="1" x14ac:dyDescent="0.3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s="7">
        <f t="shared" si="120"/>
        <v>104</v>
      </c>
      <c r="G1195" s="7">
        <f t="shared" si="115"/>
        <v>79.97</v>
      </c>
      <c r="H1195" t="s">
        <v>8218</v>
      </c>
      <c r="I1195" t="s">
        <v>8223</v>
      </c>
      <c r="J1195" t="s">
        <v>8245</v>
      </c>
      <c r="K1195">
        <v>1460223453</v>
      </c>
      <c r="L1195">
        <v>1455043053</v>
      </c>
      <c r="M1195" s="13">
        <f t="shared" si="116"/>
        <v>42409.776076388895</v>
      </c>
      <c r="N1195" s="13" t="str">
        <f t="shared" si="117"/>
        <v>2016</v>
      </c>
      <c r="O1195" s="13" t="str">
        <f t="shared" si="118"/>
        <v>Feb</v>
      </c>
      <c r="P1195" s="13">
        <f t="shared" si="119"/>
        <v>42469.734409722223</v>
      </c>
      <c r="Q1195" t="b">
        <v>0</v>
      </c>
      <c r="R1195">
        <v>273</v>
      </c>
      <c r="S1195" t="b">
        <v>1</v>
      </c>
      <c r="T1195" t="s">
        <v>8283</v>
      </c>
      <c r="U1195" s="9" t="s">
        <v>8336</v>
      </c>
      <c r="V1195" t="s">
        <v>8337</v>
      </c>
    </row>
    <row r="1196" spans="1:22" ht="45" hidden="1" x14ac:dyDescent="0.3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s="7">
        <f t="shared" si="120"/>
        <v>322</v>
      </c>
      <c r="G1196" s="7">
        <f t="shared" si="115"/>
        <v>56.41</v>
      </c>
      <c r="H1196" t="s">
        <v>8218</v>
      </c>
      <c r="I1196" t="s">
        <v>8240</v>
      </c>
      <c r="J1196" t="s">
        <v>8248</v>
      </c>
      <c r="K1196">
        <v>1428493379</v>
      </c>
      <c r="L1196">
        <v>1425901379</v>
      </c>
      <c r="M1196" s="13">
        <f t="shared" si="116"/>
        <v>42072.488182870366</v>
      </c>
      <c r="N1196" s="13" t="str">
        <f t="shared" si="117"/>
        <v>2015</v>
      </c>
      <c r="O1196" s="13" t="str">
        <f t="shared" si="118"/>
        <v>Mar</v>
      </c>
      <c r="P1196" s="13">
        <f t="shared" si="119"/>
        <v>42102.488182870366</v>
      </c>
      <c r="Q1196" t="b">
        <v>0</v>
      </c>
      <c r="R1196">
        <v>714</v>
      </c>
      <c r="S1196" t="b">
        <v>1</v>
      </c>
      <c r="T1196" t="s">
        <v>8283</v>
      </c>
      <c r="U1196" s="9" t="s">
        <v>8336</v>
      </c>
      <c r="V1196" t="s">
        <v>8337</v>
      </c>
    </row>
    <row r="1197" spans="1:22" ht="60" hidden="1" x14ac:dyDescent="0.3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s="7">
        <f t="shared" si="120"/>
        <v>135</v>
      </c>
      <c r="G1197" s="7">
        <f t="shared" si="115"/>
        <v>79.41</v>
      </c>
      <c r="H1197" t="s">
        <v>8218</v>
      </c>
      <c r="I1197" t="s">
        <v>8236</v>
      </c>
      <c r="J1197" t="s">
        <v>8248</v>
      </c>
      <c r="K1197">
        <v>1450602000</v>
      </c>
      <c r="L1197">
        <v>1445415653</v>
      </c>
      <c r="M1197" s="13">
        <f t="shared" si="116"/>
        <v>42298.34783564815</v>
      </c>
      <c r="N1197" s="13" t="str">
        <f t="shared" si="117"/>
        <v>2015</v>
      </c>
      <c r="O1197" s="13" t="str">
        <f t="shared" si="118"/>
        <v>Oct</v>
      </c>
      <c r="P1197" s="13">
        <f t="shared" si="119"/>
        <v>42358.375</v>
      </c>
      <c r="Q1197" t="b">
        <v>0</v>
      </c>
      <c r="R1197">
        <v>170</v>
      </c>
      <c r="S1197" t="b">
        <v>1</v>
      </c>
      <c r="T1197" t="s">
        <v>8283</v>
      </c>
      <c r="U1197" s="9" t="s">
        <v>8336</v>
      </c>
      <c r="V1197" t="s">
        <v>8337</v>
      </c>
    </row>
    <row r="1198" spans="1:22" ht="30" hidden="1" x14ac:dyDescent="0.3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s="7">
        <f t="shared" si="120"/>
        <v>270</v>
      </c>
      <c r="G1198" s="7">
        <f t="shared" si="115"/>
        <v>76.44</v>
      </c>
      <c r="H1198" t="s">
        <v>8218</v>
      </c>
      <c r="I1198" t="s">
        <v>8224</v>
      </c>
      <c r="J1198" t="s">
        <v>8246</v>
      </c>
      <c r="K1198">
        <v>1450467539</v>
      </c>
      <c r="L1198">
        <v>1447875539</v>
      </c>
      <c r="M1198" s="13">
        <f t="shared" si="116"/>
        <v>42326.818738425922</v>
      </c>
      <c r="N1198" s="13" t="str">
        <f t="shared" si="117"/>
        <v>2015</v>
      </c>
      <c r="O1198" s="13" t="str">
        <f t="shared" si="118"/>
        <v>Nov</v>
      </c>
      <c r="P1198" s="13">
        <f t="shared" si="119"/>
        <v>42356.818738425922</v>
      </c>
      <c r="Q1198" t="b">
        <v>0</v>
      </c>
      <c r="R1198">
        <v>512</v>
      </c>
      <c r="S1198" t="b">
        <v>1</v>
      </c>
      <c r="T1198" t="s">
        <v>8283</v>
      </c>
      <c r="U1198" s="9" t="s">
        <v>8336</v>
      </c>
      <c r="V1198" t="s">
        <v>8337</v>
      </c>
    </row>
    <row r="1199" spans="1:22" ht="60" hidden="1" x14ac:dyDescent="0.3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s="7">
        <f t="shared" si="120"/>
        <v>253</v>
      </c>
      <c r="G1199" s="7">
        <f t="shared" si="115"/>
        <v>121</v>
      </c>
      <c r="H1199" t="s">
        <v>8218</v>
      </c>
      <c r="I1199" t="s">
        <v>8223</v>
      </c>
      <c r="J1199" t="s">
        <v>8245</v>
      </c>
      <c r="K1199">
        <v>1465797540</v>
      </c>
      <c r="L1199">
        <v>1463155034</v>
      </c>
      <c r="M1199" s="13">
        <f t="shared" si="116"/>
        <v>42503.66474537037</v>
      </c>
      <c r="N1199" s="13" t="str">
        <f t="shared" si="117"/>
        <v>2016</v>
      </c>
      <c r="O1199" s="13" t="str">
        <f t="shared" si="118"/>
        <v>May</v>
      </c>
      <c r="P1199" s="13">
        <f t="shared" si="119"/>
        <v>42534.249305555553</v>
      </c>
      <c r="Q1199" t="b">
        <v>0</v>
      </c>
      <c r="R1199">
        <v>314</v>
      </c>
      <c r="S1199" t="b">
        <v>1</v>
      </c>
      <c r="T1199" t="s">
        <v>8283</v>
      </c>
      <c r="U1199" s="9" t="s">
        <v>8336</v>
      </c>
      <c r="V1199" t="s">
        <v>8337</v>
      </c>
    </row>
    <row r="1200" spans="1:22" ht="45" hidden="1" x14ac:dyDescent="0.3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s="7">
        <f t="shared" si="120"/>
        <v>261</v>
      </c>
      <c r="G1200" s="7">
        <f t="shared" si="115"/>
        <v>54.62</v>
      </c>
      <c r="H1200" t="s">
        <v>8218</v>
      </c>
      <c r="I1200" t="s">
        <v>8223</v>
      </c>
      <c r="J1200" t="s">
        <v>8245</v>
      </c>
      <c r="K1200">
        <v>1451530800</v>
      </c>
      <c r="L1200">
        <v>1448463086</v>
      </c>
      <c r="M1200" s="13">
        <f t="shared" si="116"/>
        <v>42333.619050925925</v>
      </c>
      <c r="N1200" s="13" t="str">
        <f t="shared" si="117"/>
        <v>2015</v>
      </c>
      <c r="O1200" s="13" t="str">
        <f t="shared" si="118"/>
        <v>Nov</v>
      </c>
      <c r="P1200" s="13">
        <f t="shared" si="119"/>
        <v>42369.125</v>
      </c>
      <c r="Q1200" t="b">
        <v>0</v>
      </c>
      <c r="R1200">
        <v>167</v>
      </c>
      <c r="S1200" t="b">
        <v>1</v>
      </c>
      <c r="T1200" t="s">
        <v>8283</v>
      </c>
      <c r="U1200" s="9" t="s">
        <v>8336</v>
      </c>
      <c r="V1200" t="s">
        <v>8337</v>
      </c>
    </row>
    <row r="1201" spans="1:22" ht="45" hidden="1" x14ac:dyDescent="0.3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s="7">
        <f t="shared" si="120"/>
        <v>101</v>
      </c>
      <c r="G1201" s="7">
        <f t="shared" si="115"/>
        <v>299.22000000000003</v>
      </c>
      <c r="H1201" t="s">
        <v>8218</v>
      </c>
      <c r="I1201" t="s">
        <v>8224</v>
      </c>
      <c r="J1201" t="s">
        <v>8246</v>
      </c>
      <c r="K1201">
        <v>1436380200</v>
      </c>
      <c r="L1201">
        <v>1433615400</v>
      </c>
      <c r="M1201" s="13">
        <f t="shared" si="116"/>
        <v>42161.770833333328</v>
      </c>
      <c r="N1201" s="13" t="str">
        <f t="shared" si="117"/>
        <v>2015</v>
      </c>
      <c r="O1201" s="13" t="str">
        <f t="shared" si="118"/>
        <v>Jun</v>
      </c>
      <c r="P1201" s="13">
        <f t="shared" si="119"/>
        <v>42193.770833333328</v>
      </c>
      <c r="Q1201" t="b">
        <v>0</v>
      </c>
      <c r="R1201">
        <v>9</v>
      </c>
      <c r="S1201" t="b">
        <v>1</v>
      </c>
      <c r="T1201" t="s">
        <v>8283</v>
      </c>
      <c r="U1201" s="9" t="s">
        <v>8336</v>
      </c>
      <c r="V1201" t="s">
        <v>8337</v>
      </c>
    </row>
    <row r="1202" spans="1:22" ht="45" hidden="1" x14ac:dyDescent="0.3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s="7">
        <f t="shared" si="120"/>
        <v>126</v>
      </c>
      <c r="G1202" s="7">
        <f t="shared" si="115"/>
        <v>58.53</v>
      </c>
      <c r="H1202" t="s">
        <v>8218</v>
      </c>
      <c r="I1202" t="s">
        <v>8223</v>
      </c>
      <c r="J1202" t="s">
        <v>8245</v>
      </c>
      <c r="K1202">
        <v>1429183656</v>
      </c>
      <c r="L1202">
        <v>1427369256</v>
      </c>
      <c r="M1202" s="13">
        <f t="shared" si="116"/>
        <v>42089.477500000001</v>
      </c>
      <c r="N1202" s="13" t="str">
        <f t="shared" si="117"/>
        <v>2015</v>
      </c>
      <c r="O1202" s="13" t="str">
        <f t="shared" si="118"/>
        <v>Mar</v>
      </c>
      <c r="P1202" s="13">
        <f t="shared" si="119"/>
        <v>42110.477500000001</v>
      </c>
      <c r="Q1202" t="b">
        <v>0</v>
      </c>
      <c r="R1202">
        <v>103</v>
      </c>
      <c r="S1202" t="b">
        <v>1</v>
      </c>
      <c r="T1202" t="s">
        <v>8283</v>
      </c>
      <c r="U1202" s="9" t="s">
        <v>8336</v>
      </c>
      <c r="V1202" t="s">
        <v>8337</v>
      </c>
    </row>
    <row r="1203" spans="1:22" ht="45" hidden="1" x14ac:dyDescent="0.3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s="7">
        <f t="shared" si="120"/>
        <v>102</v>
      </c>
      <c r="G1203" s="7">
        <f t="shared" si="115"/>
        <v>55.37</v>
      </c>
      <c r="H1203" t="s">
        <v>8218</v>
      </c>
      <c r="I1203" t="s">
        <v>8224</v>
      </c>
      <c r="J1203" t="s">
        <v>8246</v>
      </c>
      <c r="K1203">
        <v>1468593246</v>
      </c>
      <c r="L1203">
        <v>1466001246</v>
      </c>
      <c r="M1203" s="13">
        <f t="shared" si="116"/>
        <v>42536.60701388889</v>
      </c>
      <c r="N1203" s="13" t="str">
        <f t="shared" si="117"/>
        <v>2016</v>
      </c>
      <c r="O1203" s="13" t="str">
        <f t="shared" si="118"/>
        <v>Jun</v>
      </c>
      <c r="P1203" s="13">
        <f t="shared" si="119"/>
        <v>42566.60701388889</v>
      </c>
      <c r="Q1203" t="b">
        <v>0</v>
      </c>
      <c r="R1203">
        <v>111</v>
      </c>
      <c r="S1203" t="b">
        <v>1</v>
      </c>
      <c r="T1203" t="s">
        <v>8283</v>
      </c>
      <c r="U1203" s="9" t="s">
        <v>8336</v>
      </c>
      <c r="V1203" t="s">
        <v>8337</v>
      </c>
    </row>
    <row r="1204" spans="1:22" ht="60" hidden="1" x14ac:dyDescent="0.3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s="7">
        <f t="shared" si="120"/>
        <v>199</v>
      </c>
      <c r="G1204" s="7">
        <f t="shared" si="115"/>
        <v>183.8</v>
      </c>
      <c r="H1204" t="s">
        <v>8218</v>
      </c>
      <c r="I1204" t="s">
        <v>8225</v>
      </c>
      <c r="J1204" t="s">
        <v>8247</v>
      </c>
      <c r="K1204">
        <v>1435388154</v>
      </c>
      <c r="L1204">
        <v>1432796154</v>
      </c>
      <c r="M1204" s="13">
        <f t="shared" si="116"/>
        <v>42152.288819444439</v>
      </c>
      <c r="N1204" s="13" t="str">
        <f t="shared" si="117"/>
        <v>2015</v>
      </c>
      <c r="O1204" s="13" t="str">
        <f t="shared" si="118"/>
        <v>May</v>
      </c>
      <c r="P1204" s="13">
        <f t="shared" si="119"/>
        <v>42182.288819444439</v>
      </c>
      <c r="Q1204" t="b">
        <v>0</v>
      </c>
      <c r="R1204">
        <v>271</v>
      </c>
      <c r="S1204" t="b">
        <v>1</v>
      </c>
      <c r="T1204" t="s">
        <v>8283</v>
      </c>
      <c r="U1204" s="9" t="s">
        <v>8336</v>
      </c>
      <c r="V1204" t="s">
        <v>8337</v>
      </c>
    </row>
    <row r="1205" spans="1:22" ht="45" hidden="1" x14ac:dyDescent="0.3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s="7">
        <f t="shared" si="120"/>
        <v>102</v>
      </c>
      <c r="G1205" s="7">
        <f t="shared" si="115"/>
        <v>165.35</v>
      </c>
      <c r="H1205" t="s">
        <v>8218</v>
      </c>
      <c r="I1205" t="s">
        <v>8223</v>
      </c>
      <c r="J1205" t="s">
        <v>8245</v>
      </c>
      <c r="K1205">
        <v>1433083527</v>
      </c>
      <c r="L1205">
        <v>1430491527</v>
      </c>
      <c r="M1205" s="13">
        <f t="shared" si="116"/>
        <v>42125.614895833336</v>
      </c>
      <c r="N1205" s="13" t="str">
        <f t="shared" si="117"/>
        <v>2015</v>
      </c>
      <c r="O1205" s="13" t="str">
        <f t="shared" si="118"/>
        <v>May</v>
      </c>
      <c r="P1205" s="13">
        <f t="shared" si="119"/>
        <v>42155.614895833336</v>
      </c>
      <c r="Q1205" t="b">
        <v>0</v>
      </c>
      <c r="R1205">
        <v>101</v>
      </c>
      <c r="S1205" t="b">
        <v>1</v>
      </c>
      <c r="T1205" t="s">
        <v>8283</v>
      </c>
      <c r="U1205" s="9" t="s">
        <v>8336</v>
      </c>
      <c r="V1205" t="s">
        <v>8337</v>
      </c>
    </row>
    <row r="1206" spans="1:22" ht="45" hidden="1" x14ac:dyDescent="0.3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s="7">
        <f t="shared" si="120"/>
        <v>103</v>
      </c>
      <c r="G1206" s="7">
        <f t="shared" si="115"/>
        <v>234.79</v>
      </c>
      <c r="H1206" t="s">
        <v>8218</v>
      </c>
      <c r="I1206" t="s">
        <v>8223</v>
      </c>
      <c r="J1206" t="s">
        <v>8245</v>
      </c>
      <c r="K1206">
        <v>1449205200</v>
      </c>
      <c r="L1206">
        <v>1445363833</v>
      </c>
      <c r="M1206" s="13">
        <f t="shared" si="116"/>
        <v>42297.748067129629</v>
      </c>
      <c r="N1206" s="13" t="str">
        <f t="shared" si="117"/>
        <v>2015</v>
      </c>
      <c r="O1206" s="13" t="str">
        <f t="shared" si="118"/>
        <v>Oct</v>
      </c>
      <c r="P1206" s="13">
        <f t="shared" si="119"/>
        <v>42342.208333333328</v>
      </c>
      <c r="Q1206" t="b">
        <v>0</v>
      </c>
      <c r="R1206">
        <v>57</v>
      </c>
      <c r="S1206" t="b">
        <v>1</v>
      </c>
      <c r="T1206" t="s">
        <v>8283</v>
      </c>
      <c r="U1206" s="9" t="s">
        <v>8336</v>
      </c>
      <c r="V1206" t="s">
        <v>8337</v>
      </c>
    </row>
    <row r="1207" spans="1:22" ht="45" hidden="1" x14ac:dyDescent="0.3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s="7">
        <f t="shared" si="120"/>
        <v>101</v>
      </c>
      <c r="G1207" s="7">
        <f t="shared" si="115"/>
        <v>211.48</v>
      </c>
      <c r="H1207" t="s">
        <v>8218</v>
      </c>
      <c r="I1207" t="s">
        <v>8235</v>
      </c>
      <c r="J1207" t="s">
        <v>8248</v>
      </c>
      <c r="K1207">
        <v>1434197351</v>
      </c>
      <c r="L1207">
        <v>1431605351</v>
      </c>
      <c r="M1207" s="13">
        <f t="shared" si="116"/>
        <v>42138.506377314814</v>
      </c>
      <c r="N1207" s="13" t="str">
        <f t="shared" si="117"/>
        <v>2015</v>
      </c>
      <c r="O1207" s="13" t="str">
        <f t="shared" si="118"/>
        <v>May</v>
      </c>
      <c r="P1207" s="13">
        <f t="shared" si="119"/>
        <v>42168.506377314814</v>
      </c>
      <c r="Q1207" t="b">
        <v>0</v>
      </c>
      <c r="R1207">
        <v>62</v>
      </c>
      <c r="S1207" t="b">
        <v>1</v>
      </c>
      <c r="T1207" t="s">
        <v>8283</v>
      </c>
      <c r="U1207" s="9" t="s">
        <v>8336</v>
      </c>
      <c r="V1207" t="s">
        <v>8337</v>
      </c>
    </row>
    <row r="1208" spans="1:22" ht="60" hidden="1" x14ac:dyDescent="0.3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s="7">
        <f t="shared" si="120"/>
        <v>115</v>
      </c>
      <c r="G1208" s="7">
        <f t="shared" si="115"/>
        <v>32.340000000000003</v>
      </c>
      <c r="H1208" t="s">
        <v>8218</v>
      </c>
      <c r="I1208" t="s">
        <v>8238</v>
      </c>
      <c r="J1208" t="s">
        <v>8248</v>
      </c>
      <c r="K1208">
        <v>1489238940</v>
      </c>
      <c r="L1208">
        <v>1486406253</v>
      </c>
      <c r="M1208" s="13">
        <f t="shared" si="116"/>
        <v>42772.776076388895</v>
      </c>
      <c r="N1208" s="13" t="str">
        <f t="shared" si="117"/>
        <v>2017</v>
      </c>
      <c r="O1208" s="13" t="str">
        <f t="shared" si="118"/>
        <v>Feb</v>
      </c>
      <c r="P1208" s="13">
        <f t="shared" si="119"/>
        <v>42805.561805555553</v>
      </c>
      <c r="Q1208" t="b">
        <v>0</v>
      </c>
      <c r="R1208">
        <v>32</v>
      </c>
      <c r="S1208" t="b">
        <v>1</v>
      </c>
      <c r="T1208" t="s">
        <v>8283</v>
      </c>
      <c r="U1208" s="9" t="s">
        <v>8336</v>
      </c>
      <c r="V1208" t="s">
        <v>8337</v>
      </c>
    </row>
    <row r="1209" spans="1:22" ht="30" hidden="1" x14ac:dyDescent="0.3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s="7">
        <f t="shared" si="120"/>
        <v>104</v>
      </c>
      <c r="G1209" s="7">
        <f t="shared" si="115"/>
        <v>123.38</v>
      </c>
      <c r="H1209" t="s">
        <v>8218</v>
      </c>
      <c r="I1209" t="s">
        <v>8236</v>
      </c>
      <c r="J1209" t="s">
        <v>8248</v>
      </c>
      <c r="K1209">
        <v>1459418400</v>
      </c>
      <c r="L1209">
        <v>1456827573</v>
      </c>
      <c r="M1209" s="13">
        <f t="shared" si="116"/>
        <v>42430.430243055554</v>
      </c>
      <c r="N1209" s="13" t="str">
        <f t="shared" si="117"/>
        <v>2016</v>
      </c>
      <c r="O1209" s="13" t="str">
        <f t="shared" si="118"/>
        <v>Mar</v>
      </c>
      <c r="P1209" s="13">
        <f t="shared" si="119"/>
        <v>42460.416666666672</v>
      </c>
      <c r="Q1209" t="b">
        <v>0</v>
      </c>
      <c r="R1209">
        <v>141</v>
      </c>
      <c r="S1209" t="b">
        <v>1</v>
      </c>
      <c r="T1209" t="s">
        <v>8283</v>
      </c>
      <c r="U1209" s="9" t="s">
        <v>8336</v>
      </c>
      <c r="V1209" t="s">
        <v>8337</v>
      </c>
    </row>
    <row r="1210" spans="1:22" ht="60" hidden="1" x14ac:dyDescent="0.3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s="7">
        <f t="shared" si="120"/>
        <v>155</v>
      </c>
      <c r="G1210" s="7">
        <f t="shared" si="115"/>
        <v>207.07</v>
      </c>
      <c r="H1210" t="s">
        <v>8218</v>
      </c>
      <c r="I1210" t="s">
        <v>8223</v>
      </c>
      <c r="J1210" t="s">
        <v>8245</v>
      </c>
      <c r="K1210">
        <v>1458835264</v>
      </c>
      <c r="L1210">
        <v>1456246864</v>
      </c>
      <c r="M1210" s="13">
        <f t="shared" si="116"/>
        <v>42423.709074074075</v>
      </c>
      <c r="N1210" s="13" t="str">
        <f t="shared" si="117"/>
        <v>2016</v>
      </c>
      <c r="O1210" s="13" t="str">
        <f t="shared" si="118"/>
        <v>Feb</v>
      </c>
      <c r="P1210" s="13">
        <f t="shared" si="119"/>
        <v>42453.667407407411</v>
      </c>
      <c r="Q1210" t="b">
        <v>0</v>
      </c>
      <c r="R1210">
        <v>75</v>
      </c>
      <c r="S1210" t="b">
        <v>1</v>
      </c>
      <c r="T1210" t="s">
        <v>8283</v>
      </c>
      <c r="U1210" s="9" t="s">
        <v>8336</v>
      </c>
      <c r="V1210" t="s">
        <v>8337</v>
      </c>
    </row>
    <row r="1211" spans="1:22" ht="45" hidden="1" x14ac:dyDescent="0.3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s="7">
        <f t="shared" si="120"/>
        <v>106</v>
      </c>
      <c r="G1211" s="7">
        <f t="shared" si="115"/>
        <v>138.26</v>
      </c>
      <c r="H1211" t="s">
        <v>8218</v>
      </c>
      <c r="I1211" t="s">
        <v>8223</v>
      </c>
      <c r="J1211" t="s">
        <v>8245</v>
      </c>
      <c r="K1211">
        <v>1488053905</v>
      </c>
      <c r="L1211">
        <v>1485461905</v>
      </c>
      <c r="M1211" s="13">
        <f t="shared" si="116"/>
        <v>42761.846122685187</v>
      </c>
      <c r="N1211" s="13" t="str">
        <f t="shared" si="117"/>
        <v>2017</v>
      </c>
      <c r="O1211" s="13" t="str">
        <f t="shared" si="118"/>
        <v>Jan</v>
      </c>
      <c r="P1211" s="13">
        <f t="shared" si="119"/>
        <v>42791.846122685187</v>
      </c>
      <c r="Q1211" t="b">
        <v>0</v>
      </c>
      <c r="R1211">
        <v>46</v>
      </c>
      <c r="S1211" t="b">
        <v>1</v>
      </c>
      <c r="T1211" t="s">
        <v>8283</v>
      </c>
      <c r="U1211" s="9" t="s">
        <v>8336</v>
      </c>
      <c r="V1211" t="s">
        <v>8337</v>
      </c>
    </row>
    <row r="1212" spans="1:22" ht="30" hidden="1" x14ac:dyDescent="0.3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s="7">
        <f t="shared" si="120"/>
        <v>254</v>
      </c>
      <c r="G1212" s="7">
        <f t="shared" si="115"/>
        <v>493.82</v>
      </c>
      <c r="H1212" t="s">
        <v>8218</v>
      </c>
      <c r="I1212" t="s">
        <v>8234</v>
      </c>
      <c r="J1212" t="s">
        <v>8254</v>
      </c>
      <c r="K1212">
        <v>1433106000</v>
      </c>
      <c r="L1212">
        <v>1431124572</v>
      </c>
      <c r="M1212" s="13">
        <f t="shared" si="116"/>
        <v>42132.941805555558</v>
      </c>
      <c r="N1212" s="13" t="str">
        <f t="shared" si="117"/>
        <v>2015</v>
      </c>
      <c r="O1212" s="13" t="str">
        <f t="shared" si="118"/>
        <v>May</v>
      </c>
      <c r="P1212" s="13">
        <f t="shared" si="119"/>
        <v>42155.875</v>
      </c>
      <c r="Q1212" t="b">
        <v>0</v>
      </c>
      <c r="R1212">
        <v>103</v>
      </c>
      <c r="S1212" t="b">
        <v>1</v>
      </c>
      <c r="T1212" t="s">
        <v>8283</v>
      </c>
      <c r="U1212" s="9" t="s">
        <v>8336</v>
      </c>
      <c r="V1212" t="s">
        <v>8337</v>
      </c>
    </row>
    <row r="1213" spans="1:22" ht="45" hidden="1" x14ac:dyDescent="0.3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s="7">
        <f t="shared" si="120"/>
        <v>101</v>
      </c>
      <c r="G1213" s="7">
        <f t="shared" si="115"/>
        <v>168.5</v>
      </c>
      <c r="H1213" t="s">
        <v>8218</v>
      </c>
      <c r="I1213" t="s">
        <v>8228</v>
      </c>
      <c r="J1213" t="s">
        <v>8250</v>
      </c>
      <c r="K1213">
        <v>1465505261</v>
      </c>
      <c r="L1213">
        <v>1464209261</v>
      </c>
      <c r="M1213" s="13">
        <f t="shared" si="116"/>
        <v>42515.866446759261</v>
      </c>
      <c r="N1213" s="13" t="str">
        <f t="shared" si="117"/>
        <v>2016</v>
      </c>
      <c r="O1213" s="13" t="str">
        <f t="shared" si="118"/>
        <v>May</v>
      </c>
      <c r="P1213" s="13">
        <f t="shared" si="119"/>
        <v>42530.866446759261</v>
      </c>
      <c r="Q1213" t="b">
        <v>0</v>
      </c>
      <c r="R1213">
        <v>6</v>
      </c>
      <c r="S1213" t="b">
        <v>1</v>
      </c>
      <c r="T1213" t="s">
        <v>8283</v>
      </c>
      <c r="U1213" s="9" t="s">
        <v>8336</v>
      </c>
      <c r="V1213" t="s">
        <v>8337</v>
      </c>
    </row>
    <row r="1214" spans="1:22" ht="60" hidden="1" x14ac:dyDescent="0.3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s="7">
        <f t="shared" si="120"/>
        <v>129</v>
      </c>
      <c r="G1214" s="7">
        <f t="shared" si="115"/>
        <v>38.869999999999997</v>
      </c>
      <c r="H1214" t="s">
        <v>8218</v>
      </c>
      <c r="I1214" t="s">
        <v>8223</v>
      </c>
      <c r="J1214" t="s">
        <v>8245</v>
      </c>
      <c r="K1214">
        <v>1448586000</v>
      </c>
      <c r="L1214">
        <v>1447195695</v>
      </c>
      <c r="M1214" s="13">
        <f t="shared" si="116"/>
        <v>42318.950173611112</v>
      </c>
      <c r="N1214" s="13" t="str">
        <f t="shared" si="117"/>
        <v>2015</v>
      </c>
      <c r="O1214" s="13" t="str">
        <f t="shared" si="118"/>
        <v>Nov</v>
      </c>
      <c r="P1214" s="13">
        <f t="shared" si="119"/>
        <v>42335.041666666672</v>
      </c>
      <c r="Q1214" t="b">
        <v>0</v>
      </c>
      <c r="R1214">
        <v>83</v>
      </c>
      <c r="S1214" t="b">
        <v>1</v>
      </c>
      <c r="T1214" t="s">
        <v>8283</v>
      </c>
      <c r="U1214" s="9" t="s">
        <v>8336</v>
      </c>
      <c r="V1214" t="s">
        <v>8337</v>
      </c>
    </row>
    <row r="1215" spans="1:22" ht="60" hidden="1" x14ac:dyDescent="0.3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s="7">
        <f t="shared" si="120"/>
        <v>102</v>
      </c>
      <c r="G1215" s="7">
        <f t="shared" si="115"/>
        <v>61.53</v>
      </c>
      <c r="H1215" t="s">
        <v>8218</v>
      </c>
      <c r="I1215" t="s">
        <v>8224</v>
      </c>
      <c r="J1215" t="s">
        <v>8246</v>
      </c>
      <c r="K1215">
        <v>1485886100</v>
      </c>
      <c r="L1215">
        <v>1482862100</v>
      </c>
      <c r="M1215" s="13">
        <f t="shared" si="116"/>
        <v>42731.755787037036</v>
      </c>
      <c r="N1215" s="13" t="str">
        <f t="shared" si="117"/>
        <v>2016</v>
      </c>
      <c r="O1215" s="13" t="str">
        <f t="shared" si="118"/>
        <v>Dec</v>
      </c>
      <c r="P1215" s="13">
        <f t="shared" si="119"/>
        <v>42766.755787037036</v>
      </c>
      <c r="Q1215" t="b">
        <v>0</v>
      </c>
      <c r="R1215">
        <v>108</v>
      </c>
      <c r="S1215" t="b">
        <v>1</v>
      </c>
      <c r="T1215" t="s">
        <v>8283</v>
      </c>
      <c r="U1215" s="9" t="s">
        <v>8336</v>
      </c>
      <c r="V1215" t="s">
        <v>8337</v>
      </c>
    </row>
    <row r="1216" spans="1:22" ht="60" hidden="1" x14ac:dyDescent="0.3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s="7">
        <f t="shared" si="120"/>
        <v>132</v>
      </c>
      <c r="G1216" s="7">
        <f t="shared" si="115"/>
        <v>105.44</v>
      </c>
      <c r="H1216" t="s">
        <v>8218</v>
      </c>
      <c r="I1216" t="s">
        <v>8223</v>
      </c>
      <c r="J1216" t="s">
        <v>8245</v>
      </c>
      <c r="K1216">
        <v>1433880605</v>
      </c>
      <c r="L1216">
        <v>1428696605</v>
      </c>
      <c r="M1216" s="13">
        <f t="shared" si="116"/>
        <v>42104.840335648143</v>
      </c>
      <c r="N1216" s="13" t="str">
        <f t="shared" si="117"/>
        <v>2015</v>
      </c>
      <c r="O1216" s="13" t="str">
        <f t="shared" si="118"/>
        <v>Apr</v>
      </c>
      <c r="P1216" s="13">
        <f t="shared" si="119"/>
        <v>42164.840335648143</v>
      </c>
      <c r="Q1216" t="b">
        <v>0</v>
      </c>
      <c r="R1216">
        <v>25</v>
      </c>
      <c r="S1216" t="b">
        <v>1</v>
      </c>
      <c r="T1216" t="s">
        <v>8283</v>
      </c>
      <c r="U1216" s="9" t="s">
        <v>8336</v>
      </c>
      <c r="V1216" t="s">
        <v>8337</v>
      </c>
    </row>
    <row r="1217" spans="1:22" ht="60" hidden="1" x14ac:dyDescent="0.3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s="7">
        <f t="shared" si="120"/>
        <v>786</v>
      </c>
      <c r="G1217" s="7">
        <f t="shared" si="115"/>
        <v>71.59</v>
      </c>
      <c r="H1217" t="s">
        <v>8218</v>
      </c>
      <c r="I1217" t="s">
        <v>8223</v>
      </c>
      <c r="J1217" t="s">
        <v>8245</v>
      </c>
      <c r="K1217">
        <v>1401487756</v>
      </c>
      <c r="L1217">
        <v>1398895756</v>
      </c>
      <c r="M1217" s="13">
        <f t="shared" si="116"/>
        <v>41759.923101851848</v>
      </c>
      <c r="N1217" s="13" t="str">
        <f t="shared" si="117"/>
        <v>2014</v>
      </c>
      <c r="O1217" s="13" t="str">
        <f t="shared" si="118"/>
        <v>Apr</v>
      </c>
      <c r="P1217" s="13">
        <f t="shared" si="119"/>
        <v>41789.923101851848</v>
      </c>
      <c r="Q1217" t="b">
        <v>0</v>
      </c>
      <c r="R1217">
        <v>549</v>
      </c>
      <c r="S1217" t="b">
        <v>1</v>
      </c>
      <c r="T1217" t="s">
        <v>8283</v>
      </c>
      <c r="U1217" s="9" t="s">
        <v>8336</v>
      </c>
      <c r="V1217" t="s">
        <v>8337</v>
      </c>
    </row>
    <row r="1218" spans="1:22" ht="30" hidden="1" x14ac:dyDescent="0.3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s="7">
        <f t="shared" si="120"/>
        <v>146</v>
      </c>
      <c r="G1218" s="7">
        <f t="shared" si="115"/>
        <v>91.88</v>
      </c>
      <c r="H1218" t="s">
        <v>8218</v>
      </c>
      <c r="I1218" t="s">
        <v>8223</v>
      </c>
      <c r="J1218" t="s">
        <v>8245</v>
      </c>
      <c r="K1218">
        <v>1443826980</v>
      </c>
      <c r="L1218">
        <v>1441032457</v>
      </c>
      <c r="M1218" s="13">
        <f t="shared" si="116"/>
        <v>42247.616400462968</v>
      </c>
      <c r="N1218" s="13" t="str">
        <f t="shared" si="117"/>
        <v>2015</v>
      </c>
      <c r="O1218" s="13" t="str">
        <f t="shared" si="118"/>
        <v>Aug</v>
      </c>
      <c r="P1218" s="13">
        <f t="shared" si="119"/>
        <v>42279.960416666669</v>
      </c>
      <c r="Q1218" t="b">
        <v>0</v>
      </c>
      <c r="R1218">
        <v>222</v>
      </c>
      <c r="S1218" t="b">
        <v>1</v>
      </c>
      <c r="T1218" t="s">
        <v>8283</v>
      </c>
      <c r="U1218" s="9" t="s">
        <v>8336</v>
      </c>
      <c r="V1218" t="s">
        <v>8337</v>
      </c>
    </row>
    <row r="1219" spans="1:22" ht="45" hidden="1" x14ac:dyDescent="0.3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s="7">
        <f t="shared" si="120"/>
        <v>103</v>
      </c>
      <c r="G1219" s="7">
        <f t="shared" si="115"/>
        <v>148.57</v>
      </c>
      <c r="H1219" t="s">
        <v>8218</v>
      </c>
      <c r="I1219" t="s">
        <v>8223</v>
      </c>
      <c r="J1219" t="s">
        <v>8245</v>
      </c>
      <c r="K1219">
        <v>1468524340</v>
      </c>
      <c r="L1219">
        <v>1465932340</v>
      </c>
      <c r="M1219" s="13">
        <f t="shared" si="116"/>
        <v>42535.809490740736</v>
      </c>
      <c r="N1219" s="13" t="str">
        <f t="shared" si="117"/>
        <v>2016</v>
      </c>
      <c r="O1219" s="13" t="str">
        <f t="shared" si="118"/>
        <v>Jun</v>
      </c>
      <c r="P1219" s="13">
        <f t="shared" si="119"/>
        <v>42565.809490740736</v>
      </c>
      <c r="Q1219" t="b">
        <v>0</v>
      </c>
      <c r="R1219">
        <v>183</v>
      </c>
      <c r="S1219" t="b">
        <v>1</v>
      </c>
      <c r="T1219" t="s">
        <v>8283</v>
      </c>
      <c r="U1219" s="9" t="s">
        <v>8336</v>
      </c>
      <c r="V1219" t="s">
        <v>8337</v>
      </c>
    </row>
    <row r="1220" spans="1:22" ht="60" hidden="1" x14ac:dyDescent="0.3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s="7">
        <f t="shared" si="120"/>
        <v>172</v>
      </c>
      <c r="G1220" s="7">
        <f t="shared" si="115"/>
        <v>174.21</v>
      </c>
      <c r="H1220" t="s">
        <v>8218</v>
      </c>
      <c r="I1220" t="s">
        <v>8223</v>
      </c>
      <c r="J1220" t="s">
        <v>8245</v>
      </c>
      <c r="K1220">
        <v>1446346800</v>
      </c>
      <c r="L1220">
        <v>1443714800</v>
      </c>
      <c r="M1220" s="13">
        <f t="shared" si="116"/>
        <v>42278.662037037036</v>
      </c>
      <c r="N1220" s="13" t="str">
        <f t="shared" si="117"/>
        <v>2015</v>
      </c>
      <c r="O1220" s="13" t="str">
        <f t="shared" si="118"/>
        <v>Oct</v>
      </c>
      <c r="P1220" s="13">
        <f t="shared" si="119"/>
        <v>42309.125</v>
      </c>
      <c r="Q1220" t="b">
        <v>0</v>
      </c>
      <c r="R1220">
        <v>89</v>
      </c>
      <c r="S1220" t="b">
        <v>1</v>
      </c>
      <c r="T1220" t="s">
        <v>8283</v>
      </c>
      <c r="U1220" s="9" t="s">
        <v>8336</v>
      </c>
      <c r="V1220" t="s">
        <v>8337</v>
      </c>
    </row>
    <row r="1221" spans="1:22" ht="30" hidden="1" x14ac:dyDescent="0.3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s="7">
        <f t="shared" si="120"/>
        <v>159</v>
      </c>
      <c r="G1221" s="7">
        <f t="shared" si="115"/>
        <v>102.86</v>
      </c>
      <c r="H1221" t="s">
        <v>8218</v>
      </c>
      <c r="I1221" t="s">
        <v>8223</v>
      </c>
      <c r="J1221" t="s">
        <v>8245</v>
      </c>
      <c r="K1221">
        <v>1476961513</v>
      </c>
      <c r="L1221">
        <v>1474369513</v>
      </c>
      <c r="M1221" s="13">
        <f t="shared" si="116"/>
        <v>42633.461956018517</v>
      </c>
      <c r="N1221" s="13" t="str">
        <f t="shared" si="117"/>
        <v>2016</v>
      </c>
      <c r="O1221" s="13" t="str">
        <f t="shared" si="118"/>
        <v>Sep</v>
      </c>
      <c r="P1221" s="13">
        <f t="shared" si="119"/>
        <v>42663.461956018517</v>
      </c>
      <c r="Q1221" t="b">
        <v>0</v>
      </c>
      <c r="R1221">
        <v>253</v>
      </c>
      <c r="S1221" t="b">
        <v>1</v>
      </c>
      <c r="T1221" t="s">
        <v>8283</v>
      </c>
      <c r="U1221" s="9" t="s">
        <v>8336</v>
      </c>
      <c r="V1221" t="s">
        <v>8337</v>
      </c>
    </row>
    <row r="1222" spans="1:22" ht="45" hidden="1" x14ac:dyDescent="0.3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s="7">
        <f t="shared" si="120"/>
        <v>104</v>
      </c>
      <c r="G1222" s="7">
        <f t="shared" si="115"/>
        <v>111.18</v>
      </c>
      <c r="H1222" t="s">
        <v>8218</v>
      </c>
      <c r="I1222" t="s">
        <v>8235</v>
      </c>
      <c r="J1222" t="s">
        <v>8248</v>
      </c>
      <c r="K1222">
        <v>1440515112</v>
      </c>
      <c r="L1222">
        <v>1437923112</v>
      </c>
      <c r="M1222" s="13">
        <f t="shared" si="116"/>
        <v>42211.628611111111</v>
      </c>
      <c r="N1222" s="13" t="str">
        <f t="shared" si="117"/>
        <v>2015</v>
      </c>
      <c r="O1222" s="13" t="str">
        <f t="shared" si="118"/>
        <v>Jul</v>
      </c>
      <c r="P1222" s="13">
        <f t="shared" si="119"/>
        <v>42241.628611111111</v>
      </c>
      <c r="Q1222" t="b">
        <v>0</v>
      </c>
      <c r="R1222">
        <v>140</v>
      </c>
      <c r="S1222" t="b">
        <v>1</v>
      </c>
      <c r="T1222" t="s">
        <v>8283</v>
      </c>
      <c r="U1222" s="9" t="s">
        <v>8336</v>
      </c>
      <c r="V1222" t="s">
        <v>8337</v>
      </c>
    </row>
    <row r="1223" spans="1:22" ht="45" hidden="1" x14ac:dyDescent="0.3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s="7">
        <f t="shared" si="120"/>
        <v>111</v>
      </c>
      <c r="G1223" s="7">
        <f t="shared" si="115"/>
        <v>23.8</v>
      </c>
      <c r="H1223" t="s">
        <v>8218</v>
      </c>
      <c r="I1223" t="s">
        <v>8224</v>
      </c>
      <c r="J1223" t="s">
        <v>8246</v>
      </c>
      <c r="K1223">
        <v>1480809600</v>
      </c>
      <c r="L1223">
        <v>1478431488</v>
      </c>
      <c r="M1223" s="13">
        <f t="shared" si="116"/>
        <v>42680.47555555556</v>
      </c>
      <c r="N1223" s="13" t="str">
        <f t="shared" si="117"/>
        <v>2016</v>
      </c>
      <c r="O1223" s="13" t="str">
        <f t="shared" si="118"/>
        <v>Nov</v>
      </c>
      <c r="P1223" s="13">
        <f t="shared" si="119"/>
        <v>42708</v>
      </c>
      <c r="Q1223" t="b">
        <v>0</v>
      </c>
      <c r="R1223">
        <v>103</v>
      </c>
      <c r="S1223" t="b">
        <v>1</v>
      </c>
      <c r="T1223" t="s">
        <v>8283</v>
      </c>
      <c r="U1223" s="9" t="s">
        <v>8336</v>
      </c>
      <c r="V1223" t="s">
        <v>8337</v>
      </c>
    </row>
    <row r="1224" spans="1:22" ht="30" hidden="1" x14ac:dyDescent="0.3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s="7">
        <f t="shared" si="120"/>
        <v>280</v>
      </c>
      <c r="G1224" s="7">
        <f t="shared" si="115"/>
        <v>81.27</v>
      </c>
      <c r="H1224" t="s">
        <v>8218</v>
      </c>
      <c r="I1224" t="s">
        <v>8228</v>
      </c>
      <c r="J1224" t="s">
        <v>8250</v>
      </c>
      <c r="K1224">
        <v>1459483200</v>
      </c>
      <c r="L1224">
        <v>1456852647</v>
      </c>
      <c r="M1224" s="13">
        <f t="shared" si="116"/>
        <v>42430.720451388886</v>
      </c>
      <c r="N1224" s="13" t="str">
        <f t="shared" si="117"/>
        <v>2016</v>
      </c>
      <c r="O1224" s="13" t="str">
        <f t="shared" si="118"/>
        <v>Mar</v>
      </c>
      <c r="P1224" s="13">
        <f t="shared" si="119"/>
        <v>42461.166666666672</v>
      </c>
      <c r="Q1224" t="b">
        <v>0</v>
      </c>
      <c r="R1224">
        <v>138</v>
      </c>
      <c r="S1224" t="b">
        <v>1</v>
      </c>
      <c r="T1224" t="s">
        <v>8283</v>
      </c>
      <c r="U1224" s="9" t="s">
        <v>8336</v>
      </c>
      <c r="V1224" t="s">
        <v>8337</v>
      </c>
    </row>
    <row r="1225" spans="1:22" ht="45" hidden="1" x14ac:dyDescent="0.3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s="7">
        <f t="shared" si="120"/>
        <v>112</v>
      </c>
      <c r="G1225" s="7">
        <f t="shared" si="115"/>
        <v>116.21</v>
      </c>
      <c r="H1225" t="s">
        <v>8218</v>
      </c>
      <c r="I1225" t="s">
        <v>8223</v>
      </c>
      <c r="J1225" t="s">
        <v>8245</v>
      </c>
      <c r="K1225">
        <v>1478754909</v>
      </c>
      <c r="L1225">
        <v>1476159309</v>
      </c>
      <c r="M1225" s="13">
        <f t="shared" si="116"/>
        <v>42654.177187499998</v>
      </c>
      <c r="N1225" s="13" t="str">
        <f t="shared" si="117"/>
        <v>2016</v>
      </c>
      <c r="O1225" s="13" t="str">
        <f t="shared" si="118"/>
        <v>Oct</v>
      </c>
      <c r="P1225" s="13">
        <f t="shared" si="119"/>
        <v>42684.218854166669</v>
      </c>
      <c r="Q1225" t="b">
        <v>0</v>
      </c>
      <c r="R1225">
        <v>191</v>
      </c>
      <c r="S1225" t="b">
        <v>1</v>
      </c>
      <c r="T1225" t="s">
        <v>8283</v>
      </c>
      <c r="U1225" s="9" t="s">
        <v>8336</v>
      </c>
      <c r="V1225" t="s">
        <v>8337</v>
      </c>
    </row>
    <row r="1226" spans="1:22" ht="30" hidden="1" x14ac:dyDescent="0.3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s="7">
        <f t="shared" si="120"/>
        <v>7</v>
      </c>
      <c r="G1226" s="7">
        <f t="shared" ref="G1226:G1289" si="121">IFERROR(ROUND(E1226/R1226,2),0)</f>
        <v>58.89</v>
      </c>
      <c r="H1226" t="s">
        <v>8219</v>
      </c>
      <c r="I1226" t="s">
        <v>8223</v>
      </c>
      <c r="J1226" t="s">
        <v>8245</v>
      </c>
      <c r="K1226">
        <v>1402060302</v>
      </c>
      <c r="L1226">
        <v>1396876302</v>
      </c>
      <c r="M1226" s="13">
        <f t="shared" ref="M1226:M1289" si="122">(((L1226/60)/60)/24)+DATE(1970,1,1)</f>
        <v>41736.549791666665</v>
      </c>
      <c r="N1226" s="13" t="str">
        <f t="shared" ref="N1226:N1289" si="123">TEXT(M1226, "YYY")</f>
        <v>2014</v>
      </c>
      <c r="O1226" s="13" t="str">
        <f t="shared" ref="O1226:O1289" si="124">TEXT(M1226,"MMM")</f>
        <v>Apr</v>
      </c>
      <c r="P1226" s="13">
        <f t="shared" ref="P1226:P1289" si="125">(((K1226/60)/60)/24)+DATE(1970,1,1)</f>
        <v>41796.549791666665</v>
      </c>
      <c r="Q1226" t="b">
        <v>0</v>
      </c>
      <c r="R1226">
        <v>18</v>
      </c>
      <c r="S1226" t="b">
        <v>0</v>
      </c>
      <c r="T1226" t="s">
        <v>8284</v>
      </c>
      <c r="U1226" s="9" t="s">
        <v>8323</v>
      </c>
      <c r="V1226" t="s">
        <v>8338</v>
      </c>
    </row>
    <row r="1227" spans="1:22" ht="45" hidden="1" x14ac:dyDescent="0.3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s="7">
        <f t="shared" si="120"/>
        <v>4</v>
      </c>
      <c r="G1227" s="7">
        <f t="shared" si="121"/>
        <v>44</v>
      </c>
      <c r="H1227" t="s">
        <v>8219</v>
      </c>
      <c r="I1227" t="s">
        <v>8223</v>
      </c>
      <c r="J1227" t="s">
        <v>8245</v>
      </c>
      <c r="K1227">
        <v>1382478278</v>
      </c>
      <c r="L1227">
        <v>1377294278</v>
      </c>
      <c r="M1227" s="13">
        <f t="shared" si="122"/>
        <v>41509.905995370369</v>
      </c>
      <c r="N1227" s="13" t="str">
        <f t="shared" si="123"/>
        <v>2013</v>
      </c>
      <c r="O1227" s="13" t="str">
        <f t="shared" si="124"/>
        <v>Aug</v>
      </c>
      <c r="P1227" s="13">
        <f t="shared" si="125"/>
        <v>41569.905995370369</v>
      </c>
      <c r="Q1227" t="b">
        <v>0</v>
      </c>
      <c r="R1227">
        <v>3</v>
      </c>
      <c r="S1227" t="b">
        <v>0</v>
      </c>
      <c r="T1227" t="s">
        <v>8284</v>
      </c>
      <c r="U1227" s="9" t="s">
        <v>8323</v>
      </c>
      <c r="V1227" t="s">
        <v>8338</v>
      </c>
    </row>
    <row r="1228" spans="1:22" ht="45" hidden="1" x14ac:dyDescent="0.3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s="7">
        <f t="shared" si="120"/>
        <v>4</v>
      </c>
      <c r="G1228" s="7">
        <f t="shared" si="121"/>
        <v>48.43</v>
      </c>
      <c r="H1228" t="s">
        <v>8219</v>
      </c>
      <c r="I1228" t="s">
        <v>8223</v>
      </c>
      <c r="J1228" t="s">
        <v>8245</v>
      </c>
      <c r="K1228">
        <v>1398042000</v>
      </c>
      <c r="L1228">
        <v>1395089981</v>
      </c>
      <c r="M1228" s="13">
        <f t="shared" si="122"/>
        <v>41715.874780092592</v>
      </c>
      <c r="N1228" s="13" t="str">
        <f t="shared" si="123"/>
        <v>2014</v>
      </c>
      <c r="O1228" s="13" t="str">
        <f t="shared" si="124"/>
        <v>Mar</v>
      </c>
      <c r="P1228" s="13">
        <f t="shared" si="125"/>
        <v>41750.041666666664</v>
      </c>
      <c r="Q1228" t="b">
        <v>0</v>
      </c>
      <c r="R1228">
        <v>40</v>
      </c>
      <c r="S1228" t="b">
        <v>0</v>
      </c>
      <c r="T1228" t="s">
        <v>8284</v>
      </c>
      <c r="U1228" s="9" t="s">
        <v>8323</v>
      </c>
      <c r="V1228" t="s">
        <v>8338</v>
      </c>
    </row>
    <row r="1229" spans="1:22" ht="60" hidden="1" x14ac:dyDescent="0.3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s="7">
        <f t="shared" si="120"/>
        <v>0</v>
      </c>
      <c r="G1229" s="7">
        <f t="shared" si="121"/>
        <v>0</v>
      </c>
      <c r="H1229" t="s">
        <v>8219</v>
      </c>
      <c r="I1229" t="s">
        <v>8223</v>
      </c>
      <c r="J1229" t="s">
        <v>8245</v>
      </c>
      <c r="K1229">
        <v>1407394800</v>
      </c>
      <c r="L1229">
        <v>1404770616</v>
      </c>
      <c r="M1229" s="13">
        <f t="shared" si="122"/>
        <v>41827.919166666667</v>
      </c>
      <c r="N1229" s="13" t="str">
        <f t="shared" si="123"/>
        <v>2014</v>
      </c>
      <c r="O1229" s="13" t="str">
        <f t="shared" si="124"/>
        <v>Jul</v>
      </c>
      <c r="P1229" s="13">
        <f t="shared" si="125"/>
        <v>41858.291666666664</v>
      </c>
      <c r="Q1229" t="b">
        <v>0</v>
      </c>
      <c r="R1229">
        <v>0</v>
      </c>
      <c r="S1229" t="b">
        <v>0</v>
      </c>
      <c r="T1229" t="s">
        <v>8284</v>
      </c>
      <c r="U1229" s="9" t="s">
        <v>8323</v>
      </c>
      <c r="V1229" t="s">
        <v>8338</v>
      </c>
    </row>
    <row r="1230" spans="1:22" ht="45" hidden="1" x14ac:dyDescent="0.3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s="7">
        <f t="shared" si="120"/>
        <v>29</v>
      </c>
      <c r="G1230" s="7">
        <f t="shared" si="121"/>
        <v>61.04</v>
      </c>
      <c r="H1230" t="s">
        <v>8219</v>
      </c>
      <c r="I1230" t="s">
        <v>8223</v>
      </c>
      <c r="J1230" t="s">
        <v>8245</v>
      </c>
      <c r="K1230">
        <v>1317231008</v>
      </c>
      <c r="L1230">
        <v>1312047008</v>
      </c>
      <c r="M1230" s="13">
        <f t="shared" si="122"/>
        <v>40754.729259259257</v>
      </c>
      <c r="N1230" s="13" t="str">
        <f t="shared" si="123"/>
        <v>2011</v>
      </c>
      <c r="O1230" s="13" t="str">
        <f t="shared" si="124"/>
        <v>Jul</v>
      </c>
      <c r="P1230" s="13">
        <f t="shared" si="125"/>
        <v>40814.729259259257</v>
      </c>
      <c r="Q1230" t="b">
        <v>0</v>
      </c>
      <c r="R1230">
        <v>24</v>
      </c>
      <c r="S1230" t="b">
        <v>0</v>
      </c>
      <c r="T1230" t="s">
        <v>8284</v>
      </c>
      <c r="U1230" s="9" t="s">
        <v>8323</v>
      </c>
      <c r="V1230" t="s">
        <v>8338</v>
      </c>
    </row>
    <row r="1231" spans="1:22" ht="60" hidden="1" x14ac:dyDescent="0.3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s="7">
        <f t="shared" si="120"/>
        <v>1</v>
      </c>
      <c r="G1231" s="7">
        <f t="shared" si="121"/>
        <v>25</v>
      </c>
      <c r="H1231" t="s">
        <v>8219</v>
      </c>
      <c r="I1231" t="s">
        <v>8223</v>
      </c>
      <c r="J1231" t="s">
        <v>8245</v>
      </c>
      <c r="K1231">
        <v>1334592000</v>
      </c>
      <c r="L1231">
        <v>1331982127</v>
      </c>
      <c r="M1231" s="13">
        <f t="shared" si="122"/>
        <v>40985.459803240738</v>
      </c>
      <c r="N1231" s="13" t="str">
        <f t="shared" si="123"/>
        <v>2012</v>
      </c>
      <c r="O1231" s="13" t="str">
        <f t="shared" si="124"/>
        <v>Mar</v>
      </c>
      <c r="P1231" s="13">
        <f t="shared" si="125"/>
        <v>41015.666666666664</v>
      </c>
      <c r="Q1231" t="b">
        <v>0</v>
      </c>
      <c r="R1231">
        <v>1</v>
      </c>
      <c r="S1231" t="b">
        <v>0</v>
      </c>
      <c r="T1231" t="s">
        <v>8284</v>
      </c>
      <c r="U1231" s="9" t="s">
        <v>8323</v>
      </c>
      <c r="V1231" t="s">
        <v>8338</v>
      </c>
    </row>
    <row r="1232" spans="1:22" ht="45" hidden="1" x14ac:dyDescent="0.3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s="7">
        <f t="shared" si="120"/>
        <v>0</v>
      </c>
      <c r="G1232" s="7">
        <f t="shared" si="121"/>
        <v>0</v>
      </c>
      <c r="H1232" t="s">
        <v>8219</v>
      </c>
      <c r="I1232" t="s">
        <v>8223</v>
      </c>
      <c r="J1232" t="s">
        <v>8245</v>
      </c>
      <c r="K1232">
        <v>1298589630</v>
      </c>
      <c r="L1232">
        <v>1295997630</v>
      </c>
      <c r="M1232" s="13">
        <f t="shared" si="122"/>
        <v>40568.972569444442</v>
      </c>
      <c r="N1232" s="13" t="str">
        <f t="shared" si="123"/>
        <v>2011</v>
      </c>
      <c r="O1232" s="13" t="str">
        <f t="shared" si="124"/>
        <v>Jan</v>
      </c>
      <c r="P1232" s="13">
        <f t="shared" si="125"/>
        <v>40598.972569444442</v>
      </c>
      <c r="Q1232" t="b">
        <v>0</v>
      </c>
      <c r="R1232">
        <v>0</v>
      </c>
      <c r="S1232" t="b">
        <v>0</v>
      </c>
      <c r="T1232" t="s">
        <v>8284</v>
      </c>
      <c r="U1232" s="9" t="s">
        <v>8323</v>
      </c>
      <c r="V1232" t="s">
        <v>8338</v>
      </c>
    </row>
    <row r="1233" spans="1:22" ht="45" hidden="1" x14ac:dyDescent="0.3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s="7">
        <f t="shared" si="120"/>
        <v>0</v>
      </c>
      <c r="G1233" s="7">
        <f t="shared" si="121"/>
        <v>0</v>
      </c>
      <c r="H1233" t="s">
        <v>8219</v>
      </c>
      <c r="I1233" t="s">
        <v>8223</v>
      </c>
      <c r="J1233" t="s">
        <v>8245</v>
      </c>
      <c r="K1233">
        <v>1440723600</v>
      </c>
      <c r="L1233">
        <v>1436394968</v>
      </c>
      <c r="M1233" s="13">
        <f t="shared" si="122"/>
        <v>42193.941759259258</v>
      </c>
      <c r="N1233" s="13" t="str">
        <f t="shared" si="123"/>
        <v>2015</v>
      </c>
      <c r="O1233" s="13" t="str">
        <f t="shared" si="124"/>
        <v>Jul</v>
      </c>
      <c r="P1233" s="13">
        <f t="shared" si="125"/>
        <v>42244.041666666672</v>
      </c>
      <c r="Q1233" t="b">
        <v>0</v>
      </c>
      <c r="R1233">
        <v>0</v>
      </c>
      <c r="S1233" t="b">
        <v>0</v>
      </c>
      <c r="T1233" t="s">
        <v>8284</v>
      </c>
      <c r="U1233" s="9" t="s">
        <v>8323</v>
      </c>
      <c r="V1233" t="s">
        <v>8338</v>
      </c>
    </row>
    <row r="1234" spans="1:22" ht="60" hidden="1" x14ac:dyDescent="0.3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s="7">
        <f t="shared" si="120"/>
        <v>1</v>
      </c>
      <c r="G1234" s="7">
        <f t="shared" si="121"/>
        <v>40</v>
      </c>
      <c r="H1234" t="s">
        <v>8219</v>
      </c>
      <c r="I1234" t="s">
        <v>8223</v>
      </c>
      <c r="J1234" t="s">
        <v>8245</v>
      </c>
      <c r="K1234">
        <v>1381090870</v>
      </c>
      <c r="L1234">
        <v>1377030070</v>
      </c>
      <c r="M1234" s="13">
        <f t="shared" si="122"/>
        <v>41506.848032407412</v>
      </c>
      <c r="N1234" s="13" t="str">
        <f t="shared" si="123"/>
        <v>2013</v>
      </c>
      <c r="O1234" s="13" t="str">
        <f t="shared" si="124"/>
        <v>Aug</v>
      </c>
      <c r="P1234" s="13">
        <f t="shared" si="125"/>
        <v>41553.848032407412</v>
      </c>
      <c r="Q1234" t="b">
        <v>0</v>
      </c>
      <c r="R1234">
        <v>1</v>
      </c>
      <c r="S1234" t="b">
        <v>0</v>
      </c>
      <c r="T1234" t="s">
        <v>8284</v>
      </c>
      <c r="U1234" s="9" t="s">
        <v>8323</v>
      </c>
      <c r="V1234" t="s">
        <v>8338</v>
      </c>
    </row>
    <row r="1235" spans="1:22" ht="60" hidden="1" x14ac:dyDescent="0.3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s="7">
        <f t="shared" si="120"/>
        <v>12</v>
      </c>
      <c r="G1235" s="7">
        <f t="shared" si="121"/>
        <v>19.329999999999998</v>
      </c>
      <c r="H1235" t="s">
        <v>8219</v>
      </c>
      <c r="I1235" t="s">
        <v>8223</v>
      </c>
      <c r="J1235" t="s">
        <v>8245</v>
      </c>
      <c r="K1235">
        <v>1329864374</v>
      </c>
      <c r="L1235">
        <v>1328049974</v>
      </c>
      <c r="M1235" s="13">
        <f t="shared" si="122"/>
        <v>40939.948773148149</v>
      </c>
      <c r="N1235" s="13" t="str">
        <f t="shared" si="123"/>
        <v>2012</v>
      </c>
      <c r="O1235" s="13" t="str">
        <f t="shared" si="124"/>
        <v>Jan</v>
      </c>
      <c r="P1235" s="13">
        <f t="shared" si="125"/>
        <v>40960.948773148149</v>
      </c>
      <c r="Q1235" t="b">
        <v>0</v>
      </c>
      <c r="R1235">
        <v>6</v>
      </c>
      <c r="S1235" t="b">
        <v>0</v>
      </c>
      <c r="T1235" t="s">
        <v>8284</v>
      </c>
      <c r="U1235" s="9" t="s">
        <v>8323</v>
      </c>
      <c r="V1235" t="s">
        <v>8338</v>
      </c>
    </row>
    <row r="1236" spans="1:22" ht="45" hidden="1" x14ac:dyDescent="0.3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s="7">
        <f t="shared" si="120"/>
        <v>0</v>
      </c>
      <c r="G1236" s="7">
        <f t="shared" si="121"/>
        <v>0</v>
      </c>
      <c r="H1236" t="s">
        <v>8219</v>
      </c>
      <c r="I1236" t="s">
        <v>8224</v>
      </c>
      <c r="J1236" t="s">
        <v>8246</v>
      </c>
      <c r="K1236">
        <v>1422903342</v>
      </c>
      <c r="L1236">
        <v>1420311342</v>
      </c>
      <c r="M1236" s="13">
        <f t="shared" si="122"/>
        <v>42007.788680555561</v>
      </c>
      <c r="N1236" s="13" t="str">
        <f t="shared" si="123"/>
        <v>2015</v>
      </c>
      <c r="O1236" s="13" t="str">
        <f t="shared" si="124"/>
        <v>Jan</v>
      </c>
      <c r="P1236" s="13">
        <f t="shared" si="125"/>
        <v>42037.788680555561</v>
      </c>
      <c r="Q1236" t="b">
        <v>0</v>
      </c>
      <c r="R1236">
        <v>0</v>
      </c>
      <c r="S1236" t="b">
        <v>0</v>
      </c>
      <c r="T1236" t="s">
        <v>8284</v>
      </c>
      <c r="U1236" s="9" t="s">
        <v>8323</v>
      </c>
      <c r="V1236" t="s">
        <v>8338</v>
      </c>
    </row>
    <row r="1237" spans="1:22" ht="60" hidden="1" x14ac:dyDescent="0.3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s="7">
        <f t="shared" si="120"/>
        <v>3</v>
      </c>
      <c r="G1237" s="7">
        <f t="shared" si="121"/>
        <v>35</v>
      </c>
      <c r="H1237" t="s">
        <v>8219</v>
      </c>
      <c r="I1237" t="s">
        <v>8223</v>
      </c>
      <c r="J1237" t="s">
        <v>8245</v>
      </c>
      <c r="K1237">
        <v>1387077299</v>
      </c>
      <c r="L1237">
        <v>1383621299</v>
      </c>
      <c r="M1237" s="13">
        <f t="shared" si="122"/>
        <v>41583.135405092595</v>
      </c>
      <c r="N1237" s="13" t="str">
        <f t="shared" si="123"/>
        <v>2013</v>
      </c>
      <c r="O1237" s="13" t="str">
        <f t="shared" si="124"/>
        <v>Nov</v>
      </c>
      <c r="P1237" s="13">
        <f t="shared" si="125"/>
        <v>41623.135405092595</v>
      </c>
      <c r="Q1237" t="b">
        <v>0</v>
      </c>
      <c r="R1237">
        <v>6</v>
      </c>
      <c r="S1237" t="b">
        <v>0</v>
      </c>
      <c r="T1237" t="s">
        <v>8284</v>
      </c>
      <c r="U1237" s="9" t="s">
        <v>8323</v>
      </c>
      <c r="V1237" t="s">
        <v>8338</v>
      </c>
    </row>
    <row r="1238" spans="1:22" ht="30" hidden="1" x14ac:dyDescent="0.3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s="7">
        <f t="shared" si="120"/>
        <v>0</v>
      </c>
      <c r="G1238" s="7">
        <f t="shared" si="121"/>
        <v>0</v>
      </c>
      <c r="H1238" t="s">
        <v>8219</v>
      </c>
      <c r="I1238" t="s">
        <v>8223</v>
      </c>
      <c r="J1238" t="s">
        <v>8245</v>
      </c>
      <c r="K1238">
        <v>1343491200</v>
      </c>
      <c r="L1238">
        <v>1342801164</v>
      </c>
      <c r="M1238" s="13">
        <f t="shared" si="122"/>
        <v>41110.680138888885</v>
      </c>
      <c r="N1238" s="13" t="str">
        <f t="shared" si="123"/>
        <v>2012</v>
      </c>
      <c r="O1238" s="13" t="str">
        <f t="shared" si="124"/>
        <v>Jul</v>
      </c>
      <c r="P1238" s="13">
        <f t="shared" si="125"/>
        <v>41118.666666666664</v>
      </c>
      <c r="Q1238" t="b">
        <v>0</v>
      </c>
      <c r="R1238">
        <v>0</v>
      </c>
      <c r="S1238" t="b">
        <v>0</v>
      </c>
      <c r="T1238" t="s">
        <v>8284</v>
      </c>
      <c r="U1238" s="9" t="s">
        <v>8323</v>
      </c>
      <c r="V1238" t="s">
        <v>8338</v>
      </c>
    </row>
    <row r="1239" spans="1:22" ht="60" hidden="1" x14ac:dyDescent="0.3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s="7">
        <f t="shared" si="120"/>
        <v>0</v>
      </c>
      <c r="G1239" s="7">
        <f t="shared" si="121"/>
        <v>0</v>
      </c>
      <c r="H1239" t="s">
        <v>8219</v>
      </c>
      <c r="I1239" t="s">
        <v>8223</v>
      </c>
      <c r="J1239" t="s">
        <v>8245</v>
      </c>
      <c r="K1239">
        <v>1345790865</v>
      </c>
      <c r="L1239">
        <v>1344062865</v>
      </c>
      <c r="M1239" s="13">
        <f t="shared" si="122"/>
        <v>41125.283159722225</v>
      </c>
      <c r="N1239" s="13" t="str">
        <f t="shared" si="123"/>
        <v>2012</v>
      </c>
      <c r="O1239" s="13" t="str">
        <f t="shared" si="124"/>
        <v>Aug</v>
      </c>
      <c r="P1239" s="13">
        <f t="shared" si="125"/>
        <v>41145.283159722225</v>
      </c>
      <c r="Q1239" t="b">
        <v>0</v>
      </c>
      <c r="R1239">
        <v>0</v>
      </c>
      <c r="S1239" t="b">
        <v>0</v>
      </c>
      <c r="T1239" t="s">
        <v>8284</v>
      </c>
      <c r="U1239" s="9" t="s">
        <v>8323</v>
      </c>
      <c r="V1239" t="s">
        <v>8338</v>
      </c>
    </row>
    <row r="1240" spans="1:22" ht="60" hidden="1" x14ac:dyDescent="0.3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s="7">
        <f t="shared" si="120"/>
        <v>18</v>
      </c>
      <c r="G1240" s="7">
        <f t="shared" si="121"/>
        <v>59.33</v>
      </c>
      <c r="H1240" t="s">
        <v>8219</v>
      </c>
      <c r="I1240" t="s">
        <v>8223</v>
      </c>
      <c r="J1240" t="s">
        <v>8245</v>
      </c>
      <c r="K1240">
        <v>1312641536</v>
      </c>
      <c r="L1240">
        <v>1310049536</v>
      </c>
      <c r="M1240" s="13">
        <f t="shared" si="122"/>
        <v>40731.61037037037</v>
      </c>
      <c r="N1240" s="13" t="str">
        <f t="shared" si="123"/>
        <v>2011</v>
      </c>
      <c r="O1240" s="13" t="str">
        <f t="shared" si="124"/>
        <v>Jul</v>
      </c>
      <c r="P1240" s="13">
        <f t="shared" si="125"/>
        <v>40761.61037037037</v>
      </c>
      <c r="Q1240" t="b">
        <v>0</v>
      </c>
      <c r="R1240">
        <v>3</v>
      </c>
      <c r="S1240" t="b">
        <v>0</v>
      </c>
      <c r="T1240" t="s">
        <v>8284</v>
      </c>
      <c r="U1240" s="9" t="s">
        <v>8323</v>
      </c>
      <c r="V1240" t="s">
        <v>8338</v>
      </c>
    </row>
    <row r="1241" spans="1:22" ht="30" hidden="1" x14ac:dyDescent="0.3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s="7">
        <f t="shared" si="120"/>
        <v>0</v>
      </c>
      <c r="G1241" s="7">
        <f t="shared" si="121"/>
        <v>0</v>
      </c>
      <c r="H1241" t="s">
        <v>8219</v>
      </c>
      <c r="I1241" t="s">
        <v>8223</v>
      </c>
      <c r="J1241" t="s">
        <v>8245</v>
      </c>
      <c r="K1241">
        <v>1325804767</v>
      </c>
      <c r="L1241">
        <v>1323212767</v>
      </c>
      <c r="M1241" s="13">
        <f t="shared" si="122"/>
        <v>40883.962581018517</v>
      </c>
      <c r="N1241" s="13" t="str">
        <f t="shared" si="123"/>
        <v>2011</v>
      </c>
      <c r="O1241" s="13" t="str">
        <f t="shared" si="124"/>
        <v>Dec</v>
      </c>
      <c r="P1241" s="13">
        <f t="shared" si="125"/>
        <v>40913.962581018517</v>
      </c>
      <c r="Q1241" t="b">
        <v>0</v>
      </c>
      <c r="R1241">
        <v>0</v>
      </c>
      <c r="S1241" t="b">
        <v>0</v>
      </c>
      <c r="T1241" t="s">
        <v>8284</v>
      </c>
      <c r="U1241" s="9" t="s">
        <v>8323</v>
      </c>
      <c r="V1241" t="s">
        <v>8338</v>
      </c>
    </row>
    <row r="1242" spans="1:22" ht="45" hidden="1" x14ac:dyDescent="0.3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s="7">
        <f t="shared" si="120"/>
        <v>3</v>
      </c>
      <c r="G1242" s="7">
        <f t="shared" si="121"/>
        <v>30.13</v>
      </c>
      <c r="H1242" t="s">
        <v>8219</v>
      </c>
      <c r="I1242" t="s">
        <v>8223</v>
      </c>
      <c r="J1242" t="s">
        <v>8245</v>
      </c>
      <c r="K1242">
        <v>1373665860</v>
      </c>
      <c r="L1242">
        <v>1368579457</v>
      </c>
      <c r="M1242" s="13">
        <f t="shared" si="122"/>
        <v>41409.040011574078</v>
      </c>
      <c r="N1242" s="13" t="str">
        <f t="shared" si="123"/>
        <v>2013</v>
      </c>
      <c r="O1242" s="13" t="str">
        <f t="shared" si="124"/>
        <v>May</v>
      </c>
      <c r="P1242" s="13">
        <f t="shared" si="125"/>
        <v>41467.910416666666</v>
      </c>
      <c r="Q1242" t="b">
        <v>0</v>
      </c>
      <c r="R1242">
        <v>8</v>
      </c>
      <c r="S1242" t="b">
        <v>0</v>
      </c>
      <c r="T1242" t="s">
        <v>8284</v>
      </c>
      <c r="U1242" s="9" t="s">
        <v>8323</v>
      </c>
      <c r="V1242" t="s">
        <v>8338</v>
      </c>
    </row>
    <row r="1243" spans="1:22" ht="60" hidden="1" x14ac:dyDescent="0.3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s="7">
        <f t="shared" si="120"/>
        <v>51</v>
      </c>
      <c r="G1243" s="7">
        <f t="shared" si="121"/>
        <v>74.62</v>
      </c>
      <c r="H1243" t="s">
        <v>8219</v>
      </c>
      <c r="I1243" t="s">
        <v>8223</v>
      </c>
      <c r="J1243" t="s">
        <v>8245</v>
      </c>
      <c r="K1243">
        <v>1414994340</v>
      </c>
      <c r="L1243">
        <v>1413057980</v>
      </c>
      <c r="M1243" s="13">
        <f t="shared" si="122"/>
        <v>41923.837731481479</v>
      </c>
      <c r="N1243" s="13" t="str">
        <f t="shared" si="123"/>
        <v>2014</v>
      </c>
      <c r="O1243" s="13" t="str">
        <f t="shared" si="124"/>
        <v>Oct</v>
      </c>
      <c r="P1243" s="13">
        <f t="shared" si="125"/>
        <v>41946.249305555553</v>
      </c>
      <c r="Q1243" t="b">
        <v>0</v>
      </c>
      <c r="R1243">
        <v>34</v>
      </c>
      <c r="S1243" t="b">
        <v>0</v>
      </c>
      <c r="T1243" t="s">
        <v>8284</v>
      </c>
      <c r="U1243" s="9" t="s">
        <v>8323</v>
      </c>
      <c r="V1243" t="s">
        <v>8338</v>
      </c>
    </row>
    <row r="1244" spans="1:22" ht="45" hidden="1" x14ac:dyDescent="0.3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s="7">
        <f t="shared" si="120"/>
        <v>1</v>
      </c>
      <c r="G1244" s="7">
        <f t="shared" si="121"/>
        <v>5</v>
      </c>
      <c r="H1244" t="s">
        <v>8219</v>
      </c>
      <c r="I1244" t="s">
        <v>8223</v>
      </c>
      <c r="J1244" t="s">
        <v>8245</v>
      </c>
      <c r="K1244">
        <v>1315747080</v>
      </c>
      <c r="L1244">
        <v>1314417502</v>
      </c>
      <c r="M1244" s="13">
        <f t="shared" si="122"/>
        <v>40782.165532407409</v>
      </c>
      <c r="N1244" s="13" t="str">
        <f t="shared" si="123"/>
        <v>2011</v>
      </c>
      <c r="O1244" s="13" t="str">
        <f t="shared" si="124"/>
        <v>Aug</v>
      </c>
      <c r="P1244" s="13">
        <f t="shared" si="125"/>
        <v>40797.554166666669</v>
      </c>
      <c r="Q1244" t="b">
        <v>0</v>
      </c>
      <c r="R1244">
        <v>1</v>
      </c>
      <c r="S1244" t="b">
        <v>0</v>
      </c>
      <c r="T1244" t="s">
        <v>8284</v>
      </c>
      <c r="U1244" s="9" t="s">
        <v>8323</v>
      </c>
      <c r="V1244" t="s">
        <v>8338</v>
      </c>
    </row>
    <row r="1245" spans="1:22" ht="45" hidden="1" x14ac:dyDescent="0.3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s="7">
        <f t="shared" si="120"/>
        <v>14</v>
      </c>
      <c r="G1245" s="7">
        <f t="shared" si="121"/>
        <v>44.5</v>
      </c>
      <c r="H1245" t="s">
        <v>8219</v>
      </c>
      <c r="I1245" t="s">
        <v>8223</v>
      </c>
      <c r="J1245" t="s">
        <v>8245</v>
      </c>
      <c r="K1245">
        <v>1310158800</v>
      </c>
      <c r="L1245">
        <v>1304888771</v>
      </c>
      <c r="M1245" s="13">
        <f t="shared" si="122"/>
        <v>40671.879293981481</v>
      </c>
      <c r="N1245" s="13" t="str">
        <f t="shared" si="123"/>
        <v>2011</v>
      </c>
      <c r="O1245" s="13" t="str">
        <f t="shared" si="124"/>
        <v>May</v>
      </c>
      <c r="P1245" s="13">
        <f t="shared" si="125"/>
        <v>40732.875</v>
      </c>
      <c r="Q1245" t="b">
        <v>0</v>
      </c>
      <c r="R1245">
        <v>38</v>
      </c>
      <c r="S1245" t="b">
        <v>0</v>
      </c>
      <c r="T1245" t="s">
        <v>8284</v>
      </c>
      <c r="U1245" s="9" t="s">
        <v>8323</v>
      </c>
      <c r="V1245" t="s">
        <v>8338</v>
      </c>
    </row>
    <row r="1246" spans="1:22" ht="45" hidden="1" x14ac:dyDescent="0.3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s="7">
        <f t="shared" ref="F1246:F1285" si="126">ROUND(E1246/D1246*100,0)</f>
        <v>104</v>
      </c>
      <c r="G1246" s="7">
        <f t="shared" si="121"/>
        <v>46.13</v>
      </c>
      <c r="H1246" t="s">
        <v>8218</v>
      </c>
      <c r="I1246" t="s">
        <v>8223</v>
      </c>
      <c r="J1246" t="s">
        <v>8245</v>
      </c>
      <c r="K1246">
        <v>1366664400</v>
      </c>
      <c r="L1246">
        <v>1363981723</v>
      </c>
      <c r="M1246" s="13">
        <f t="shared" si="122"/>
        <v>41355.825497685182</v>
      </c>
      <c r="N1246" s="13" t="str">
        <f t="shared" si="123"/>
        <v>2013</v>
      </c>
      <c r="O1246" s="13" t="str">
        <f t="shared" si="124"/>
        <v>Mar</v>
      </c>
      <c r="P1246" s="13">
        <f t="shared" si="125"/>
        <v>41386.875</v>
      </c>
      <c r="Q1246" t="b">
        <v>1</v>
      </c>
      <c r="R1246">
        <v>45</v>
      </c>
      <c r="S1246" t="b">
        <v>1</v>
      </c>
      <c r="T1246" t="s">
        <v>8274</v>
      </c>
      <c r="U1246" s="9" t="s">
        <v>8323</v>
      </c>
      <c r="V1246" t="s">
        <v>8324</v>
      </c>
    </row>
    <row r="1247" spans="1:22" ht="45" hidden="1" x14ac:dyDescent="0.3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s="7">
        <f t="shared" si="126"/>
        <v>120</v>
      </c>
      <c r="G1247" s="7">
        <f t="shared" si="121"/>
        <v>141.47</v>
      </c>
      <c r="H1247" t="s">
        <v>8218</v>
      </c>
      <c r="I1247" t="s">
        <v>8223</v>
      </c>
      <c r="J1247" t="s">
        <v>8245</v>
      </c>
      <c r="K1247">
        <v>1402755834</v>
      </c>
      <c r="L1247">
        <v>1400163834</v>
      </c>
      <c r="M1247" s="13">
        <f t="shared" si="122"/>
        <v>41774.599930555552</v>
      </c>
      <c r="N1247" s="13" t="str">
        <f t="shared" si="123"/>
        <v>2014</v>
      </c>
      <c r="O1247" s="13" t="str">
        <f t="shared" si="124"/>
        <v>May</v>
      </c>
      <c r="P1247" s="13">
        <f t="shared" si="125"/>
        <v>41804.599930555552</v>
      </c>
      <c r="Q1247" t="b">
        <v>1</v>
      </c>
      <c r="R1247">
        <v>17</v>
      </c>
      <c r="S1247" t="b">
        <v>1</v>
      </c>
      <c r="T1247" t="s">
        <v>8274</v>
      </c>
      <c r="U1247" s="9" t="s">
        <v>8323</v>
      </c>
      <c r="V1247" t="s">
        <v>8324</v>
      </c>
    </row>
    <row r="1248" spans="1:22" ht="45" hidden="1" x14ac:dyDescent="0.3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s="7">
        <f t="shared" si="126"/>
        <v>117</v>
      </c>
      <c r="G1248" s="7">
        <f t="shared" si="121"/>
        <v>75.48</v>
      </c>
      <c r="H1248" t="s">
        <v>8218</v>
      </c>
      <c r="I1248" t="s">
        <v>8223</v>
      </c>
      <c r="J1248" t="s">
        <v>8245</v>
      </c>
      <c r="K1248">
        <v>1323136949</v>
      </c>
      <c r="L1248">
        <v>1319245349</v>
      </c>
      <c r="M1248" s="13">
        <f t="shared" si="122"/>
        <v>40838.043391203704</v>
      </c>
      <c r="N1248" s="13" t="str">
        <f t="shared" si="123"/>
        <v>2011</v>
      </c>
      <c r="O1248" s="13" t="str">
        <f t="shared" si="124"/>
        <v>Oct</v>
      </c>
      <c r="P1248" s="13">
        <f t="shared" si="125"/>
        <v>40883.085057870368</v>
      </c>
      <c r="Q1248" t="b">
        <v>1</v>
      </c>
      <c r="R1248">
        <v>31</v>
      </c>
      <c r="S1248" t="b">
        <v>1</v>
      </c>
      <c r="T1248" t="s">
        <v>8274</v>
      </c>
      <c r="U1248" s="9" t="s">
        <v>8323</v>
      </c>
      <c r="V1248" t="s">
        <v>8324</v>
      </c>
    </row>
    <row r="1249" spans="1:22" ht="30" hidden="1" x14ac:dyDescent="0.3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s="7">
        <f t="shared" si="126"/>
        <v>122</v>
      </c>
      <c r="G1249" s="7">
        <f t="shared" si="121"/>
        <v>85.5</v>
      </c>
      <c r="H1249" t="s">
        <v>8218</v>
      </c>
      <c r="I1249" t="s">
        <v>8223</v>
      </c>
      <c r="J1249" t="s">
        <v>8245</v>
      </c>
      <c r="K1249">
        <v>1367823655</v>
      </c>
      <c r="L1249">
        <v>1365231655</v>
      </c>
      <c r="M1249" s="13">
        <f t="shared" si="122"/>
        <v>41370.292303240742</v>
      </c>
      <c r="N1249" s="13" t="str">
        <f t="shared" si="123"/>
        <v>2013</v>
      </c>
      <c r="O1249" s="13" t="str">
        <f t="shared" si="124"/>
        <v>Apr</v>
      </c>
      <c r="P1249" s="13">
        <f t="shared" si="125"/>
        <v>41400.292303240742</v>
      </c>
      <c r="Q1249" t="b">
        <v>1</v>
      </c>
      <c r="R1249">
        <v>50</v>
      </c>
      <c r="S1249" t="b">
        <v>1</v>
      </c>
      <c r="T1249" t="s">
        <v>8274</v>
      </c>
      <c r="U1249" s="9" t="s">
        <v>8323</v>
      </c>
      <c r="V1249" t="s">
        <v>8324</v>
      </c>
    </row>
    <row r="1250" spans="1:22" ht="45" hidden="1" x14ac:dyDescent="0.3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s="7">
        <f t="shared" si="126"/>
        <v>152</v>
      </c>
      <c r="G1250" s="7">
        <f t="shared" si="121"/>
        <v>64.25</v>
      </c>
      <c r="H1250" t="s">
        <v>8218</v>
      </c>
      <c r="I1250" t="s">
        <v>8223</v>
      </c>
      <c r="J1250" t="s">
        <v>8245</v>
      </c>
      <c r="K1250">
        <v>1402642740</v>
      </c>
      <c r="L1250">
        <v>1399563953</v>
      </c>
      <c r="M1250" s="13">
        <f t="shared" si="122"/>
        <v>41767.656863425924</v>
      </c>
      <c r="N1250" s="13" t="str">
        <f t="shared" si="123"/>
        <v>2014</v>
      </c>
      <c r="O1250" s="13" t="str">
        <f t="shared" si="124"/>
        <v>May</v>
      </c>
      <c r="P1250" s="13">
        <f t="shared" si="125"/>
        <v>41803.290972222225</v>
      </c>
      <c r="Q1250" t="b">
        <v>1</v>
      </c>
      <c r="R1250">
        <v>59</v>
      </c>
      <c r="S1250" t="b">
        <v>1</v>
      </c>
      <c r="T1250" t="s">
        <v>8274</v>
      </c>
      <c r="U1250" s="9" t="s">
        <v>8323</v>
      </c>
      <c r="V1250" t="s">
        <v>8324</v>
      </c>
    </row>
    <row r="1251" spans="1:22" ht="45" hidden="1" x14ac:dyDescent="0.3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s="7">
        <f t="shared" si="126"/>
        <v>104</v>
      </c>
      <c r="G1251" s="7">
        <f t="shared" si="121"/>
        <v>64.47</v>
      </c>
      <c r="H1251" t="s">
        <v>8218</v>
      </c>
      <c r="I1251" t="s">
        <v>8223</v>
      </c>
      <c r="J1251" t="s">
        <v>8245</v>
      </c>
      <c r="K1251">
        <v>1341683211</v>
      </c>
      <c r="L1251">
        <v>1339091211</v>
      </c>
      <c r="M1251" s="13">
        <f t="shared" si="122"/>
        <v>41067.74086805556</v>
      </c>
      <c r="N1251" s="13" t="str">
        <f t="shared" si="123"/>
        <v>2012</v>
      </c>
      <c r="O1251" s="13" t="str">
        <f t="shared" si="124"/>
        <v>Jun</v>
      </c>
      <c r="P1251" s="13">
        <f t="shared" si="125"/>
        <v>41097.74086805556</v>
      </c>
      <c r="Q1251" t="b">
        <v>1</v>
      </c>
      <c r="R1251">
        <v>81</v>
      </c>
      <c r="S1251" t="b">
        <v>1</v>
      </c>
      <c r="T1251" t="s">
        <v>8274</v>
      </c>
      <c r="U1251" s="9" t="s">
        <v>8323</v>
      </c>
      <c r="V1251" t="s">
        <v>8324</v>
      </c>
    </row>
    <row r="1252" spans="1:22" ht="60" hidden="1" x14ac:dyDescent="0.3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s="7">
        <f t="shared" si="126"/>
        <v>200</v>
      </c>
      <c r="G1252" s="7">
        <f t="shared" si="121"/>
        <v>118.2</v>
      </c>
      <c r="H1252" t="s">
        <v>8218</v>
      </c>
      <c r="I1252" t="s">
        <v>8223</v>
      </c>
      <c r="J1252" t="s">
        <v>8245</v>
      </c>
      <c r="K1252">
        <v>1410017131</v>
      </c>
      <c r="L1252">
        <v>1406129131</v>
      </c>
      <c r="M1252" s="13">
        <f t="shared" si="122"/>
        <v>41843.64271990741</v>
      </c>
      <c r="N1252" s="13" t="str">
        <f t="shared" si="123"/>
        <v>2014</v>
      </c>
      <c r="O1252" s="13" t="str">
        <f t="shared" si="124"/>
        <v>Jul</v>
      </c>
      <c r="P1252" s="13">
        <f t="shared" si="125"/>
        <v>41888.64271990741</v>
      </c>
      <c r="Q1252" t="b">
        <v>1</v>
      </c>
      <c r="R1252">
        <v>508</v>
      </c>
      <c r="S1252" t="b">
        <v>1</v>
      </c>
      <c r="T1252" t="s">
        <v>8274</v>
      </c>
      <c r="U1252" s="9" t="s">
        <v>8323</v>
      </c>
      <c r="V1252" t="s">
        <v>8324</v>
      </c>
    </row>
    <row r="1253" spans="1:22" ht="30" hidden="1" x14ac:dyDescent="0.3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s="7">
        <f t="shared" si="126"/>
        <v>102</v>
      </c>
      <c r="G1253" s="7">
        <f t="shared" si="121"/>
        <v>82.54</v>
      </c>
      <c r="H1253" t="s">
        <v>8218</v>
      </c>
      <c r="I1253" t="s">
        <v>8223</v>
      </c>
      <c r="J1253" t="s">
        <v>8245</v>
      </c>
      <c r="K1253">
        <v>1316979167</v>
      </c>
      <c r="L1253">
        <v>1311795167</v>
      </c>
      <c r="M1253" s="13">
        <f t="shared" si="122"/>
        <v>40751.814432870371</v>
      </c>
      <c r="N1253" s="13" t="str">
        <f t="shared" si="123"/>
        <v>2011</v>
      </c>
      <c r="O1253" s="13" t="str">
        <f t="shared" si="124"/>
        <v>Jul</v>
      </c>
      <c r="P1253" s="13">
        <f t="shared" si="125"/>
        <v>40811.814432870371</v>
      </c>
      <c r="Q1253" t="b">
        <v>1</v>
      </c>
      <c r="R1253">
        <v>74</v>
      </c>
      <c r="S1253" t="b">
        <v>1</v>
      </c>
      <c r="T1253" t="s">
        <v>8274</v>
      </c>
      <c r="U1253" s="9" t="s">
        <v>8323</v>
      </c>
      <c r="V1253" t="s">
        <v>8324</v>
      </c>
    </row>
    <row r="1254" spans="1:22" ht="45" hidden="1" x14ac:dyDescent="0.3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s="7">
        <f t="shared" si="126"/>
        <v>138</v>
      </c>
      <c r="G1254" s="7">
        <f t="shared" si="121"/>
        <v>34.17</v>
      </c>
      <c r="H1254" t="s">
        <v>8218</v>
      </c>
      <c r="I1254" t="s">
        <v>8223</v>
      </c>
      <c r="J1254" t="s">
        <v>8245</v>
      </c>
      <c r="K1254">
        <v>1382658169</v>
      </c>
      <c r="L1254">
        <v>1380238969</v>
      </c>
      <c r="M1254" s="13">
        <f t="shared" si="122"/>
        <v>41543.988067129627</v>
      </c>
      <c r="N1254" s="13" t="str">
        <f t="shared" si="123"/>
        <v>2013</v>
      </c>
      <c r="O1254" s="13" t="str">
        <f t="shared" si="124"/>
        <v>Sep</v>
      </c>
      <c r="P1254" s="13">
        <f t="shared" si="125"/>
        <v>41571.988067129627</v>
      </c>
      <c r="Q1254" t="b">
        <v>1</v>
      </c>
      <c r="R1254">
        <v>141</v>
      </c>
      <c r="S1254" t="b">
        <v>1</v>
      </c>
      <c r="T1254" t="s">
        <v>8274</v>
      </c>
      <c r="U1254" s="9" t="s">
        <v>8323</v>
      </c>
      <c r="V1254" t="s">
        <v>8324</v>
      </c>
    </row>
    <row r="1255" spans="1:22" ht="60" hidden="1" x14ac:dyDescent="0.3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s="7">
        <f t="shared" si="126"/>
        <v>303833</v>
      </c>
      <c r="G1255" s="7">
        <f t="shared" si="121"/>
        <v>42.73</v>
      </c>
      <c r="H1255" t="s">
        <v>8218</v>
      </c>
      <c r="I1255" t="s">
        <v>8223</v>
      </c>
      <c r="J1255" t="s">
        <v>8245</v>
      </c>
      <c r="K1255">
        <v>1409770107</v>
      </c>
      <c r="L1255">
        <v>1407178107</v>
      </c>
      <c r="M1255" s="13">
        <f t="shared" si="122"/>
        <v>41855.783645833333</v>
      </c>
      <c r="N1255" s="13" t="str">
        <f t="shared" si="123"/>
        <v>2014</v>
      </c>
      <c r="O1255" s="13" t="str">
        <f t="shared" si="124"/>
        <v>Aug</v>
      </c>
      <c r="P1255" s="13">
        <f t="shared" si="125"/>
        <v>41885.783645833333</v>
      </c>
      <c r="Q1255" t="b">
        <v>1</v>
      </c>
      <c r="R1255">
        <v>711</v>
      </c>
      <c r="S1255" t="b">
        <v>1</v>
      </c>
      <c r="T1255" t="s">
        <v>8274</v>
      </c>
      <c r="U1255" s="9" t="s">
        <v>8323</v>
      </c>
      <c r="V1255" t="s">
        <v>8324</v>
      </c>
    </row>
    <row r="1256" spans="1:22" ht="60" hidden="1" x14ac:dyDescent="0.3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s="7">
        <f t="shared" si="126"/>
        <v>199</v>
      </c>
      <c r="G1256" s="7">
        <f t="shared" si="121"/>
        <v>94.49</v>
      </c>
      <c r="H1256" t="s">
        <v>8218</v>
      </c>
      <c r="I1256" t="s">
        <v>8223</v>
      </c>
      <c r="J1256" t="s">
        <v>8245</v>
      </c>
      <c r="K1256">
        <v>1293857940</v>
      </c>
      <c r="L1256">
        <v>1288968886</v>
      </c>
      <c r="M1256" s="13">
        <f t="shared" si="122"/>
        <v>40487.621365740742</v>
      </c>
      <c r="N1256" s="13" t="str">
        <f t="shared" si="123"/>
        <v>2010</v>
      </c>
      <c r="O1256" s="13" t="str">
        <f t="shared" si="124"/>
        <v>Nov</v>
      </c>
      <c r="P1256" s="13">
        <f t="shared" si="125"/>
        <v>40544.207638888889</v>
      </c>
      <c r="Q1256" t="b">
        <v>1</v>
      </c>
      <c r="R1256">
        <v>141</v>
      </c>
      <c r="S1256" t="b">
        <v>1</v>
      </c>
      <c r="T1256" t="s">
        <v>8274</v>
      </c>
      <c r="U1256" s="9" t="s">
        <v>8323</v>
      </c>
      <c r="V1256" t="s">
        <v>8324</v>
      </c>
    </row>
    <row r="1257" spans="1:22" ht="45" hidden="1" x14ac:dyDescent="0.3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s="7">
        <f t="shared" si="126"/>
        <v>202</v>
      </c>
      <c r="G1257" s="7">
        <f t="shared" si="121"/>
        <v>55.7</v>
      </c>
      <c r="H1257" t="s">
        <v>8218</v>
      </c>
      <c r="I1257" t="s">
        <v>8223</v>
      </c>
      <c r="J1257" t="s">
        <v>8245</v>
      </c>
      <c r="K1257">
        <v>1385932652</v>
      </c>
      <c r="L1257">
        <v>1383337052</v>
      </c>
      <c r="M1257" s="13">
        <f t="shared" si="122"/>
        <v>41579.845509259263</v>
      </c>
      <c r="N1257" s="13" t="str">
        <f t="shared" si="123"/>
        <v>2013</v>
      </c>
      <c r="O1257" s="13" t="str">
        <f t="shared" si="124"/>
        <v>Nov</v>
      </c>
      <c r="P1257" s="13">
        <f t="shared" si="125"/>
        <v>41609.887175925927</v>
      </c>
      <c r="Q1257" t="b">
        <v>1</v>
      </c>
      <c r="R1257">
        <v>109</v>
      </c>
      <c r="S1257" t="b">
        <v>1</v>
      </c>
      <c r="T1257" t="s">
        <v>8274</v>
      </c>
      <c r="U1257" s="9" t="s">
        <v>8323</v>
      </c>
      <c r="V1257" t="s">
        <v>8324</v>
      </c>
    </row>
    <row r="1258" spans="1:22" ht="60" hidden="1" x14ac:dyDescent="0.3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s="7">
        <f t="shared" si="126"/>
        <v>118</v>
      </c>
      <c r="G1258" s="7">
        <f t="shared" si="121"/>
        <v>98.03</v>
      </c>
      <c r="H1258" t="s">
        <v>8218</v>
      </c>
      <c r="I1258" t="s">
        <v>8223</v>
      </c>
      <c r="J1258" t="s">
        <v>8245</v>
      </c>
      <c r="K1258">
        <v>1329084231</v>
      </c>
      <c r="L1258">
        <v>1326492231</v>
      </c>
      <c r="M1258" s="13">
        <f t="shared" si="122"/>
        <v>40921.919340277782</v>
      </c>
      <c r="N1258" s="13" t="str">
        <f t="shared" si="123"/>
        <v>2012</v>
      </c>
      <c r="O1258" s="13" t="str">
        <f t="shared" si="124"/>
        <v>Jan</v>
      </c>
      <c r="P1258" s="13">
        <f t="shared" si="125"/>
        <v>40951.919340277782</v>
      </c>
      <c r="Q1258" t="b">
        <v>1</v>
      </c>
      <c r="R1258">
        <v>361</v>
      </c>
      <c r="S1258" t="b">
        <v>1</v>
      </c>
      <c r="T1258" t="s">
        <v>8274</v>
      </c>
      <c r="U1258" s="9" t="s">
        <v>8323</v>
      </c>
      <c r="V1258" t="s">
        <v>8324</v>
      </c>
    </row>
    <row r="1259" spans="1:22" ht="45" hidden="1" x14ac:dyDescent="0.3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s="7">
        <f t="shared" si="126"/>
        <v>295</v>
      </c>
      <c r="G1259" s="7">
        <f t="shared" si="121"/>
        <v>92.1</v>
      </c>
      <c r="H1259" t="s">
        <v>8218</v>
      </c>
      <c r="I1259" t="s">
        <v>8223</v>
      </c>
      <c r="J1259" t="s">
        <v>8245</v>
      </c>
      <c r="K1259">
        <v>1301792590</v>
      </c>
      <c r="L1259">
        <v>1297562590</v>
      </c>
      <c r="M1259" s="13">
        <f t="shared" si="122"/>
        <v>40587.085532407407</v>
      </c>
      <c r="N1259" s="13" t="str">
        <f t="shared" si="123"/>
        <v>2011</v>
      </c>
      <c r="O1259" s="13" t="str">
        <f t="shared" si="124"/>
        <v>Feb</v>
      </c>
      <c r="P1259" s="13">
        <f t="shared" si="125"/>
        <v>40636.043865740743</v>
      </c>
      <c r="Q1259" t="b">
        <v>1</v>
      </c>
      <c r="R1259">
        <v>176</v>
      </c>
      <c r="S1259" t="b">
        <v>1</v>
      </c>
      <c r="T1259" t="s">
        <v>8274</v>
      </c>
      <c r="U1259" s="9" t="s">
        <v>8323</v>
      </c>
      <c r="V1259" t="s">
        <v>8324</v>
      </c>
    </row>
    <row r="1260" spans="1:22" ht="45" hidden="1" x14ac:dyDescent="0.3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s="7">
        <f t="shared" si="126"/>
        <v>213</v>
      </c>
      <c r="G1260" s="7">
        <f t="shared" si="121"/>
        <v>38.18</v>
      </c>
      <c r="H1260" t="s">
        <v>8218</v>
      </c>
      <c r="I1260" t="s">
        <v>8223</v>
      </c>
      <c r="J1260" t="s">
        <v>8245</v>
      </c>
      <c r="K1260">
        <v>1377960012</v>
      </c>
      <c r="L1260">
        <v>1375368012</v>
      </c>
      <c r="M1260" s="13">
        <f t="shared" si="122"/>
        <v>41487.611250000002</v>
      </c>
      <c r="N1260" s="13" t="str">
        <f t="shared" si="123"/>
        <v>2013</v>
      </c>
      <c r="O1260" s="13" t="str">
        <f t="shared" si="124"/>
        <v>Aug</v>
      </c>
      <c r="P1260" s="13">
        <f t="shared" si="125"/>
        <v>41517.611250000002</v>
      </c>
      <c r="Q1260" t="b">
        <v>1</v>
      </c>
      <c r="R1260">
        <v>670</v>
      </c>
      <c r="S1260" t="b">
        <v>1</v>
      </c>
      <c r="T1260" t="s">
        <v>8274</v>
      </c>
      <c r="U1260" s="9" t="s">
        <v>8323</v>
      </c>
      <c r="V1260" t="s">
        <v>8324</v>
      </c>
    </row>
    <row r="1261" spans="1:22" ht="45" hidden="1" x14ac:dyDescent="0.3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s="7">
        <f t="shared" si="126"/>
        <v>104</v>
      </c>
      <c r="G1261" s="7">
        <f t="shared" si="121"/>
        <v>27.15</v>
      </c>
      <c r="H1261" t="s">
        <v>8218</v>
      </c>
      <c r="I1261" t="s">
        <v>8223</v>
      </c>
      <c r="J1261" t="s">
        <v>8245</v>
      </c>
      <c r="K1261">
        <v>1402286340</v>
      </c>
      <c r="L1261">
        <v>1399504664</v>
      </c>
      <c r="M1261" s="13">
        <f t="shared" si="122"/>
        <v>41766.970648148148</v>
      </c>
      <c r="N1261" s="13" t="str">
        <f t="shared" si="123"/>
        <v>2014</v>
      </c>
      <c r="O1261" s="13" t="str">
        <f t="shared" si="124"/>
        <v>May</v>
      </c>
      <c r="P1261" s="13">
        <f t="shared" si="125"/>
        <v>41799.165972222225</v>
      </c>
      <c r="Q1261" t="b">
        <v>1</v>
      </c>
      <c r="R1261">
        <v>96</v>
      </c>
      <c r="S1261" t="b">
        <v>1</v>
      </c>
      <c r="T1261" t="s">
        <v>8274</v>
      </c>
      <c r="U1261" s="9" t="s">
        <v>8323</v>
      </c>
      <c r="V1261" t="s">
        <v>8324</v>
      </c>
    </row>
    <row r="1262" spans="1:22" ht="45" hidden="1" x14ac:dyDescent="0.3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s="7">
        <f t="shared" si="126"/>
        <v>114</v>
      </c>
      <c r="G1262" s="7">
        <f t="shared" si="121"/>
        <v>50.69</v>
      </c>
      <c r="H1262" t="s">
        <v>8218</v>
      </c>
      <c r="I1262" t="s">
        <v>8223</v>
      </c>
      <c r="J1262" t="s">
        <v>8245</v>
      </c>
      <c r="K1262">
        <v>1393445620</v>
      </c>
      <c r="L1262">
        <v>1390853620</v>
      </c>
      <c r="M1262" s="13">
        <f t="shared" si="122"/>
        <v>41666.842824074076</v>
      </c>
      <c r="N1262" s="13" t="str">
        <f t="shared" si="123"/>
        <v>2014</v>
      </c>
      <c r="O1262" s="13" t="str">
        <f t="shared" si="124"/>
        <v>Jan</v>
      </c>
      <c r="P1262" s="13">
        <f t="shared" si="125"/>
        <v>41696.842824074076</v>
      </c>
      <c r="Q1262" t="b">
        <v>1</v>
      </c>
      <c r="R1262">
        <v>74</v>
      </c>
      <c r="S1262" t="b">
        <v>1</v>
      </c>
      <c r="T1262" t="s">
        <v>8274</v>
      </c>
      <c r="U1262" s="9" t="s">
        <v>8323</v>
      </c>
      <c r="V1262" t="s">
        <v>8324</v>
      </c>
    </row>
    <row r="1263" spans="1:22" ht="45" hidden="1" x14ac:dyDescent="0.3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s="7">
        <f t="shared" si="126"/>
        <v>101</v>
      </c>
      <c r="G1263" s="7">
        <f t="shared" si="121"/>
        <v>38.94</v>
      </c>
      <c r="H1263" t="s">
        <v>8218</v>
      </c>
      <c r="I1263" t="s">
        <v>8223</v>
      </c>
      <c r="J1263" t="s">
        <v>8245</v>
      </c>
      <c r="K1263">
        <v>1390983227</v>
      </c>
      <c r="L1263">
        <v>1388391227</v>
      </c>
      <c r="M1263" s="13">
        <f t="shared" si="122"/>
        <v>41638.342905092592</v>
      </c>
      <c r="N1263" s="13" t="str">
        <f t="shared" si="123"/>
        <v>2013</v>
      </c>
      <c r="O1263" s="13" t="str">
        <f t="shared" si="124"/>
        <v>Dec</v>
      </c>
      <c r="P1263" s="13">
        <f t="shared" si="125"/>
        <v>41668.342905092592</v>
      </c>
      <c r="Q1263" t="b">
        <v>1</v>
      </c>
      <c r="R1263">
        <v>52</v>
      </c>
      <c r="S1263" t="b">
        <v>1</v>
      </c>
      <c r="T1263" t="s">
        <v>8274</v>
      </c>
      <c r="U1263" s="9" t="s">
        <v>8323</v>
      </c>
      <c r="V1263" t="s">
        <v>8324</v>
      </c>
    </row>
    <row r="1264" spans="1:22" ht="60" hidden="1" x14ac:dyDescent="0.3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s="7">
        <f t="shared" si="126"/>
        <v>125</v>
      </c>
      <c r="G1264" s="7">
        <f t="shared" si="121"/>
        <v>77.64</v>
      </c>
      <c r="H1264" t="s">
        <v>8218</v>
      </c>
      <c r="I1264" t="s">
        <v>8228</v>
      </c>
      <c r="J1264" t="s">
        <v>8250</v>
      </c>
      <c r="K1264">
        <v>1392574692</v>
      </c>
      <c r="L1264">
        <v>1389982692</v>
      </c>
      <c r="M1264" s="13">
        <f t="shared" si="122"/>
        <v>41656.762638888889</v>
      </c>
      <c r="N1264" s="13" t="str">
        <f t="shared" si="123"/>
        <v>2014</v>
      </c>
      <c r="O1264" s="13" t="str">
        <f t="shared" si="124"/>
        <v>Jan</v>
      </c>
      <c r="P1264" s="13">
        <f t="shared" si="125"/>
        <v>41686.762638888889</v>
      </c>
      <c r="Q1264" t="b">
        <v>1</v>
      </c>
      <c r="R1264">
        <v>105</v>
      </c>
      <c r="S1264" t="b">
        <v>1</v>
      </c>
      <c r="T1264" t="s">
        <v>8274</v>
      </c>
      <c r="U1264" s="9" t="s">
        <v>8323</v>
      </c>
      <c r="V1264" t="s">
        <v>8324</v>
      </c>
    </row>
    <row r="1265" spans="1:22" ht="30" hidden="1" x14ac:dyDescent="0.3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s="7">
        <f t="shared" si="126"/>
        <v>119</v>
      </c>
      <c r="G1265" s="7">
        <f t="shared" si="121"/>
        <v>43.54</v>
      </c>
      <c r="H1265" t="s">
        <v>8218</v>
      </c>
      <c r="I1265" t="s">
        <v>8223</v>
      </c>
      <c r="J1265" t="s">
        <v>8245</v>
      </c>
      <c r="K1265">
        <v>1396054800</v>
      </c>
      <c r="L1265">
        <v>1393034470</v>
      </c>
      <c r="M1265" s="13">
        <f t="shared" si="122"/>
        <v>41692.084143518521</v>
      </c>
      <c r="N1265" s="13" t="str">
        <f t="shared" si="123"/>
        <v>2014</v>
      </c>
      <c r="O1265" s="13" t="str">
        <f t="shared" si="124"/>
        <v>Feb</v>
      </c>
      <c r="P1265" s="13">
        <f t="shared" si="125"/>
        <v>41727.041666666664</v>
      </c>
      <c r="Q1265" t="b">
        <v>1</v>
      </c>
      <c r="R1265">
        <v>41</v>
      </c>
      <c r="S1265" t="b">
        <v>1</v>
      </c>
      <c r="T1265" t="s">
        <v>8274</v>
      </c>
      <c r="U1265" s="9" t="s">
        <v>8323</v>
      </c>
      <c r="V1265" t="s">
        <v>8324</v>
      </c>
    </row>
    <row r="1266" spans="1:22" ht="45" hidden="1" x14ac:dyDescent="0.3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s="7">
        <f t="shared" si="126"/>
        <v>166</v>
      </c>
      <c r="G1266" s="7">
        <f t="shared" si="121"/>
        <v>31.82</v>
      </c>
      <c r="H1266" t="s">
        <v>8218</v>
      </c>
      <c r="I1266" t="s">
        <v>8223</v>
      </c>
      <c r="J1266" t="s">
        <v>8245</v>
      </c>
      <c r="K1266">
        <v>1383062083</v>
      </c>
      <c r="L1266">
        <v>1380556483</v>
      </c>
      <c r="M1266" s="13">
        <f t="shared" si="122"/>
        <v>41547.662997685184</v>
      </c>
      <c r="N1266" s="13" t="str">
        <f t="shared" si="123"/>
        <v>2013</v>
      </c>
      <c r="O1266" s="13" t="str">
        <f t="shared" si="124"/>
        <v>Sep</v>
      </c>
      <c r="P1266" s="13">
        <f t="shared" si="125"/>
        <v>41576.662997685184</v>
      </c>
      <c r="Q1266" t="b">
        <v>1</v>
      </c>
      <c r="R1266">
        <v>34</v>
      </c>
      <c r="S1266" t="b">
        <v>1</v>
      </c>
      <c r="T1266" t="s">
        <v>8274</v>
      </c>
      <c r="U1266" s="9" t="s">
        <v>8323</v>
      </c>
      <c r="V1266" t="s">
        <v>8324</v>
      </c>
    </row>
    <row r="1267" spans="1:22" ht="60" hidden="1" x14ac:dyDescent="0.3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s="7">
        <f t="shared" si="126"/>
        <v>119</v>
      </c>
      <c r="G1267" s="7">
        <f t="shared" si="121"/>
        <v>63.18</v>
      </c>
      <c r="H1267" t="s">
        <v>8218</v>
      </c>
      <c r="I1267" t="s">
        <v>8223</v>
      </c>
      <c r="J1267" t="s">
        <v>8245</v>
      </c>
      <c r="K1267">
        <v>1291131815</v>
      </c>
      <c r="L1267">
        <v>1287071015</v>
      </c>
      <c r="M1267" s="13">
        <f t="shared" si="122"/>
        <v>40465.655266203699</v>
      </c>
      <c r="N1267" s="13" t="str">
        <f t="shared" si="123"/>
        <v>2010</v>
      </c>
      <c r="O1267" s="13" t="str">
        <f t="shared" si="124"/>
        <v>Oct</v>
      </c>
      <c r="P1267" s="13">
        <f t="shared" si="125"/>
        <v>40512.655266203699</v>
      </c>
      <c r="Q1267" t="b">
        <v>1</v>
      </c>
      <c r="R1267">
        <v>66</v>
      </c>
      <c r="S1267" t="b">
        <v>1</v>
      </c>
      <c r="T1267" t="s">
        <v>8274</v>
      </c>
      <c r="U1267" s="9" t="s">
        <v>8323</v>
      </c>
      <c r="V1267" t="s">
        <v>8324</v>
      </c>
    </row>
    <row r="1268" spans="1:22" ht="45" hidden="1" x14ac:dyDescent="0.3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s="7">
        <f t="shared" si="126"/>
        <v>100</v>
      </c>
      <c r="G1268" s="7">
        <f t="shared" si="121"/>
        <v>190.9</v>
      </c>
      <c r="H1268" t="s">
        <v>8218</v>
      </c>
      <c r="I1268" t="s">
        <v>8223</v>
      </c>
      <c r="J1268" t="s">
        <v>8245</v>
      </c>
      <c r="K1268">
        <v>1389474145</v>
      </c>
      <c r="L1268">
        <v>1386882145</v>
      </c>
      <c r="M1268" s="13">
        <f t="shared" si="122"/>
        <v>41620.87667824074</v>
      </c>
      <c r="N1268" s="13" t="str">
        <f t="shared" si="123"/>
        <v>2013</v>
      </c>
      <c r="O1268" s="13" t="str">
        <f t="shared" si="124"/>
        <v>Dec</v>
      </c>
      <c r="P1268" s="13">
        <f t="shared" si="125"/>
        <v>41650.87667824074</v>
      </c>
      <c r="Q1268" t="b">
        <v>1</v>
      </c>
      <c r="R1268">
        <v>50</v>
      </c>
      <c r="S1268" t="b">
        <v>1</v>
      </c>
      <c r="T1268" t="s">
        <v>8274</v>
      </c>
      <c r="U1268" s="9" t="s">
        <v>8323</v>
      </c>
      <c r="V1268" t="s">
        <v>8324</v>
      </c>
    </row>
    <row r="1269" spans="1:22" ht="45" hidden="1" x14ac:dyDescent="0.3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s="7">
        <f t="shared" si="126"/>
        <v>102</v>
      </c>
      <c r="G1269" s="7">
        <f t="shared" si="121"/>
        <v>140.86000000000001</v>
      </c>
      <c r="H1269" t="s">
        <v>8218</v>
      </c>
      <c r="I1269" t="s">
        <v>8223</v>
      </c>
      <c r="J1269" t="s">
        <v>8245</v>
      </c>
      <c r="K1269">
        <v>1374674558</v>
      </c>
      <c r="L1269">
        <v>1372082558</v>
      </c>
      <c r="M1269" s="13">
        <f t="shared" si="122"/>
        <v>41449.585162037038</v>
      </c>
      <c r="N1269" s="13" t="str">
        <f t="shared" si="123"/>
        <v>2013</v>
      </c>
      <c r="O1269" s="13" t="str">
        <f t="shared" si="124"/>
        <v>Jun</v>
      </c>
      <c r="P1269" s="13">
        <f t="shared" si="125"/>
        <v>41479.585162037038</v>
      </c>
      <c r="Q1269" t="b">
        <v>1</v>
      </c>
      <c r="R1269">
        <v>159</v>
      </c>
      <c r="S1269" t="b">
        <v>1</v>
      </c>
      <c r="T1269" t="s">
        <v>8274</v>
      </c>
      <c r="U1269" s="9" t="s">
        <v>8323</v>
      </c>
      <c r="V1269" t="s">
        <v>8324</v>
      </c>
    </row>
    <row r="1270" spans="1:22" ht="45" hidden="1" x14ac:dyDescent="0.3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s="7">
        <f t="shared" si="126"/>
        <v>117</v>
      </c>
      <c r="G1270" s="7">
        <f t="shared" si="121"/>
        <v>76.92</v>
      </c>
      <c r="H1270" t="s">
        <v>8218</v>
      </c>
      <c r="I1270" t="s">
        <v>8223</v>
      </c>
      <c r="J1270" t="s">
        <v>8245</v>
      </c>
      <c r="K1270">
        <v>1379708247</v>
      </c>
      <c r="L1270">
        <v>1377116247</v>
      </c>
      <c r="M1270" s="13">
        <f t="shared" si="122"/>
        <v>41507.845451388886</v>
      </c>
      <c r="N1270" s="13" t="str">
        <f t="shared" si="123"/>
        <v>2013</v>
      </c>
      <c r="O1270" s="13" t="str">
        <f t="shared" si="124"/>
        <v>Aug</v>
      </c>
      <c r="P1270" s="13">
        <f t="shared" si="125"/>
        <v>41537.845451388886</v>
      </c>
      <c r="Q1270" t="b">
        <v>1</v>
      </c>
      <c r="R1270">
        <v>182</v>
      </c>
      <c r="S1270" t="b">
        <v>1</v>
      </c>
      <c r="T1270" t="s">
        <v>8274</v>
      </c>
      <c r="U1270" s="9" t="s">
        <v>8323</v>
      </c>
      <c r="V1270" t="s">
        <v>8324</v>
      </c>
    </row>
    <row r="1271" spans="1:22" ht="60" hidden="1" x14ac:dyDescent="0.3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s="7">
        <f t="shared" si="126"/>
        <v>109</v>
      </c>
      <c r="G1271" s="7">
        <f t="shared" si="121"/>
        <v>99.16</v>
      </c>
      <c r="H1271" t="s">
        <v>8218</v>
      </c>
      <c r="I1271" t="s">
        <v>8223</v>
      </c>
      <c r="J1271" t="s">
        <v>8245</v>
      </c>
      <c r="K1271">
        <v>1460764800</v>
      </c>
      <c r="L1271">
        <v>1458157512</v>
      </c>
      <c r="M1271" s="13">
        <f t="shared" si="122"/>
        <v>42445.823055555549</v>
      </c>
      <c r="N1271" s="13" t="str">
        <f t="shared" si="123"/>
        <v>2016</v>
      </c>
      <c r="O1271" s="13" t="str">
        <f t="shared" si="124"/>
        <v>Mar</v>
      </c>
      <c r="P1271" s="13">
        <f t="shared" si="125"/>
        <v>42476</v>
      </c>
      <c r="Q1271" t="b">
        <v>1</v>
      </c>
      <c r="R1271">
        <v>206</v>
      </c>
      <c r="S1271" t="b">
        <v>1</v>
      </c>
      <c r="T1271" t="s">
        <v>8274</v>
      </c>
      <c r="U1271" s="9" t="s">
        <v>8323</v>
      </c>
      <c r="V1271" t="s">
        <v>8324</v>
      </c>
    </row>
    <row r="1272" spans="1:22" ht="45" hidden="1" x14ac:dyDescent="0.3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s="7">
        <f t="shared" si="126"/>
        <v>115</v>
      </c>
      <c r="G1272" s="7">
        <f t="shared" si="121"/>
        <v>67.88</v>
      </c>
      <c r="H1272" t="s">
        <v>8218</v>
      </c>
      <c r="I1272" t="s">
        <v>8223</v>
      </c>
      <c r="J1272" t="s">
        <v>8245</v>
      </c>
      <c r="K1272">
        <v>1332704042</v>
      </c>
      <c r="L1272">
        <v>1327523642</v>
      </c>
      <c r="M1272" s="13">
        <f t="shared" si="122"/>
        <v>40933.856967592597</v>
      </c>
      <c r="N1272" s="13" t="str">
        <f t="shared" si="123"/>
        <v>2012</v>
      </c>
      <c r="O1272" s="13" t="str">
        <f t="shared" si="124"/>
        <v>Jan</v>
      </c>
      <c r="P1272" s="13">
        <f t="shared" si="125"/>
        <v>40993.815300925926</v>
      </c>
      <c r="Q1272" t="b">
        <v>1</v>
      </c>
      <c r="R1272">
        <v>169</v>
      </c>
      <c r="S1272" t="b">
        <v>1</v>
      </c>
      <c r="T1272" t="s">
        <v>8274</v>
      </c>
      <c r="U1272" s="9" t="s">
        <v>8323</v>
      </c>
      <c r="V1272" t="s">
        <v>8324</v>
      </c>
    </row>
    <row r="1273" spans="1:22" ht="60" hidden="1" x14ac:dyDescent="0.3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s="7">
        <f t="shared" si="126"/>
        <v>102</v>
      </c>
      <c r="G1273" s="7">
        <f t="shared" si="121"/>
        <v>246.29</v>
      </c>
      <c r="H1273" t="s">
        <v>8218</v>
      </c>
      <c r="I1273" t="s">
        <v>8223</v>
      </c>
      <c r="J1273" t="s">
        <v>8245</v>
      </c>
      <c r="K1273">
        <v>1384363459</v>
      </c>
      <c r="L1273">
        <v>1381767859</v>
      </c>
      <c r="M1273" s="13">
        <f t="shared" si="122"/>
        <v>41561.683553240742</v>
      </c>
      <c r="N1273" s="13" t="str">
        <f t="shared" si="123"/>
        <v>2013</v>
      </c>
      <c r="O1273" s="13" t="str">
        <f t="shared" si="124"/>
        <v>Oct</v>
      </c>
      <c r="P1273" s="13">
        <f t="shared" si="125"/>
        <v>41591.725219907406</v>
      </c>
      <c r="Q1273" t="b">
        <v>1</v>
      </c>
      <c r="R1273">
        <v>31</v>
      </c>
      <c r="S1273" t="b">
        <v>1</v>
      </c>
      <c r="T1273" t="s">
        <v>8274</v>
      </c>
      <c r="U1273" s="9" t="s">
        <v>8323</v>
      </c>
      <c r="V1273" t="s">
        <v>8324</v>
      </c>
    </row>
    <row r="1274" spans="1:22" ht="60" hidden="1" x14ac:dyDescent="0.3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s="7">
        <f t="shared" si="126"/>
        <v>106</v>
      </c>
      <c r="G1274" s="7">
        <f t="shared" si="121"/>
        <v>189.29</v>
      </c>
      <c r="H1274" t="s">
        <v>8218</v>
      </c>
      <c r="I1274" t="s">
        <v>8223</v>
      </c>
      <c r="J1274" t="s">
        <v>8245</v>
      </c>
      <c r="K1274">
        <v>1276574400</v>
      </c>
      <c r="L1274">
        <v>1270576379</v>
      </c>
      <c r="M1274" s="13">
        <f t="shared" si="122"/>
        <v>40274.745127314818</v>
      </c>
      <c r="N1274" s="13" t="str">
        <f t="shared" si="123"/>
        <v>2010</v>
      </c>
      <c r="O1274" s="13" t="str">
        <f t="shared" si="124"/>
        <v>Apr</v>
      </c>
      <c r="P1274" s="13">
        <f t="shared" si="125"/>
        <v>40344.166666666664</v>
      </c>
      <c r="Q1274" t="b">
        <v>1</v>
      </c>
      <c r="R1274">
        <v>28</v>
      </c>
      <c r="S1274" t="b">
        <v>1</v>
      </c>
      <c r="T1274" t="s">
        <v>8274</v>
      </c>
      <c r="U1274" s="9" t="s">
        <v>8323</v>
      </c>
      <c r="V1274" t="s">
        <v>8324</v>
      </c>
    </row>
    <row r="1275" spans="1:22" ht="45" hidden="1" x14ac:dyDescent="0.3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s="7">
        <f t="shared" si="126"/>
        <v>104</v>
      </c>
      <c r="G1275" s="7">
        <f t="shared" si="121"/>
        <v>76.67</v>
      </c>
      <c r="H1275" t="s">
        <v>8218</v>
      </c>
      <c r="I1275" t="s">
        <v>8228</v>
      </c>
      <c r="J1275" t="s">
        <v>8250</v>
      </c>
      <c r="K1275">
        <v>1409506291</v>
      </c>
      <c r="L1275">
        <v>1406914291</v>
      </c>
      <c r="M1275" s="13">
        <f t="shared" si="122"/>
        <v>41852.730219907404</v>
      </c>
      <c r="N1275" s="13" t="str">
        <f t="shared" si="123"/>
        <v>2014</v>
      </c>
      <c r="O1275" s="13" t="str">
        <f t="shared" si="124"/>
        <v>Aug</v>
      </c>
      <c r="P1275" s="13">
        <f t="shared" si="125"/>
        <v>41882.730219907404</v>
      </c>
      <c r="Q1275" t="b">
        <v>1</v>
      </c>
      <c r="R1275">
        <v>54</v>
      </c>
      <c r="S1275" t="b">
        <v>1</v>
      </c>
      <c r="T1275" t="s">
        <v>8274</v>
      </c>
      <c r="U1275" s="9" t="s">
        <v>8323</v>
      </c>
      <c r="V1275" t="s">
        <v>8324</v>
      </c>
    </row>
    <row r="1276" spans="1:22" ht="45" hidden="1" x14ac:dyDescent="0.3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s="7">
        <f t="shared" si="126"/>
        <v>155</v>
      </c>
      <c r="G1276" s="7">
        <f t="shared" si="121"/>
        <v>82.96</v>
      </c>
      <c r="H1276" t="s">
        <v>8218</v>
      </c>
      <c r="I1276" t="s">
        <v>8223</v>
      </c>
      <c r="J1276" t="s">
        <v>8245</v>
      </c>
      <c r="K1276">
        <v>1346344425</v>
      </c>
      <c r="L1276">
        <v>1343320425</v>
      </c>
      <c r="M1276" s="13">
        <f t="shared" si="122"/>
        <v>41116.690104166664</v>
      </c>
      <c r="N1276" s="13" t="str">
        <f t="shared" si="123"/>
        <v>2012</v>
      </c>
      <c r="O1276" s="13" t="str">
        <f t="shared" si="124"/>
        <v>Jul</v>
      </c>
      <c r="P1276" s="13">
        <f t="shared" si="125"/>
        <v>41151.690104166664</v>
      </c>
      <c r="Q1276" t="b">
        <v>1</v>
      </c>
      <c r="R1276">
        <v>467</v>
      </c>
      <c r="S1276" t="b">
        <v>1</v>
      </c>
      <c r="T1276" t="s">
        <v>8274</v>
      </c>
      <c r="U1276" s="9" t="s">
        <v>8323</v>
      </c>
      <c r="V1276" t="s">
        <v>8324</v>
      </c>
    </row>
    <row r="1277" spans="1:22" ht="60" hidden="1" x14ac:dyDescent="0.3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s="7">
        <f t="shared" si="126"/>
        <v>162</v>
      </c>
      <c r="G1277" s="7">
        <f t="shared" si="121"/>
        <v>62.52</v>
      </c>
      <c r="H1277" t="s">
        <v>8218</v>
      </c>
      <c r="I1277" t="s">
        <v>8223</v>
      </c>
      <c r="J1277" t="s">
        <v>8245</v>
      </c>
      <c r="K1277">
        <v>1375908587</v>
      </c>
      <c r="L1277">
        <v>1372884587</v>
      </c>
      <c r="M1277" s="13">
        <f t="shared" si="122"/>
        <v>41458.867905092593</v>
      </c>
      <c r="N1277" s="13" t="str">
        <f t="shared" si="123"/>
        <v>2013</v>
      </c>
      <c r="O1277" s="13" t="str">
        <f t="shared" si="124"/>
        <v>Jul</v>
      </c>
      <c r="P1277" s="13">
        <f t="shared" si="125"/>
        <v>41493.867905092593</v>
      </c>
      <c r="Q1277" t="b">
        <v>1</v>
      </c>
      <c r="R1277">
        <v>389</v>
      </c>
      <c r="S1277" t="b">
        <v>1</v>
      </c>
      <c r="T1277" t="s">
        <v>8274</v>
      </c>
      <c r="U1277" s="9" t="s">
        <v>8323</v>
      </c>
      <c r="V1277" t="s">
        <v>8324</v>
      </c>
    </row>
    <row r="1278" spans="1:22" ht="30" hidden="1" x14ac:dyDescent="0.3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s="7">
        <f t="shared" si="126"/>
        <v>104</v>
      </c>
      <c r="G1278" s="7">
        <f t="shared" si="121"/>
        <v>46.07</v>
      </c>
      <c r="H1278" t="s">
        <v>8218</v>
      </c>
      <c r="I1278" t="s">
        <v>8223</v>
      </c>
      <c r="J1278" t="s">
        <v>8245</v>
      </c>
      <c r="K1278">
        <v>1251777600</v>
      </c>
      <c r="L1278">
        <v>1247504047</v>
      </c>
      <c r="M1278" s="13">
        <f t="shared" si="122"/>
        <v>40007.704247685186</v>
      </c>
      <c r="N1278" s="13" t="str">
        <f t="shared" si="123"/>
        <v>2009</v>
      </c>
      <c r="O1278" s="13" t="str">
        <f t="shared" si="124"/>
        <v>Jul</v>
      </c>
      <c r="P1278" s="13">
        <f t="shared" si="125"/>
        <v>40057.166666666664</v>
      </c>
      <c r="Q1278" t="b">
        <v>1</v>
      </c>
      <c r="R1278">
        <v>68</v>
      </c>
      <c r="S1278" t="b">
        <v>1</v>
      </c>
      <c r="T1278" t="s">
        <v>8274</v>
      </c>
      <c r="U1278" s="9" t="s">
        <v>8323</v>
      </c>
      <c r="V1278" t="s">
        <v>8324</v>
      </c>
    </row>
    <row r="1279" spans="1:22" ht="60" hidden="1" x14ac:dyDescent="0.3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s="7">
        <f t="shared" si="126"/>
        <v>106</v>
      </c>
      <c r="G1279" s="7">
        <f t="shared" si="121"/>
        <v>38.54</v>
      </c>
      <c r="H1279" t="s">
        <v>8218</v>
      </c>
      <c r="I1279" t="s">
        <v>8223</v>
      </c>
      <c r="J1279" t="s">
        <v>8245</v>
      </c>
      <c r="K1279">
        <v>1346765347</v>
      </c>
      <c r="L1279">
        <v>1343741347</v>
      </c>
      <c r="M1279" s="13">
        <f t="shared" si="122"/>
        <v>41121.561886574076</v>
      </c>
      <c r="N1279" s="13" t="str">
        <f t="shared" si="123"/>
        <v>2012</v>
      </c>
      <c r="O1279" s="13" t="str">
        <f t="shared" si="124"/>
        <v>Jul</v>
      </c>
      <c r="P1279" s="13">
        <f t="shared" si="125"/>
        <v>41156.561886574076</v>
      </c>
      <c r="Q1279" t="b">
        <v>1</v>
      </c>
      <c r="R1279">
        <v>413</v>
      </c>
      <c r="S1279" t="b">
        <v>1</v>
      </c>
      <c r="T1279" t="s">
        <v>8274</v>
      </c>
      <c r="U1279" s="9" t="s">
        <v>8323</v>
      </c>
      <c r="V1279" t="s">
        <v>8324</v>
      </c>
    </row>
    <row r="1280" spans="1:22" ht="60" hidden="1" x14ac:dyDescent="0.3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s="7">
        <f t="shared" si="126"/>
        <v>155</v>
      </c>
      <c r="G1280" s="7">
        <f t="shared" si="121"/>
        <v>53.01</v>
      </c>
      <c r="H1280" t="s">
        <v>8218</v>
      </c>
      <c r="I1280" t="s">
        <v>8223</v>
      </c>
      <c r="J1280" t="s">
        <v>8245</v>
      </c>
      <c r="K1280">
        <v>1403661600</v>
      </c>
      <c r="L1280">
        <v>1401196766</v>
      </c>
      <c r="M1280" s="13">
        <f t="shared" si="122"/>
        <v>41786.555162037039</v>
      </c>
      <c r="N1280" s="13" t="str">
        <f t="shared" si="123"/>
        <v>2014</v>
      </c>
      <c r="O1280" s="13" t="str">
        <f t="shared" si="124"/>
        <v>May</v>
      </c>
      <c r="P1280" s="13">
        <f t="shared" si="125"/>
        <v>41815.083333333336</v>
      </c>
      <c r="Q1280" t="b">
        <v>1</v>
      </c>
      <c r="R1280">
        <v>190</v>
      </c>
      <c r="S1280" t="b">
        <v>1</v>
      </c>
      <c r="T1280" t="s">
        <v>8274</v>
      </c>
      <c r="U1280" s="9" t="s">
        <v>8323</v>
      </c>
      <c r="V1280" t="s">
        <v>8324</v>
      </c>
    </row>
    <row r="1281" spans="1:22" ht="60" hidden="1" x14ac:dyDescent="0.3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s="7">
        <f t="shared" si="126"/>
        <v>111</v>
      </c>
      <c r="G1281" s="7">
        <f t="shared" si="121"/>
        <v>73.36</v>
      </c>
      <c r="H1281" t="s">
        <v>8218</v>
      </c>
      <c r="I1281" t="s">
        <v>8223</v>
      </c>
      <c r="J1281" t="s">
        <v>8245</v>
      </c>
      <c r="K1281">
        <v>1395624170</v>
      </c>
      <c r="L1281">
        <v>1392171770</v>
      </c>
      <c r="M1281" s="13">
        <f t="shared" si="122"/>
        <v>41682.099189814813</v>
      </c>
      <c r="N1281" s="13" t="str">
        <f t="shared" si="123"/>
        <v>2014</v>
      </c>
      <c r="O1281" s="13" t="str">
        <f t="shared" si="124"/>
        <v>Feb</v>
      </c>
      <c r="P1281" s="13">
        <f t="shared" si="125"/>
        <v>41722.057523148149</v>
      </c>
      <c r="Q1281" t="b">
        <v>1</v>
      </c>
      <c r="R1281">
        <v>189</v>
      </c>
      <c r="S1281" t="b">
        <v>1</v>
      </c>
      <c r="T1281" t="s">
        <v>8274</v>
      </c>
      <c r="U1281" s="9" t="s">
        <v>8323</v>
      </c>
      <c r="V1281" t="s">
        <v>8324</v>
      </c>
    </row>
    <row r="1282" spans="1:22" ht="45" hidden="1" x14ac:dyDescent="0.3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s="7">
        <f t="shared" si="126"/>
        <v>111</v>
      </c>
      <c r="G1282" s="7">
        <f t="shared" si="121"/>
        <v>127.98</v>
      </c>
      <c r="H1282" t="s">
        <v>8218</v>
      </c>
      <c r="I1282" t="s">
        <v>8223</v>
      </c>
      <c r="J1282" t="s">
        <v>8245</v>
      </c>
      <c r="K1282">
        <v>1299003054</v>
      </c>
      <c r="L1282">
        <v>1291227054</v>
      </c>
      <c r="M1282" s="13">
        <f t="shared" si="122"/>
        <v>40513.757569444446</v>
      </c>
      <c r="N1282" s="13" t="str">
        <f t="shared" si="123"/>
        <v>2010</v>
      </c>
      <c r="O1282" s="13" t="str">
        <f t="shared" si="124"/>
        <v>Dec</v>
      </c>
      <c r="P1282" s="13">
        <f t="shared" si="125"/>
        <v>40603.757569444446</v>
      </c>
      <c r="Q1282" t="b">
        <v>1</v>
      </c>
      <c r="R1282">
        <v>130</v>
      </c>
      <c r="S1282" t="b">
        <v>1</v>
      </c>
      <c r="T1282" t="s">
        <v>8274</v>
      </c>
      <c r="U1282" s="9" t="s">
        <v>8323</v>
      </c>
      <c r="V1282" t="s">
        <v>8324</v>
      </c>
    </row>
    <row r="1283" spans="1:22" ht="60" hidden="1" x14ac:dyDescent="0.3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s="7">
        <f t="shared" si="126"/>
        <v>111</v>
      </c>
      <c r="G1283" s="7">
        <f t="shared" si="121"/>
        <v>104.73</v>
      </c>
      <c r="H1283" t="s">
        <v>8218</v>
      </c>
      <c r="I1283" t="s">
        <v>8223</v>
      </c>
      <c r="J1283" t="s">
        <v>8245</v>
      </c>
      <c r="K1283">
        <v>1375033836</v>
      </c>
      <c r="L1283">
        <v>1373305836</v>
      </c>
      <c r="M1283" s="13">
        <f t="shared" si="122"/>
        <v>41463.743472222224</v>
      </c>
      <c r="N1283" s="13" t="str">
        <f t="shared" si="123"/>
        <v>2013</v>
      </c>
      <c r="O1283" s="13" t="str">
        <f t="shared" si="124"/>
        <v>Jul</v>
      </c>
      <c r="P1283" s="13">
        <f t="shared" si="125"/>
        <v>41483.743472222224</v>
      </c>
      <c r="Q1283" t="b">
        <v>1</v>
      </c>
      <c r="R1283">
        <v>74</v>
      </c>
      <c r="S1283" t="b">
        <v>1</v>
      </c>
      <c r="T1283" t="s">
        <v>8274</v>
      </c>
      <c r="U1283" s="9" t="s">
        <v>8323</v>
      </c>
      <c r="V1283" t="s">
        <v>8324</v>
      </c>
    </row>
    <row r="1284" spans="1:22" ht="60" hidden="1" x14ac:dyDescent="0.3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s="7">
        <f t="shared" si="126"/>
        <v>124</v>
      </c>
      <c r="G1284" s="7">
        <f t="shared" si="121"/>
        <v>67.67</v>
      </c>
      <c r="H1284" t="s">
        <v>8218</v>
      </c>
      <c r="I1284" t="s">
        <v>8223</v>
      </c>
      <c r="J1284" t="s">
        <v>8245</v>
      </c>
      <c r="K1284">
        <v>1386565140</v>
      </c>
      <c r="L1284">
        <v>1383909855</v>
      </c>
      <c r="M1284" s="13">
        <f t="shared" si="122"/>
        <v>41586.475173611114</v>
      </c>
      <c r="N1284" s="13" t="str">
        <f t="shared" si="123"/>
        <v>2013</v>
      </c>
      <c r="O1284" s="13" t="str">
        <f t="shared" si="124"/>
        <v>Nov</v>
      </c>
      <c r="P1284" s="13">
        <f t="shared" si="125"/>
        <v>41617.207638888889</v>
      </c>
      <c r="Q1284" t="b">
        <v>1</v>
      </c>
      <c r="R1284">
        <v>274</v>
      </c>
      <c r="S1284" t="b">
        <v>1</v>
      </c>
      <c r="T1284" t="s">
        <v>8274</v>
      </c>
      <c r="U1284" s="9" t="s">
        <v>8323</v>
      </c>
      <c r="V1284" t="s">
        <v>8324</v>
      </c>
    </row>
    <row r="1285" spans="1:22" ht="45" hidden="1" x14ac:dyDescent="0.3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s="7">
        <f t="shared" si="126"/>
        <v>211</v>
      </c>
      <c r="G1285" s="7">
        <f t="shared" si="121"/>
        <v>95.93</v>
      </c>
      <c r="H1285" t="s">
        <v>8218</v>
      </c>
      <c r="I1285" t="s">
        <v>8223</v>
      </c>
      <c r="J1285" t="s">
        <v>8245</v>
      </c>
      <c r="K1285">
        <v>1362974400</v>
      </c>
      <c r="L1285">
        <v>1360948389</v>
      </c>
      <c r="M1285" s="13">
        <f t="shared" si="122"/>
        <v>41320.717465277776</v>
      </c>
      <c r="N1285" s="13" t="str">
        <f t="shared" si="123"/>
        <v>2013</v>
      </c>
      <c r="O1285" s="13" t="str">
        <f t="shared" si="124"/>
        <v>Feb</v>
      </c>
      <c r="P1285" s="13">
        <f t="shared" si="125"/>
        <v>41344.166666666664</v>
      </c>
      <c r="Q1285" t="b">
        <v>1</v>
      </c>
      <c r="R1285">
        <v>22</v>
      </c>
      <c r="S1285" t="b">
        <v>1</v>
      </c>
      <c r="T1285" t="s">
        <v>8274</v>
      </c>
      <c r="U1285" s="9" t="s">
        <v>8323</v>
      </c>
      <c r="V1285" t="s">
        <v>8324</v>
      </c>
    </row>
    <row r="1286" spans="1:22" ht="45" x14ac:dyDescent="0.3">
      <c r="A1286">
        <v>3253</v>
      </c>
      <c r="B1286" s="3" t="s">
        <v>3253</v>
      </c>
      <c r="C1286" s="3" t="s">
        <v>7363</v>
      </c>
      <c r="D1286" s="20">
        <v>20000</v>
      </c>
      <c r="E1286" s="7">
        <v>20365</v>
      </c>
      <c r="F1286" s="7">
        <f t="shared" ref="F1286:F1305" si="127">IFERROR(ROUND(E1286/D1286*100,0),0)</f>
        <v>102</v>
      </c>
      <c r="G1286" s="7">
        <f t="shared" si="121"/>
        <v>177.09</v>
      </c>
      <c r="H1286" t="s">
        <v>8218</v>
      </c>
      <c r="I1286" t="s">
        <v>8223</v>
      </c>
      <c r="J1286" t="s">
        <v>8245</v>
      </c>
      <c r="K1286">
        <v>1473306300</v>
      </c>
      <c r="L1286">
        <v>1471701028</v>
      </c>
      <c r="M1286" s="13">
        <f t="shared" si="122"/>
        <v>42602.576712962968</v>
      </c>
      <c r="N1286" s="13" t="str">
        <f t="shared" si="123"/>
        <v>2016</v>
      </c>
      <c r="O1286" s="13" t="str">
        <f t="shared" si="124"/>
        <v>Aug</v>
      </c>
      <c r="P1286" s="13">
        <f t="shared" si="125"/>
        <v>42621.15625</v>
      </c>
      <c r="Q1286" t="b">
        <v>1</v>
      </c>
      <c r="R1286">
        <v>115</v>
      </c>
      <c r="S1286" t="b">
        <v>1</v>
      </c>
      <c r="T1286" t="s">
        <v>8269</v>
      </c>
      <c r="U1286" s="9" t="s">
        <v>8315</v>
      </c>
      <c r="V1286" t="s">
        <v>8316</v>
      </c>
    </row>
    <row r="1287" spans="1:22" ht="45" x14ac:dyDescent="0.3">
      <c r="A1287">
        <v>3274</v>
      </c>
      <c r="B1287" s="3" t="s">
        <v>3274</v>
      </c>
      <c r="C1287" s="3" t="s">
        <v>7384</v>
      </c>
      <c r="D1287" s="20">
        <v>15500</v>
      </c>
      <c r="E1287" s="7">
        <v>15705</v>
      </c>
      <c r="F1287" s="7">
        <f t="shared" si="127"/>
        <v>101</v>
      </c>
      <c r="G1287" s="7">
        <f t="shared" si="121"/>
        <v>54.91</v>
      </c>
      <c r="H1287" t="s">
        <v>8218</v>
      </c>
      <c r="I1287" t="s">
        <v>8223</v>
      </c>
      <c r="J1287" t="s">
        <v>8245</v>
      </c>
      <c r="K1287">
        <v>1458075600</v>
      </c>
      <c r="L1287">
        <v>1454259272</v>
      </c>
      <c r="M1287" s="13">
        <f t="shared" si="122"/>
        <v>42400.704537037032</v>
      </c>
      <c r="N1287" s="13" t="str">
        <f t="shared" si="123"/>
        <v>2016</v>
      </c>
      <c r="O1287" s="13" t="str">
        <f t="shared" si="124"/>
        <v>Jan</v>
      </c>
      <c r="P1287" s="13">
        <f t="shared" si="125"/>
        <v>42444.875</v>
      </c>
      <c r="Q1287" t="b">
        <v>1</v>
      </c>
      <c r="R1287">
        <v>286</v>
      </c>
      <c r="S1287" t="b">
        <v>1</v>
      </c>
      <c r="T1287" t="s">
        <v>8269</v>
      </c>
      <c r="U1287" s="9" t="s">
        <v>8315</v>
      </c>
      <c r="V1287" t="s">
        <v>8316</v>
      </c>
    </row>
    <row r="1288" spans="1:22" ht="45" x14ac:dyDescent="0.3">
      <c r="A1288">
        <v>534</v>
      </c>
      <c r="B1288" s="3" t="s">
        <v>535</v>
      </c>
      <c r="C1288" s="3" t="s">
        <v>4644</v>
      </c>
      <c r="D1288" s="20">
        <v>15000</v>
      </c>
      <c r="E1288" s="7">
        <v>15700</v>
      </c>
      <c r="F1288" s="7">
        <f t="shared" si="127"/>
        <v>105</v>
      </c>
      <c r="G1288" s="7">
        <f t="shared" si="121"/>
        <v>327.08</v>
      </c>
      <c r="H1288" t="s">
        <v>8218</v>
      </c>
      <c r="I1288" t="s">
        <v>8233</v>
      </c>
      <c r="J1288" t="s">
        <v>8253</v>
      </c>
      <c r="K1288">
        <v>1446418800</v>
      </c>
      <c r="L1288">
        <v>1443036470</v>
      </c>
      <c r="M1288" s="13">
        <f t="shared" si="122"/>
        <v>42270.810995370368</v>
      </c>
      <c r="N1288" s="13" t="str">
        <f t="shared" si="123"/>
        <v>2015</v>
      </c>
      <c r="O1288" s="13" t="str">
        <f t="shared" si="124"/>
        <v>Sep</v>
      </c>
      <c r="P1288" s="13">
        <f t="shared" si="125"/>
        <v>42309.958333333328</v>
      </c>
      <c r="Q1288" t="b">
        <v>0</v>
      </c>
      <c r="R1288">
        <v>48</v>
      </c>
      <c r="S1288" t="b">
        <v>1</v>
      </c>
      <c r="T1288" t="s">
        <v>8269</v>
      </c>
      <c r="U1288" s="9" t="s">
        <v>8315</v>
      </c>
      <c r="V1288" t="s">
        <v>8316</v>
      </c>
    </row>
    <row r="1289" spans="1:22" ht="60" x14ac:dyDescent="0.3">
      <c r="A1289">
        <v>1293</v>
      </c>
      <c r="B1289" s="3" t="s">
        <v>1294</v>
      </c>
      <c r="C1289" s="3" t="s">
        <v>5403</v>
      </c>
      <c r="D1289" s="20">
        <v>15000</v>
      </c>
      <c r="E1289" s="7">
        <v>15335</v>
      </c>
      <c r="F1289" s="7">
        <f t="shared" si="127"/>
        <v>102</v>
      </c>
      <c r="G1289" s="7">
        <f t="shared" si="121"/>
        <v>127.79</v>
      </c>
      <c r="H1289" t="s">
        <v>8218</v>
      </c>
      <c r="I1289" t="s">
        <v>8223</v>
      </c>
      <c r="J1289" t="s">
        <v>8245</v>
      </c>
      <c r="K1289">
        <v>1447523371</v>
      </c>
      <c r="L1289">
        <v>1444927771</v>
      </c>
      <c r="M1289" s="13">
        <f t="shared" si="122"/>
        <v>42292.701053240744</v>
      </c>
      <c r="N1289" s="13" t="str">
        <f t="shared" si="123"/>
        <v>2015</v>
      </c>
      <c r="O1289" s="13" t="str">
        <f t="shared" si="124"/>
        <v>Oct</v>
      </c>
      <c r="P1289" s="13">
        <f t="shared" si="125"/>
        <v>42322.742719907401</v>
      </c>
      <c r="Q1289" t="b">
        <v>0</v>
      </c>
      <c r="R1289">
        <v>120</v>
      </c>
      <c r="S1289" t="b">
        <v>1</v>
      </c>
      <c r="T1289" t="s">
        <v>8269</v>
      </c>
      <c r="U1289" s="9" t="s">
        <v>8315</v>
      </c>
      <c r="V1289" t="s">
        <v>8316</v>
      </c>
    </row>
    <row r="1290" spans="1:22" ht="60" x14ac:dyDescent="0.3">
      <c r="A1290">
        <v>3187</v>
      </c>
      <c r="B1290" s="3" t="s">
        <v>3187</v>
      </c>
      <c r="C1290" s="3" t="s">
        <v>7297</v>
      </c>
      <c r="D1290" s="20">
        <v>15000</v>
      </c>
      <c r="E1290" s="7">
        <v>17444</v>
      </c>
      <c r="F1290" s="7">
        <f t="shared" si="127"/>
        <v>116</v>
      </c>
      <c r="G1290" s="7">
        <f t="shared" ref="G1290:G1353" si="128">IFERROR(ROUND(E1290/R1290,2),0)</f>
        <v>71.489999999999995</v>
      </c>
      <c r="H1290" t="s">
        <v>8218</v>
      </c>
      <c r="I1290" t="s">
        <v>8223</v>
      </c>
      <c r="J1290" t="s">
        <v>8245</v>
      </c>
      <c r="K1290">
        <v>1407167973</v>
      </c>
      <c r="L1290">
        <v>1405439973</v>
      </c>
      <c r="M1290" s="13">
        <f t="shared" ref="M1290:M1353" si="129">(((L1290/60)/60)/24)+DATE(1970,1,1)</f>
        <v>41835.666354166664</v>
      </c>
      <c r="N1290" s="13" t="str">
        <f t="shared" ref="N1290:N1353" si="130">TEXT(M1290, "YYY")</f>
        <v>2014</v>
      </c>
      <c r="O1290" s="13" t="str">
        <f t="shared" ref="O1290:O1353" si="131">TEXT(M1290,"MMM")</f>
        <v>Jul</v>
      </c>
      <c r="P1290" s="13">
        <f t="shared" ref="P1290:P1353" si="132">(((K1290/60)/60)/24)+DATE(1970,1,1)</f>
        <v>41855.666354166664</v>
      </c>
      <c r="Q1290" t="b">
        <v>1</v>
      </c>
      <c r="R1290">
        <v>244</v>
      </c>
      <c r="S1290" t="b">
        <v>1</v>
      </c>
      <c r="T1290" t="s">
        <v>8269</v>
      </c>
      <c r="U1290" s="9" t="s">
        <v>8315</v>
      </c>
      <c r="V1290" t="s">
        <v>8316</v>
      </c>
    </row>
    <row r="1291" spans="1:22" ht="30" x14ac:dyDescent="0.3">
      <c r="A1291">
        <v>3220</v>
      </c>
      <c r="B1291" s="3" t="s">
        <v>3220</v>
      </c>
      <c r="C1291" s="3" t="s">
        <v>7330</v>
      </c>
      <c r="D1291" s="20">
        <v>15000</v>
      </c>
      <c r="E1291" s="7">
        <v>15126</v>
      </c>
      <c r="F1291" s="7">
        <f t="shared" si="127"/>
        <v>101</v>
      </c>
      <c r="G1291" s="7">
        <f t="shared" si="128"/>
        <v>256.37</v>
      </c>
      <c r="H1291" t="s">
        <v>8218</v>
      </c>
      <c r="I1291" t="s">
        <v>8223</v>
      </c>
      <c r="J1291" t="s">
        <v>8245</v>
      </c>
      <c r="K1291">
        <v>1489352400</v>
      </c>
      <c r="L1291">
        <v>1486411204</v>
      </c>
      <c r="M1291" s="13">
        <f t="shared" si="129"/>
        <v>42772.833379629628</v>
      </c>
      <c r="N1291" s="13" t="str">
        <f t="shared" si="130"/>
        <v>2017</v>
      </c>
      <c r="O1291" s="13" t="str">
        <f t="shared" si="131"/>
        <v>Feb</v>
      </c>
      <c r="P1291" s="13">
        <f t="shared" si="132"/>
        <v>42806.875</v>
      </c>
      <c r="Q1291" t="b">
        <v>1</v>
      </c>
      <c r="R1291">
        <v>59</v>
      </c>
      <c r="S1291" t="b">
        <v>1</v>
      </c>
      <c r="T1291" t="s">
        <v>8269</v>
      </c>
      <c r="U1291" s="9" t="s">
        <v>8315</v>
      </c>
      <c r="V1291" t="s">
        <v>8316</v>
      </c>
    </row>
    <row r="1292" spans="1:22" ht="60" x14ac:dyDescent="0.3">
      <c r="A1292">
        <v>3235</v>
      </c>
      <c r="B1292" s="3" t="s">
        <v>3235</v>
      </c>
      <c r="C1292" s="3" t="s">
        <v>7345</v>
      </c>
      <c r="D1292" s="20">
        <v>15000</v>
      </c>
      <c r="E1292" s="7">
        <v>15481</v>
      </c>
      <c r="F1292" s="7">
        <f t="shared" si="127"/>
        <v>103</v>
      </c>
      <c r="G1292" s="7">
        <f t="shared" si="128"/>
        <v>85.53</v>
      </c>
      <c r="H1292" t="s">
        <v>8218</v>
      </c>
      <c r="I1292" t="s">
        <v>8223</v>
      </c>
      <c r="J1292" t="s">
        <v>8245</v>
      </c>
      <c r="K1292">
        <v>1467361251</v>
      </c>
      <c r="L1292">
        <v>1464769251</v>
      </c>
      <c r="M1292" s="13">
        <f t="shared" si="129"/>
        <v>42522.347812499997</v>
      </c>
      <c r="N1292" s="13" t="str">
        <f t="shared" si="130"/>
        <v>2016</v>
      </c>
      <c r="O1292" s="13" t="str">
        <f t="shared" si="131"/>
        <v>Jun</v>
      </c>
      <c r="P1292" s="13">
        <f t="shared" si="132"/>
        <v>42552.347812499997</v>
      </c>
      <c r="Q1292" t="b">
        <v>1</v>
      </c>
      <c r="R1292">
        <v>181</v>
      </c>
      <c r="S1292" t="b">
        <v>1</v>
      </c>
      <c r="T1292" t="s">
        <v>8269</v>
      </c>
      <c r="U1292" s="9" t="s">
        <v>8315</v>
      </c>
      <c r="V1292" t="s">
        <v>8316</v>
      </c>
    </row>
    <row r="1293" spans="1:22" ht="60" x14ac:dyDescent="0.3">
      <c r="A1293">
        <v>3267</v>
      </c>
      <c r="B1293" s="3" t="s">
        <v>3267</v>
      </c>
      <c r="C1293" s="3" t="s">
        <v>7377</v>
      </c>
      <c r="D1293" s="20">
        <v>15000</v>
      </c>
      <c r="E1293" s="7">
        <v>15315</v>
      </c>
      <c r="F1293" s="7">
        <f t="shared" si="127"/>
        <v>102</v>
      </c>
      <c r="G1293" s="7">
        <f t="shared" si="128"/>
        <v>53.18</v>
      </c>
      <c r="H1293" t="s">
        <v>8218</v>
      </c>
      <c r="I1293" t="s">
        <v>8223</v>
      </c>
      <c r="J1293" t="s">
        <v>8245</v>
      </c>
      <c r="K1293">
        <v>1437156660</v>
      </c>
      <c r="L1293">
        <v>1434564660</v>
      </c>
      <c r="M1293" s="13">
        <f t="shared" si="129"/>
        <v>42172.757638888885</v>
      </c>
      <c r="N1293" s="13" t="str">
        <f t="shared" si="130"/>
        <v>2015</v>
      </c>
      <c r="O1293" s="13" t="str">
        <f t="shared" si="131"/>
        <v>Jun</v>
      </c>
      <c r="P1293" s="13">
        <f t="shared" si="132"/>
        <v>42202.757638888885</v>
      </c>
      <c r="Q1293" t="b">
        <v>1</v>
      </c>
      <c r="R1293">
        <v>288</v>
      </c>
      <c r="S1293" t="b">
        <v>1</v>
      </c>
      <c r="T1293" t="s">
        <v>8269</v>
      </c>
      <c r="U1293" s="9" t="s">
        <v>8315</v>
      </c>
      <c r="V1293" t="s">
        <v>8316</v>
      </c>
    </row>
    <row r="1294" spans="1:22" ht="60" x14ac:dyDescent="0.3">
      <c r="A1294">
        <v>3286</v>
      </c>
      <c r="B1294" s="3" t="s">
        <v>3286</v>
      </c>
      <c r="C1294" s="3" t="s">
        <v>7396</v>
      </c>
      <c r="D1294" s="20">
        <v>15000</v>
      </c>
      <c r="E1294" s="7">
        <v>15265</v>
      </c>
      <c r="F1294" s="7">
        <f t="shared" si="127"/>
        <v>102</v>
      </c>
      <c r="G1294" s="7">
        <f t="shared" si="128"/>
        <v>125.12</v>
      </c>
      <c r="H1294" t="s">
        <v>8218</v>
      </c>
      <c r="I1294" t="s">
        <v>8223</v>
      </c>
      <c r="J1294" t="s">
        <v>8245</v>
      </c>
      <c r="K1294">
        <v>1471291782</v>
      </c>
      <c r="L1294">
        <v>1468699782</v>
      </c>
      <c r="M1294" s="13">
        <f t="shared" si="129"/>
        <v>42567.840069444443</v>
      </c>
      <c r="N1294" s="13" t="str">
        <f t="shared" si="130"/>
        <v>2016</v>
      </c>
      <c r="O1294" s="13" t="str">
        <f t="shared" si="131"/>
        <v>Jul</v>
      </c>
      <c r="P1294" s="13">
        <f t="shared" si="132"/>
        <v>42597.840069444443</v>
      </c>
      <c r="Q1294" t="b">
        <v>0</v>
      </c>
      <c r="R1294">
        <v>122</v>
      </c>
      <c r="S1294" t="b">
        <v>1</v>
      </c>
      <c r="T1294" t="s">
        <v>8269</v>
      </c>
      <c r="U1294" s="9" t="s">
        <v>8315</v>
      </c>
      <c r="V1294" t="s">
        <v>8316</v>
      </c>
    </row>
    <row r="1295" spans="1:22" ht="45" x14ac:dyDescent="0.3">
      <c r="A1295">
        <v>3304</v>
      </c>
      <c r="B1295" s="3" t="s">
        <v>3304</v>
      </c>
      <c r="C1295" s="3" t="s">
        <v>7414</v>
      </c>
      <c r="D1295" s="20">
        <v>15000</v>
      </c>
      <c r="E1295" s="7">
        <v>15677.5</v>
      </c>
      <c r="F1295" s="7">
        <f t="shared" si="127"/>
        <v>105</v>
      </c>
      <c r="G1295" s="7">
        <f t="shared" si="128"/>
        <v>89.59</v>
      </c>
      <c r="H1295" t="s">
        <v>8218</v>
      </c>
      <c r="I1295" t="s">
        <v>8223</v>
      </c>
      <c r="J1295" t="s">
        <v>8245</v>
      </c>
      <c r="K1295">
        <v>1482418752</v>
      </c>
      <c r="L1295">
        <v>1479826752</v>
      </c>
      <c r="M1295" s="13">
        <f t="shared" si="129"/>
        <v>42696.624444444446</v>
      </c>
      <c r="N1295" s="13" t="str">
        <f t="shared" si="130"/>
        <v>2016</v>
      </c>
      <c r="O1295" s="13" t="str">
        <f t="shared" si="131"/>
        <v>Nov</v>
      </c>
      <c r="P1295" s="13">
        <f t="shared" si="132"/>
        <v>42726.624444444446</v>
      </c>
      <c r="Q1295" t="b">
        <v>0</v>
      </c>
      <c r="R1295">
        <v>175</v>
      </c>
      <c r="S1295" t="b">
        <v>1</v>
      </c>
      <c r="T1295" t="s">
        <v>8269</v>
      </c>
      <c r="U1295" s="9" t="s">
        <v>8315</v>
      </c>
      <c r="V1295" t="s">
        <v>8316</v>
      </c>
    </row>
    <row r="1296" spans="1:22" ht="30" x14ac:dyDescent="0.3">
      <c r="A1296">
        <v>3338</v>
      </c>
      <c r="B1296" s="3" t="s">
        <v>3338</v>
      </c>
      <c r="C1296" s="3" t="s">
        <v>7448</v>
      </c>
      <c r="D1296" s="20">
        <v>15000</v>
      </c>
      <c r="E1296" s="7">
        <v>15327</v>
      </c>
      <c r="F1296" s="7">
        <f t="shared" si="127"/>
        <v>102</v>
      </c>
      <c r="G1296" s="7">
        <f t="shared" si="128"/>
        <v>136.85</v>
      </c>
      <c r="H1296" t="s">
        <v>8218</v>
      </c>
      <c r="I1296" t="s">
        <v>8223</v>
      </c>
      <c r="J1296" t="s">
        <v>8245</v>
      </c>
      <c r="K1296">
        <v>1487944080</v>
      </c>
      <c r="L1296">
        <v>1486129680</v>
      </c>
      <c r="M1296" s="13">
        <f t="shared" si="129"/>
        <v>42769.574999999997</v>
      </c>
      <c r="N1296" s="13" t="str">
        <f t="shared" si="130"/>
        <v>2017</v>
      </c>
      <c r="O1296" s="13" t="str">
        <f t="shared" si="131"/>
        <v>Feb</v>
      </c>
      <c r="P1296" s="13">
        <f t="shared" si="132"/>
        <v>42790.574999999997</v>
      </c>
      <c r="Q1296" t="b">
        <v>0</v>
      </c>
      <c r="R1296">
        <v>112</v>
      </c>
      <c r="S1296" t="b">
        <v>1</v>
      </c>
      <c r="T1296" t="s">
        <v>8269</v>
      </c>
      <c r="U1296" s="9" t="s">
        <v>8315</v>
      </c>
      <c r="V1296" t="s">
        <v>8316</v>
      </c>
    </row>
    <row r="1297" spans="1:22" ht="45" x14ac:dyDescent="0.3">
      <c r="A1297">
        <v>3402</v>
      </c>
      <c r="B1297" s="3" t="s">
        <v>3401</v>
      </c>
      <c r="C1297" s="3" t="s">
        <v>7512</v>
      </c>
      <c r="D1297" s="20">
        <v>15000</v>
      </c>
      <c r="E1297" s="7">
        <v>16465</v>
      </c>
      <c r="F1297" s="7">
        <f t="shared" si="127"/>
        <v>110</v>
      </c>
      <c r="G1297" s="7">
        <f t="shared" si="128"/>
        <v>99.79</v>
      </c>
      <c r="H1297" t="s">
        <v>8218</v>
      </c>
      <c r="I1297" t="s">
        <v>8223</v>
      </c>
      <c r="J1297" t="s">
        <v>8245</v>
      </c>
      <c r="K1297">
        <v>1447295460</v>
      </c>
      <c r="L1297">
        <v>1444747843</v>
      </c>
      <c r="M1297" s="13">
        <f t="shared" si="129"/>
        <v>42290.61855324074</v>
      </c>
      <c r="N1297" s="13" t="str">
        <f t="shared" si="130"/>
        <v>2015</v>
      </c>
      <c r="O1297" s="13" t="str">
        <f t="shared" si="131"/>
        <v>Oct</v>
      </c>
      <c r="P1297" s="13">
        <f t="shared" si="132"/>
        <v>42320.104861111111</v>
      </c>
      <c r="Q1297" t="b">
        <v>0</v>
      </c>
      <c r="R1297">
        <v>165</v>
      </c>
      <c r="S1297" t="b">
        <v>1</v>
      </c>
      <c r="T1297" t="s">
        <v>8269</v>
      </c>
      <c r="U1297" s="9" t="s">
        <v>8315</v>
      </c>
      <c r="V1297" t="s">
        <v>8316</v>
      </c>
    </row>
    <row r="1298" spans="1:22" ht="45" x14ac:dyDescent="0.3">
      <c r="A1298">
        <v>3411</v>
      </c>
      <c r="B1298" s="3" t="s">
        <v>3410</v>
      </c>
      <c r="C1298" s="3" t="s">
        <v>7521</v>
      </c>
      <c r="D1298" s="20">
        <v>15000</v>
      </c>
      <c r="E1298" s="7">
        <v>15535</v>
      </c>
      <c r="F1298" s="7">
        <f t="shared" si="127"/>
        <v>104</v>
      </c>
      <c r="G1298" s="7">
        <f t="shared" si="128"/>
        <v>199.17</v>
      </c>
      <c r="H1298" t="s">
        <v>8218</v>
      </c>
      <c r="I1298" t="s">
        <v>8223</v>
      </c>
      <c r="J1298" t="s">
        <v>8245</v>
      </c>
      <c r="K1298">
        <v>1444264372</v>
      </c>
      <c r="L1298">
        <v>1442536372</v>
      </c>
      <c r="M1298" s="13">
        <f t="shared" si="129"/>
        <v>42265.022824074069</v>
      </c>
      <c r="N1298" s="13" t="str">
        <f t="shared" si="130"/>
        <v>2015</v>
      </c>
      <c r="O1298" s="13" t="str">
        <f t="shared" si="131"/>
        <v>Sep</v>
      </c>
      <c r="P1298" s="13">
        <f t="shared" si="132"/>
        <v>42285.022824074069</v>
      </c>
      <c r="Q1298" t="b">
        <v>0</v>
      </c>
      <c r="R1298">
        <v>78</v>
      </c>
      <c r="S1298" t="b">
        <v>1</v>
      </c>
      <c r="T1298" t="s">
        <v>8269</v>
      </c>
      <c r="U1298" s="9" t="s">
        <v>8315</v>
      </c>
      <c r="V1298" t="s">
        <v>8316</v>
      </c>
    </row>
    <row r="1299" spans="1:22" ht="45" x14ac:dyDescent="0.3">
      <c r="A1299">
        <v>3163</v>
      </c>
      <c r="B1299" s="3" t="s">
        <v>3163</v>
      </c>
      <c r="C1299" s="3" t="s">
        <v>7273</v>
      </c>
      <c r="D1299" s="20">
        <v>13000</v>
      </c>
      <c r="E1299" s="7">
        <v>14450</v>
      </c>
      <c r="F1299" s="7">
        <f t="shared" si="127"/>
        <v>111</v>
      </c>
      <c r="G1299" s="7">
        <f t="shared" si="128"/>
        <v>200.69</v>
      </c>
      <c r="H1299" t="s">
        <v>8218</v>
      </c>
      <c r="I1299" t="s">
        <v>8223</v>
      </c>
      <c r="J1299" t="s">
        <v>8245</v>
      </c>
      <c r="K1299">
        <v>1402855525</v>
      </c>
      <c r="L1299">
        <v>1400263525</v>
      </c>
      <c r="M1299" s="13">
        <f t="shared" si="129"/>
        <v>41775.753761574073</v>
      </c>
      <c r="N1299" s="13" t="str">
        <f t="shared" si="130"/>
        <v>2014</v>
      </c>
      <c r="O1299" s="13" t="str">
        <f t="shared" si="131"/>
        <v>May</v>
      </c>
      <c r="P1299" s="13">
        <f t="shared" si="132"/>
        <v>41805.753761574073</v>
      </c>
      <c r="Q1299" t="b">
        <v>1</v>
      </c>
      <c r="R1299">
        <v>72</v>
      </c>
      <c r="S1299" t="b">
        <v>1</v>
      </c>
      <c r="T1299" t="s">
        <v>8269</v>
      </c>
      <c r="U1299" s="9" t="s">
        <v>8315</v>
      </c>
      <c r="V1299" t="s">
        <v>8316</v>
      </c>
    </row>
    <row r="1300" spans="1:22" ht="45" x14ac:dyDescent="0.3">
      <c r="A1300">
        <v>3254</v>
      </c>
      <c r="B1300" s="3" t="s">
        <v>3254</v>
      </c>
      <c r="C1300" s="3" t="s">
        <v>7364</v>
      </c>
      <c r="D1300" s="20">
        <v>13000</v>
      </c>
      <c r="E1300" s="7">
        <v>13163.5</v>
      </c>
      <c r="F1300" s="7">
        <f t="shared" si="127"/>
        <v>101</v>
      </c>
      <c r="G1300" s="7">
        <f t="shared" si="128"/>
        <v>70.77</v>
      </c>
      <c r="H1300" t="s">
        <v>8218</v>
      </c>
      <c r="I1300" t="s">
        <v>8224</v>
      </c>
      <c r="J1300" t="s">
        <v>8246</v>
      </c>
      <c r="K1300">
        <v>1427331809</v>
      </c>
      <c r="L1300">
        <v>1424743409</v>
      </c>
      <c r="M1300" s="13">
        <f t="shared" si="129"/>
        <v>42059.085752314815</v>
      </c>
      <c r="N1300" s="13" t="str">
        <f t="shared" si="130"/>
        <v>2015</v>
      </c>
      <c r="O1300" s="13" t="str">
        <f t="shared" si="131"/>
        <v>Feb</v>
      </c>
      <c r="P1300" s="13">
        <f t="shared" si="132"/>
        <v>42089.044085648144</v>
      </c>
      <c r="Q1300" t="b">
        <v>1</v>
      </c>
      <c r="R1300">
        <v>186</v>
      </c>
      <c r="S1300" t="b">
        <v>1</v>
      </c>
      <c r="T1300" t="s">
        <v>8269</v>
      </c>
      <c r="U1300" s="9" t="s">
        <v>8315</v>
      </c>
      <c r="V1300" t="s">
        <v>8316</v>
      </c>
    </row>
    <row r="1301" spans="1:22" ht="30" x14ac:dyDescent="0.3">
      <c r="A1301">
        <v>3262</v>
      </c>
      <c r="B1301" s="3" t="s">
        <v>3262</v>
      </c>
      <c r="C1301" s="3" t="s">
        <v>7372</v>
      </c>
      <c r="D1301" s="20">
        <v>12200</v>
      </c>
      <c r="E1301" s="7">
        <v>12571</v>
      </c>
      <c r="F1301" s="7">
        <f t="shared" si="127"/>
        <v>103</v>
      </c>
      <c r="G1301" s="7">
        <f t="shared" si="128"/>
        <v>93.81</v>
      </c>
      <c r="H1301" t="s">
        <v>8218</v>
      </c>
      <c r="I1301" t="s">
        <v>8223</v>
      </c>
      <c r="J1301" t="s">
        <v>8245</v>
      </c>
      <c r="K1301">
        <v>1419220800</v>
      </c>
      <c r="L1301">
        <v>1416555262</v>
      </c>
      <c r="M1301" s="13">
        <f t="shared" si="129"/>
        <v>41964.315532407403</v>
      </c>
      <c r="N1301" s="13" t="str">
        <f t="shared" si="130"/>
        <v>2014</v>
      </c>
      <c r="O1301" s="13" t="str">
        <f t="shared" si="131"/>
        <v>Nov</v>
      </c>
      <c r="P1301" s="13">
        <f t="shared" si="132"/>
        <v>41995.166666666672</v>
      </c>
      <c r="Q1301" t="b">
        <v>1</v>
      </c>
      <c r="R1301">
        <v>134</v>
      </c>
      <c r="S1301" t="b">
        <v>1</v>
      </c>
      <c r="T1301" t="s">
        <v>8269</v>
      </c>
      <c r="U1301" s="9" t="s">
        <v>8315</v>
      </c>
      <c r="V1301" t="s">
        <v>8316</v>
      </c>
    </row>
    <row r="1302" spans="1:22" ht="60" x14ac:dyDescent="0.3">
      <c r="A1302">
        <v>525</v>
      </c>
      <c r="B1302" s="3" t="s">
        <v>526</v>
      </c>
      <c r="C1302" s="3" t="s">
        <v>4635</v>
      </c>
      <c r="D1302" s="20">
        <v>12000</v>
      </c>
      <c r="E1302" s="7">
        <v>12000</v>
      </c>
      <c r="F1302" s="7">
        <f t="shared" si="127"/>
        <v>100</v>
      </c>
      <c r="G1302" s="7">
        <f t="shared" si="128"/>
        <v>1000</v>
      </c>
      <c r="H1302" t="s">
        <v>8218</v>
      </c>
      <c r="I1302" t="s">
        <v>8223</v>
      </c>
      <c r="J1302" t="s">
        <v>8245</v>
      </c>
      <c r="K1302">
        <v>1410601041</v>
      </c>
      <c r="L1302">
        <v>1406713041</v>
      </c>
      <c r="M1302" s="13">
        <f t="shared" si="129"/>
        <v>41850.400937500002</v>
      </c>
      <c r="N1302" s="13" t="str">
        <f t="shared" si="130"/>
        <v>2014</v>
      </c>
      <c r="O1302" s="13" t="str">
        <f t="shared" si="131"/>
        <v>Jul</v>
      </c>
      <c r="P1302" s="13">
        <f t="shared" si="132"/>
        <v>41895.400937500002</v>
      </c>
      <c r="Q1302" t="b">
        <v>0</v>
      </c>
      <c r="R1302">
        <v>12</v>
      </c>
      <c r="S1302" t="b">
        <v>1</v>
      </c>
      <c r="T1302" t="s">
        <v>8269</v>
      </c>
      <c r="U1302" s="9" t="s">
        <v>8315</v>
      </c>
      <c r="V1302" t="s">
        <v>8316</v>
      </c>
    </row>
    <row r="1303" spans="1:22" ht="60" x14ac:dyDescent="0.3">
      <c r="A1303">
        <v>3214</v>
      </c>
      <c r="B1303" s="3" t="s">
        <v>3214</v>
      </c>
      <c r="C1303" s="3" t="s">
        <v>7324</v>
      </c>
      <c r="D1303" s="20">
        <v>12000</v>
      </c>
      <c r="E1303" s="7">
        <v>12256</v>
      </c>
      <c r="F1303" s="7">
        <f t="shared" si="127"/>
        <v>102</v>
      </c>
      <c r="G1303" s="7">
        <f t="shared" si="128"/>
        <v>106.57</v>
      </c>
      <c r="H1303" t="s">
        <v>8218</v>
      </c>
      <c r="I1303" t="s">
        <v>8224</v>
      </c>
      <c r="J1303" t="s">
        <v>8246</v>
      </c>
      <c r="K1303">
        <v>1452038100</v>
      </c>
      <c r="L1303">
        <v>1448823673</v>
      </c>
      <c r="M1303" s="13">
        <f t="shared" si="129"/>
        <v>42337.792511574073</v>
      </c>
      <c r="N1303" s="13" t="str">
        <f t="shared" si="130"/>
        <v>2015</v>
      </c>
      <c r="O1303" s="13" t="str">
        <f t="shared" si="131"/>
        <v>Nov</v>
      </c>
      <c r="P1303" s="13">
        <f t="shared" si="132"/>
        <v>42374.996527777781</v>
      </c>
      <c r="Q1303" t="b">
        <v>1</v>
      </c>
      <c r="R1303">
        <v>115</v>
      </c>
      <c r="S1303" t="b">
        <v>1</v>
      </c>
      <c r="T1303" t="s">
        <v>8269</v>
      </c>
      <c r="U1303" s="9" t="s">
        <v>8315</v>
      </c>
      <c r="V1303" t="s">
        <v>8316</v>
      </c>
    </row>
    <row r="1304" spans="1:22" ht="60" x14ac:dyDescent="0.3">
      <c r="A1304">
        <v>3218</v>
      </c>
      <c r="B1304" s="3" t="s">
        <v>3218</v>
      </c>
      <c r="C1304" s="3" t="s">
        <v>7328</v>
      </c>
      <c r="D1304" s="20">
        <v>12000</v>
      </c>
      <c r="E1304" s="7">
        <v>12252</v>
      </c>
      <c r="F1304" s="7">
        <f t="shared" si="127"/>
        <v>102</v>
      </c>
      <c r="G1304" s="7">
        <f t="shared" si="128"/>
        <v>66.59</v>
      </c>
      <c r="H1304" t="s">
        <v>8218</v>
      </c>
      <c r="I1304" t="s">
        <v>8224</v>
      </c>
      <c r="J1304" t="s">
        <v>8246</v>
      </c>
      <c r="K1304">
        <v>1419984000</v>
      </c>
      <c r="L1304">
        <v>1417132986</v>
      </c>
      <c r="M1304" s="13">
        <f t="shared" si="129"/>
        <v>41971.002152777779</v>
      </c>
      <c r="N1304" s="13" t="str">
        <f t="shared" si="130"/>
        <v>2014</v>
      </c>
      <c r="O1304" s="13" t="str">
        <f t="shared" si="131"/>
        <v>Nov</v>
      </c>
      <c r="P1304" s="13">
        <f t="shared" si="132"/>
        <v>42004</v>
      </c>
      <c r="Q1304" t="b">
        <v>1</v>
      </c>
      <c r="R1304">
        <v>184</v>
      </c>
      <c r="S1304" t="b">
        <v>1</v>
      </c>
      <c r="T1304" t="s">
        <v>8269</v>
      </c>
      <c r="U1304" s="9" t="s">
        <v>8315</v>
      </c>
      <c r="V1304" t="s">
        <v>8316</v>
      </c>
    </row>
    <row r="1305" spans="1:22" ht="30" x14ac:dyDescent="0.3">
      <c r="A1305">
        <v>3248</v>
      </c>
      <c r="B1305" s="3" t="s">
        <v>3248</v>
      </c>
      <c r="C1305" s="3" t="s">
        <v>7358</v>
      </c>
      <c r="D1305" s="20">
        <v>12000</v>
      </c>
      <c r="E1305" s="7">
        <v>12095</v>
      </c>
      <c r="F1305" s="7">
        <f t="shared" si="127"/>
        <v>101</v>
      </c>
      <c r="G1305" s="7">
        <f t="shared" si="128"/>
        <v>60.48</v>
      </c>
      <c r="H1305" t="s">
        <v>8218</v>
      </c>
      <c r="I1305" t="s">
        <v>8223</v>
      </c>
      <c r="J1305" t="s">
        <v>8245</v>
      </c>
      <c r="K1305">
        <v>1428178757</v>
      </c>
      <c r="L1305">
        <v>1425590357</v>
      </c>
      <c r="M1305" s="13">
        <f t="shared" si="129"/>
        <v>42068.888391203705</v>
      </c>
      <c r="N1305" s="13" t="str">
        <f t="shared" si="130"/>
        <v>2015</v>
      </c>
      <c r="O1305" s="13" t="str">
        <f t="shared" si="131"/>
        <v>Mar</v>
      </c>
      <c r="P1305" s="13">
        <f t="shared" si="132"/>
        <v>42098.846724537041</v>
      </c>
      <c r="Q1305" t="b">
        <v>1</v>
      </c>
      <c r="R1305">
        <v>200</v>
      </c>
      <c r="S1305" t="b">
        <v>1</v>
      </c>
      <c r="T1305" t="s">
        <v>8269</v>
      </c>
      <c r="U1305" s="9" t="s">
        <v>8315</v>
      </c>
      <c r="V1305" t="s">
        <v>8316</v>
      </c>
    </row>
    <row r="1306" spans="1:22" ht="45" hidden="1" x14ac:dyDescent="0.3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s="7">
        <f t="shared" ref="F1306:F1369" si="133">ROUND(E1306/D1306*100,0)</f>
        <v>40</v>
      </c>
      <c r="G1306" s="7">
        <f t="shared" si="128"/>
        <v>152.41</v>
      </c>
      <c r="H1306" t="s">
        <v>8219</v>
      </c>
      <c r="I1306" t="s">
        <v>8224</v>
      </c>
      <c r="J1306" t="s">
        <v>8246</v>
      </c>
      <c r="K1306">
        <v>1489376405</v>
      </c>
      <c r="L1306">
        <v>1484196005</v>
      </c>
      <c r="M1306" s="13">
        <f t="shared" si="129"/>
        <v>42747.194502314815</v>
      </c>
      <c r="N1306" s="13" t="str">
        <f t="shared" si="130"/>
        <v>2017</v>
      </c>
      <c r="O1306" s="13" t="str">
        <f t="shared" si="131"/>
        <v>Jan</v>
      </c>
      <c r="P1306" s="13">
        <f t="shared" si="132"/>
        <v>42807.152835648143</v>
      </c>
      <c r="Q1306" t="b">
        <v>0</v>
      </c>
      <c r="R1306">
        <v>104</v>
      </c>
      <c r="S1306" t="b">
        <v>0</v>
      </c>
      <c r="T1306" t="s">
        <v>8271</v>
      </c>
      <c r="U1306" s="9" t="s">
        <v>8317</v>
      </c>
      <c r="V1306" t="s">
        <v>8319</v>
      </c>
    </row>
    <row r="1307" spans="1:22" ht="45" hidden="1" x14ac:dyDescent="0.3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s="7">
        <f t="shared" si="133"/>
        <v>26</v>
      </c>
      <c r="G1307" s="7">
        <f t="shared" si="128"/>
        <v>90.62</v>
      </c>
      <c r="H1307" t="s">
        <v>8219</v>
      </c>
      <c r="I1307" t="s">
        <v>8223</v>
      </c>
      <c r="J1307" t="s">
        <v>8245</v>
      </c>
      <c r="K1307">
        <v>1469122200</v>
      </c>
      <c r="L1307">
        <v>1466611108</v>
      </c>
      <c r="M1307" s="13">
        <f t="shared" si="129"/>
        <v>42543.665601851855</v>
      </c>
      <c r="N1307" s="13" t="str">
        <f t="shared" si="130"/>
        <v>2016</v>
      </c>
      <c r="O1307" s="13" t="str">
        <f t="shared" si="131"/>
        <v>Jun</v>
      </c>
      <c r="P1307" s="13">
        <f t="shared" si="132"/>
        <v>42572.729166666672</v>
      </c>
      <c r="Q1307" t="b">
        <v>0</v>
      </c>
      <c r="R1307">
        <v>86</v>
      </c>
      <c r="S1307" t="b">
        <v>0</v>
      </c>
      <c r="T1307" t="s">
        <v>8271</v>
      </c>
      <c r="U1307" s="9" t="s">
        <v>8317</v>
      </c>
      <c r="V1307" t="s">
        <v>8319</v>
      </c>
    </row>
    <row r="1308" spans="1:22" ht="60" hidden="1" x14ac:dyDescent="0.3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s="7">
        <f t="shared" si="133"/>
        <v>65</v>
      </c>
      <c r="G1308" s="7">
        <f t="shared" si="128"/>
        <v>201.6</v>
      </c>
      <c r="H1308" t="s">
        <v>8219</v>
      </c>
      <c r="I1308" t="s">
        <v>8223</v>
      </c>
      <c r="J1308" t="s">
        <v>8245</v>
      </c>
      <c r="K1308">
        <v>1417690734</v>
      </c>
      <c r="L1308">
        <v>1415098734</v>
      </c>
      <c r="M1308" s="13">
        <f t="shared" si="129"/>
        <v>41947.457569444443</v>
      </c>
      <c r="N1308" s="13" t="str">
        <f t="shared" si="130"/>
        <v>2014</v>
      </c>
      <c r="O1308" s="13" t="str">
        <f t="shared" si="131"/>
        <v>Nov</v>
      </c>
      <c r="P1308" s="13">
        <f t="shared" si="132"/>
        <v>41977.457569444443</v>
      </c>
      <c r="Q1308" t="b">
        <v>0</v>
      </c>
      <c r="R1308">
        <v>356</v>
      </c>
      <c r="S1308" t="b">
        <v>0</v>
      </c>
      <c r="T1308" t="s">
        <v>8271</v>
      </c>
      <c r="U1308" s="9" t="s">
        <v>8317</v>
      </c>
      <c r="V1308" t="s">
        <v>8319</v>
      </c>
    </row>
    <row r="1309" spans="1:22" ht="30" hidden="1" x14ac:dyDescent="0.3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s="7">
        <f t="shared" si="133"/>
        <v>12</v>
      </c>
      <c r="G1309" s="7">
        <f t="shared" si="128"/>
        <v>127.93</v>
      </c>
      <c r="H1309" t="s">
        <v>8219</v>
      </c>
      <c r="I1309" t="s">
        <v>8223</v>
      </c>
      <c r="J1309" t="s">
        <v>8245</v>
      </c>
      <c r="K1309">
        <v>1455710679</v>
      </c>
      <c r="L1309">
        <v>1453118679</v>
      </c>
      <c r="M1309" s="13">
        <f t="shared" si="129"/>
        <v>42387.503229166665</v>
      </c>
      <c r="N1309" s="13" t="str">
        <f t="shared" si="130"/>
        <v>2016</v>
      </c>
      <c r="O1309" s="13" t="str">
        <f t="shared" si="131"/>
        <v>Jan</v>
      </c>
      <c r="P1309" s="13">
        <f t="shared" si="132"/>
        <v>42417.503229166665</v>
      </c>
      <c r="Q1309" t="b">
        <v>0</v>
      </c>
      <c r="R1309">
        <v>45</v>
      </c>
      <c r="S1309" t="b">
        <v>0</v>
      </c>
      <c r="T1309" t="s">
        <v>8271</v>
      </c>
      <c r="U1309" s="9" t="s">
        <v>8317</v>
      </c>
      <c r="V1309" t="s">
        <v>8319</v>
      </c>
    </row>
    <row r="1310" spans="1:22" ht="30" hidden="1" x14ac:dyDescent="0.3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s="7">
        <f t="shared" si="133"/>
        <v>11</v>
      </c>
      <c r="G1310" s="7">
        <f t="shared" si="128"/>
        <v>29.89</v>
      </c>
      <c r="H1310" t="s">
        <v>8219</v>
      </c>
      <c r="I1310" t="s">
        <v>8223</v>
      </c>
      <c r="J1310" t="s">
        <v>8245</v>
      </c>
      <c r="K1310">
        <v>1475937812</v>
      </c>
      <c r="L1310">
        <v>1472481812</v>
      </c>
      <c r="M1310" s="13">
        <f t="shared" si="129"/>
        <v>42611.613564814819</v>
      </c>
      <c r="N1310" s="13" t="str">
        <f t="shared" si="130"/>
        <v>2016</v>
      </c>
      <c r="O1310" s="13" t="str">
        <f t="shared" si="131"/>
        <v>Aug</v>
      </c>
      <c r="P1310" s="13">
        <f t="shared" si="132"/>
        <v>42651.613564814819</v>
      </c>
      <c r="Q1310" t="b">
        <v>0</v>
      </c>
      <c r="R1310">
        <v>38</v>
      </c>
      <c r="S1310" t="b">
        <v>0</v>
      </c>
      <c r="T1310" t="s">
        <v>8271</v>
      </c>
      <c r="U1310" s="9" t="s">
        <v>8317</v>
      </c>
      <c r="V1310" t="s">
        <v>8319</v>
      </c>
    </row>
    <row r="1311" spans="1:22" ht="45" hidden="1" x14ac:dyDescent="0.3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s="7">
        <f t="shared" si="133"/>
        <v>112</v>
      </c>
      <c r="G1311" s="7">
        <f t="shared" si="128"/>
        <v>367.97</v>
      </c>
      <c r="H1311" t="s">
        <v>8219</v>
      </c>
      <c r="I1311" t="s">
        <v>8223</v>
      </c>
      <c r="J1311" t="s">
        <v>8245</v>
      </c>
      <c r="K1311">
        <v>1444943468</v>
      </c>
      <c r="L1311">
        <v>1441919468</v>
      </c>
      <c r="M1311" s="13">
        <f t="shared" si="129"/>
        <v>42257.882731481484</v>
      </c>
      <c r="N1311" s="13" t="str">
        <f t="shared" si="130"/>
        <v>2015</v>
      </c>
      <c r="O1311" s="13" t="str">
        <f t="shared" si="131"/>
        <v>Sep</v>
      </c>
      <c r="P1311" s="13">
        <f t="shared" si="132"/>
        <v>42292.882731481484</v>
      </c>
      <c r="Q1311" t="b">
        <v>0</v>
      </c>
      <c r="R1311">
        <v>35</v>
      </c>
      <c r="S1311" t="b">
        <v>0</v>
      </c>
      <c r="T1311" t="s">
        <v>8271</v>
      </c>
      <c r="U1311" s="9" t="s">
        <v>8317</v>
      </c>
      <c r="V1311" t="s">
        <v>8319</v>
      </c>
    </row>
    <row r="1312" spans="1:22" ht="45" hidden="1" x14ac:dyDescent="0.3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s="7">
        <f t="shared" si="133"/>
        <v>16</v>
      </c>
      <c r="G1312" s="7">
        <f t="shared" si="128"/>
        <v>129.16999999999999</v>
      </c>
      <c r="H1312" t="s">
        <v>8219</v>
      </c>
      <c r="I1312" t="s">
        <v>8223</v>
      </c>
      <c r="J1312" t="s">
        <v>8245</v>
      </c>
      <c r="K1312">
        <v>1471622450</v>
      </c>
      <c r="L1312">
        <v>1467734450</v>
      </c>
      <c r="M1312" s="13">
        <f t="shared" si="129"/>
        <v>42556.667245370365</v>
      </c>
      <c r="N1312" s="13" t="str">
        <f t="shared" si="130"/>
        <v>2016</v>
      </c>
      <c r="O1312" s="13" t="str">
        <f t="shared" si="131"/>
        <v>Jul</v>
      </c>
      <c r="P1312" s="13">
        <f t="shared" si="132"/>
        <v>42601.667245370365</v>
      </c>
      <c r="Q1312" t="b">
        <v>0</v>
      </c>
      <c r="R1312">
        <v>24</v>
      </c>
      <c r="S1312" t="b">
        <v>0</v>
      </c>
      <c r="T1312" t="s">
        <v>8271</v>
      </c>
      <c r="U1312" s="9" t="s">
        <v>8317</v>
      </c>
      <c r="V1312" t="s">
        <v>8319</v>
      </c>
    </row>
    <row r="1313" spans="1:22" ht="60" hidden="1" x14ac:dyDescent="0.3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s="7">
        <f t="shared" si="133"/>
        <v>32</v>
      </c>
      <c r="G1313" s="7">
        <f t="shared" si="128"/>
        <v>800.7</v>
      </c>
      <c r="H1313" t="s">
        <v>8219</v>
      </c>
      <c r="I1313" t="s">
        <v>8223</v>
      </c>
      <c r="J1313" t="s">
        <v>8245</v>
      </c>
      <c r="K1313">
        <v>1480536919</v>
      </c>
      <c r="L1313">
        <v>1477509319</v>
      </c>
      <c r="M1313" s="13">
        <f t="shared" si="129"/>
        <v>42669.802303240736</v>
      </c>
      <c r="N1313" s="13" t="str">
        <f t="shared" si="130"/>
        <v>2016</v>
      </c>
      <c r="O1313" s="13" t="str">
        <f t="shared" si="131"/>
        <v>Oct</v>
      </c>
      <c r="P1313" s="13">
        <f t="shared" si="132"/>
        <v>42704.843969907408</v>
      </c>
      <c r="Q1313" t="b">
        <v>0</v>
      </c>
      <c r="R1313">
        <v>100</v>
      </c>
      <c r="S1313" t="b">
        <v>0</v>
      </c>
      <c r="T1313" t="s">
        <v>8271</v>
      </c>
      <c r="U1313" s="9" t="s">
        <v>8317</v>
      </c>
      <c r="V1313" t="s">
        <v>8319</v>
      </c>
    </row>
    <row r="1314" spans="1:22" ht="45" hidden="1" x14ac:dyDescent="0.3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s="7">
        <f t="shared" si="133"/>
        <v>1</v>
      </c>
      <c r="G1314" s="7">
        <f t="shared" si="128"/>
        <v>28</v>
      </c>
      <c r="H1314" t="s">
        <v>8219</v>
      </c>
      <c r="I1314" t="s">
        <v>8223</v>
      </c>
      <c r="J1314" t="s">
        <v>8245</v>
      </c>
      <c r="K1314">
        <v>1429375922</v>
      </c>
      <c r="L1314">
        <v>1426783922</v>
      </c>
      <c r="M1314" s="13">
        <f t="shared" si="129"/>
        <v>42082.702800925923</v>
      </c>
      <c r="N1314" s="13" t="str">
        <f t="shared" si="130"/>
        <v>2015</v>
      </c>
      <c r="O1314" s="13" t="str">
        <f t="shared" si="131"/>
        <v>Mar</v>
      </c>
      <c r="P1314" s="13">
        <f t="shared" si="132"/>
        <v>42112.702800925923</v>
      </c>
      <c r="Q1314" t="b">
        <v>0</v>
      </c>
      <c r="R1314">
        <v>1</v>
      </c>
      <c r="S1314" t="b">
        <v>0</v>
      </c>
      <c r="T1314" t="s">
        <v>8271</v>
      </c>
      <c r="U1314" s="9" t="s">
        <v>8317</v>
      </c>
      <c r="V1314" t="s">
        <v>8319</v>
      </c>
    </row>
    <row r="1315" spans="1:22" ht="45" hidden="1" x14ac:dyDescent="0.3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s="7">
        <f t="shared" si="133"/>
        <v>31</v>
      </c>
      <c r="G1315" s="7">
        <f t="shared" si="128"/>
        <v>102.02</v>
      </c>
      <c r="H1315" t="s">
        <v>8219</v>
      </c>
      <c r="I1315" t="s">
        <v>8223</v>
      </c>
      <c r="J1315" t="s">
        <v>8245</v>
      </c>
      <c r="K1315">
        <v>1457024514</v>
      </c>
      <c r="L1315">
        <v>1454432514</v>
      </c>
      <c r="M1315" s="13">
        <f t="shared" si="129"/>
        <v>42402.709652777776</v>
      </c>
      <c r="N1315" s="13" t="str">
        <f t="shared" si="130"/>
        <v>2016</v>
      </c>
      <c r="O1315" s="13" t="str">
        <f t="shared" si="131"/>
        <v>Feb</v>
      </c>
      <c r="P1315" s="13">
        <f t="shared" si="132"/>
        <v>42432.709652777776</v>
      </c>
      <c r="Q1315" t="b">
        <v>0</v>
      </c>
      <c r="R1315">
        <v>122</v>
      </c>
      <c r="S1315" t="b">
        <v>0</v>
      </c>
      <c r="T1315" t="s">
        <v>8271</v>
      </c>
      <c r="U1315" s="9" t="s">
        <v>8317</v>
      </c>
      <c r="V1315" t="s">
        <v>8319</v>
      </c>
    </row>
    <row r="1316" spans="1:22" ht="60" hidden="1" x14ac:dyDescent="0.3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s="7">
        <f t="shared" si="133"/>
        <v>1</v>
      </c>
      <c r="G1316" s="7">
        <f t="shared" si="128"/>
        <v>184.36</v>
      </c>
      <c r="H1316" t="s">
        <v>8219</v>
      </c>
      <c r="I1316" t="s">
        <v>8223</v>
      </c>
      <c r="J1316" t="s">
        <v>8245</v>
      </c>
      <c r="K1316">
        <v>1477065860</v>
      </c>
      <c r="L1316">
        <v>1471881860</v>
      </c>
      <c r="M1316" s="13">
        <f t="shared" si="129"/>
        <v>42604.669675925921</v>
      </c>
      <c r="N1316" s="13" t="str">
        <f t="shared" si="130"/>
        <v>2016</v>
      </c>
      <c r="O1316" s="13" t="str">
        <f t="shared" si="131"/>
        <v>Aug</v>
      </c>
      <c r="P1316" s="13">
        <f t="shared" si="132"/>
        <v>42664.669675925921</v>
      </c>
      <c r="Q1316" t="b">
        <v>0</v>
      </c>
      <c r="R1316">
        <v>11</v>
      </c>
      <c r="S1316" t="b">
        <v>0</v>
      </c>
      <c r="T1316" t="s">
        <v>8271</v>
      </c>
      <c r="U1316" s="9" t="s">
        <v>8317</v>
      </c>
      <c r="V1316" t="s">
        <v>8319</v>
      </c>
    </row>
    <row r="1317" spans="1:22" ht="30" hidden="1" x14ac:dyDescent="0.3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s="7">
        <f t="shared" si="133"/>
        <v>40</v>
      </c>
      <c r="G1317" s="7">
        <f t="shared" si="128"/>
        <v>162.91999999999999</v>
      </c>
      <c r="H1317" t="s">
        <v>8219</v>
      </c>
      <c r="I1317" t="s">
        <v>8223</v>
      </c>
      <c r="J1317" t="s">
        <v>8245</v>
      </c>
      <c r="K1317">
        <v>1446771600</v>
      </c>
      <c r="L1317">
        <v>1443700648</v>
      </c>
      <c r="M1317" s="13">
        <f t="shared" si="129"/>
        <v>42278.498240740737</v>
      </c>
      <c r="N1317" s="13" t="str">
        <f t="shared" si="130"/>
        <v>2015</v>
      </c>
      <c r="O1317" s="13" t="str">
        <f t="shared" si="131"/>
        <v>Oct</v>
      </c>
      <c r="P1317" s="13">
        <f t="shared" si="132"/>
        <v>42314.041666666672</v>
      </c>
      <c r="Q1317" t="b">
        <v>0</v>
      </c>
      <c r="R1317">
        <v>248</v>
      </c>
      <c r="S1317" t="b">
        <v>0</v>
      </c>
      <c r="T1317" t="s">
        <v>8271</v>
      </c>
      <c r="U1317" s="9" t="s">
        <v>8317</v>
      </c>
      <c r="V1317" t="s">
        <v>8319</v>
      </c>
    </row>
    <row r="1318" spans="1:22" ht="45" hidden="1" x14ac:dyDescent="0.3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s="7">
        <f t="shared" si="133"/>
        <v>0</v>
      </c>
      <c r="G1318" s="7">
        <f t="shared" si="128"/>
        <v>1</v>
      </c>
      <c r="H1318" t="s">
        <v>8219</v>
      </c>
      <c r="I1318" t="s">
        <v>8223</v>
      </c>
      <c r="J1318" t="s">
        <v>8245</v>
      </c>
      <c r="K1318">
        <v>1456700709</v>
      </c>
      <c r="L1318">
        <v>1453676709</v>
      </c>
      <c r="M1318" s="13">
        <f t="shared" si="129"/>
        <v>42393.961909722217</v>
      </c>
      <c r="N1318" s="13" t="str">
        <f t="shared" si="130"/>
        <v>2016</v>
      </c>
      <c r="O1318" s="13" t="str">
        <f t="shared" si="131"/>
        <v>Jan</v>
      </c>
      <c r="P1318" s="13">
        <f t="shared" si="132"/>
        <v>42428.961909722217</v>
      </c>
      <c r="Q1318" t="b">
        <v>0</v>
      </c>
      <c r="R1318">
        <v>1</v>
      </c>
      <c r="S1318" t="b">
        <v>0</v>
      </c>
      <c r="T1318" t="s">
        <v>8271</v>
      </c>
      <c r="U1318" s="9" t="s">
        <v>8317</v>
      </c>
      <c r="V1318" t="s">
        <v>8319</v>
      </c>
    </row>
    <row r="1319" spans="1:22" ht="60" hidden="1" x14ac:dyDescent="0.3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s="7">
        <f t="shared" si="133"/>
        <v>6</v>
      </c>
      <c r="G1319" s="7">
        <f t="shared" si="128"/>
        <v>603.53</v>
      </c>
      <c r="H1319" t="s">
        <v>8219</v>
      </c>
      <c r="I1319" t="s">
        <v>8231</v>
      </c>
      <c r="J1319" t="s">
        <v>8252</v>
      </c>
      <c r="K1319">
        <v>1469109600</v>
      </c>
      <c r="L1319">
        <v>1464586746</v>
      </c>
      <c r="M1319" s="13">
        <f t="shared" si="129"/>
        <v>42520.235486111109</v>
      </c>
      <c r="N1319" s="13" t="str">
        <f t="shared" si="130"/>
        <v>2016</v>
      </c>
      <c r="O1319" s="13" t="str">
        <f t="shared" si="131"/>
        <v>May</v>
      </c>
      <c r="P1319" s="13">
        <f t="shared" si="132"/>
        <v>42572.583333333328</v>
      </c>
      <c r="Q1319" t="b">
        <v>0</v>
      </c>
      <c r="R1319">
        <v>19</v>
      </c>
      <c r="S1319" t="b">
        <v>0</v>
      </c>
      <c r="T1319" t="s">
        <v>8271</v>
      </c>
      <c r="U1319" s="9" t="s">
        <v>8317</v>
      </c>
      <c r="V1319" t="s">
        <v>8319</v>
      </c>
    </row>
    <row r="1320" spans="1:22" ht="45" hidden="1" x14ac:dyDescent="0.3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s="7">
        <f t="shared" si="133"/>
        <v>15</v>
      </c>
      <c r="G1320" s="7">
        <f t="shared" si="128"/>
        <v>45.41</v>
      </c>
      <c r="H1320" t="s">
        <v>8219</v>
      </c>
      <c r="I1320" t="s">
        <v>8223</v>
      </c>
      <c r="J1320" t="s">
        <v>8245</v>
      </c>
      <c r="K1320">
        <v>1420938172</v>
      </c>
      <c r="L1320">
        <v>1418346172</v>
      </c>
      <c r="M1320" s="13">
        <f t="shared" si="129"/>
        <v>41985.043657407412</v>
      </c>
      <c r="N1320" s="13" t="str">
        <f t="shared" si="130"/>
        <v>2014</v>
      </c>
      <c r="O1320" s="13" t="str">
        <f t="shared" si="131"/>
        <v>Dec</v>
      </c>
      <c r="P1320" s="13">
        <f t="shared" si="132"/>
        <v>42015.043657407412</v>
      </c>
      <c r="Q1320" t="b">
        <v>0</v>
      </c>
      <c r="R1320">
        <v>135</v>
      </c>
      <c r="S1320" t="b">
        <v>0</v>
      </c>
      <c r="T1320" t="s">
        <v>8271</v>
      </c>
      <c r="U1320" s="9" t="s">
        <v>8317</v>
      </c>
      <c r="V1320" t="s">
        <v>8319</v>
      </c>
    </row>
    <row r="1321" spans="1:22" ht="45" hidden="1" x14ac:dyDescent="0.3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s="7">
        <f t="shared" si="133"/>
        <v>15</v>
      </c>
      <c r="G1321" s="7">
        <f t="shared" si="128"/>
        <v>97.33</v>
      </c>
      <c r="H1321" t="s">
        <v>8219</v>
      </c>
      <c r="I1321" t="s">
        <v>8224</v>
      </c>
      <c r="J1321" t="s">
        <v>8246</v>
      </c>
      <c r="K1321">
        <v>1405094400</v>
      </c>
      <c r="L1321">
        <v>1403810965</v>
      </c>
      <c r="M1321" s="13">
        <f t="shared" si="129"/>
        <v>41816.812094907407</v>
      </c>
      <c r="N1321" s="13" t="str">
        <f t="shared" si="130"/>
        <v>2014</v>
      </c>
      <c r="O1321" s="13" t="str">
        <f t="shared" si="131"/>
        <v>Jun</v>
      </c>
      <c r="P1321" s="13">
        <f t="shared" si="132"/>
        <v>41831.666666666664</v>
      </c>
      <c r="Q1321" t="b">
        <v>0</v>
      </c>
      <c r="R1321">
        <v>9</v>
      </c>
      <c r="S1321" t="b">
        <v>0</v>
      </c>
      <c r="T1321" t="s">
        <v>8271</v>
      </c>
      <c r="U1321" s="9" t="s">
        <v>8317</v>
      </c>
      <c r="V1321" t="s">
        <v>8319</v>
      </c>
    </row>
    <row r="1322" spans="1:22" ht="60" hidden="1" x14ac:dyDescent="0.3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s="7">
        <f t="shared" si="133"/>
        <v>1</v>
      </c>
      <c r="G1322" s="7">
        <f t="shared" si="128"/>
        <v>167.67</v>
      </c>
      <c r="H1322" t="s">
        <v>8219</v>
      </c>
      <c r="I1322" t="s">
        <v>8232</v>
      </c>
      <c r="J1322" t="s">
        <v>8248</v>
      </c>
      <c r="K1322">
        <v>1483138800</v>
      </c>
      <c r="L1322">
        <v>1480610046</v>
      </c>
      <c r="M1322" s="13">
        <f t="shared" si="129"/>
        <v>42705.690347222218</v>
      </c>
      <c r="N1322" s="13" t="str">
        <f t="shared" si="130"/>
        <v>2016</v>
      </c>
      <c r="O1322" s="13" t="str">
        <f t="shared" si="131"/>
        <v>Dec</v>
      </c>
      <c r="P1322" s="13">
        <f t="shared" si="132"/>
        <v>42734.958333333328</v>
      </c>
      <c r="Q1322" t="b">
        <v>0</v>
      </c>
      <c r="R1322">
        <v>3</v>
      </c>
      <c r="S1322" t="b">
        <v>0</v>
      </c>
      <c r="T1322" t="s">
        <v>8271</v>
      </c>
      <c r="U1322" s="9" t="s">
        <v>8317</v>
      </c>
      <c r="V1322" t="s">
        <v>8319</v>
      </c>
    </row>
    <row r="1323" spans="1:22" ht="60" hidden="1" x14ac:dyDescent="0.3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s="7">
        <f t="shared" si="133"/>
        <v>1</v>
      </c>
      <c r="G1323" s="7">
        <f t="shared" si="128"/>
        <v>859.86</v>
      </c>
      <c r="H1323" t="s">
        <v>8219</v>
      </c>
      <c r="I1323" t="s">
        <v>8234</v>
      </c>
      <c r="J1323" t="s">
        <v>8254</v>
      </c>
      <c r="K1323">
        <v>1482515937</v>
      </c>
      <c r="L1323">
        <v>1479923937</v>
      </c>
      <c r="M1323" s="13">
        <f t="shared" si="129"/>
        <v>42697.74927083333</v>
      </c>
      <c r="N1323" s="13" t="str">
        <f t="shared" si="130"/>
        <v>2016</v>
      </c>
      <c r="O1323" s="13" t="str">
        <f t="shared" si="131"/>
        <v>Nov</v>
      </c>
      <c r="P1323" s="13">
        <f t="shared" si="132"/>
        <v>42727.74927083333</v>
      </c>
      <c r="Q1323" t="b">
        <v>0</v>
      </c>
      <c r="R1323">
        <v>7</v>
      </c>
      <c r="S1323" t="b">
        <v>0</v>
      </c>
      <c r="T1323" t="s">
        <v>8271</v>
      </c>
      <c r="U1323" s="9" t="s">
        <v>8317</v>
      </c>
      <c r="V1323" t="s">
        <v>8319</v>
      </c>
    </row>
    <row r="1324" spans="1:22" ht="60" hidden="1" x14ac:dyDescent="0.3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s="7">
        <f t="shared" si="133"/>
        <v>0</v>
      </c>
      <c r="G1324" s="7">
        <f t="shared" si="128"/>
        <v>26.5</v>
      </c>
      <c r="H1324" t="s">
        <v>8219</v>
      </c>
      <c r="I1324" t="s">
        <v>8224</v>
      </c>
      <c r="J1324" t="s">
        <v>8246</v>
      </c>
      <c r="K1324">
        <v>1432223125</v>
      </c>
      <c r="L1324">
        <v>1429631125</v>
      </c>
      <c r="M1324" s="13">
        <f t="shared" si="129"/>
        <v>42115.656539351854</v>
      </c>
      <c r="N1324" s="13" t="str">
        <f t="shared" si="130"/>
        <v>2015</v>
      </c>
      <c r="O1324" s="13" t="str">
        <f t="shared" si="131"/>
        <v>Apr</v>
      </c>
      <c r="P1324" s="13">
        <f t="shared" si="132"/>
        <v>42145.656539351854</v>
      </c>
      <c r="Q1324" t="b">
        <v>0</v>
      </c>
      <c r="R1324">
        <v>4</v>
      </c>
      <c r="S1324" t="b">
        <v>0</v>
      </c>
      <c r="T1324" t="s">
        <v>8271</v>
      </c>
      <c r="U1324" s="9" t="s">
        <v>8317</v>
      </c>
      <c r="V1324" t="s">
        <v>8319</v>
      </c>
    </row>
    <row r="1325" spans="1:22" ht="60" hidden="1" x14ac:dyDescent="0.3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s="7">
        <f t="shared" si="133"/>
        <v>9</v>
      </c>
      <c r="G1325" s="7">
        <f t="shared" si="128"/>
        <v>30.27</v>
      </c>
      <c r="H1325" t="s">
        <v>8219</v>
      </c>
      <c r="I1325" t="s">
        <v>8223</v>
      </c>
      <c r="J1325" t="s">
        <v>8245</v>
      </c>
      <c r="K1325">
        <v>1461653700</v>
      </c>
      <c r="L1325">
        <v>1458665146</v>
      </c>
      <c r="M1325" s="13">
        <f t="shared" si="129"/>
        <v>42451.698449074072</v>
      </c>
      <c r="N1325" s="13" t="str">
        <f t="shared" si="130"/>
        <v>2016</v>
      </c>
      <c r="O1325" s="13" t="str">
        <f t="shared" si="131"/>
        <v>Mar</v>
      </c>
      <c r="P1325" s="13">
        <f t="shared" si="132"/>
        <v>42486.288194444445</v>
      </c>
      <c r="Q1325" t="b">
        <v>0</v>
      </c>
      <c r="R1325">
        <v>44</v>
      </c>
      <c r="S1325" t="b">
        <v>0</v>
      </c>
      <c r="T1325" t="s">
        <v>8271</v>
      </c>
      <c r="U1325" s="9" t="s">
        <v>8317</v>
      </c>
      <c r="V1325" t="s">
        <v>8319</v>
      </c>
    </row>
    <row r="1326" spans="1:22" ht="45" hidden="1" x14ac:dyDescent="0.3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s="7">
        <f t="shared" si="133"/>
        <v>10</v>
      </c>
      <c r="G1326" s="7">
        <f t="shared" si="128"/>
        <v>54.67</v>
      </c>
      <c r="H1326" t="s">
        <v>8219</v>
      </c>
      <c r="I1326" t="s">
        <v>8223</v>
      </c>
      <c r="J1326" t="s">
        <v>8245</v>
      </c>
      <c r="K1326">
        <v>1476371552</v>
      </c>
      <c r="L1326">
        <v>1473779552</v>
      </c>
      <c r="M1326" s="13">
        <f t="shared" si="129"/>
        <v>42626.633703703701</v>
      </c>
      <c r="N1326" s="13" t="str">
        <f t="shared" si="130"/>
        <v>2016</v>
      </c>
      <c r="O1326" s="13" t="str">
        <f t="shared" si="131"/>
        <v>Sep</v>
      </c>
      <c r="P1326" s="13">
        <f t="shared" si="132"/>
        <v>42656.633703703701</v>
      </c>
      <c r="Q1326" t="b">
        <v>0</v>
      </c>
      <c r="R1326">
        <v>90</v>
      </c>
      <c r="S1326" t="b">
        <v>0</v>
      </c>
      <c r="T1326" t="s">
        <v>8271</v>
      </c>
      <c r="U1326" s="9" t="s">
        <v>8317</v>
      </c>
      <c r="V1326" t="s">
        <v>8319</v>
      </c>
    </row>
    <row r="1327" spans="1:22" ht="45" hidden="1" x14ac:dyDescent="0.3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s="7">
        <f t="shared" si="133"/>
        <v>2</v>
      </c>
      <c r="G1327" s="7">
        <f t="shared" si="128"/>
        <v>60.75</v>
      </c>
      <c r="H1327" t="s">
        <v>8219</v>
      </c>
      <c r="I1327" t="s">
        <v>8223</v>
      </c>
      <c r="J1327" t="s">
        <v>8245</v>
      </c>
      <c r="K1327">
        <v>1483063435</v>
      </c>
      <c r="L1327">
        <v>1480471435</v>
      </c>
      <c r="M1327" s="13">
        <f t="shared" si="129"/>
        <v>42704.086053240739</v>
      </c>
      <c r="N1327" s="13" t="str">
        <f t="shared" si="130"/>
        <v>2016</v>
      </c>
      <c r="O1327" s="13" t="str">
        <f t="shared" si="131"/>
        <v>Nov</v>
      </c>
      <c r="P1327" s="13">
        <f t="shared" si="132"/>
        <v>42734.086053240739</v>
      </c>
      <c r="Q1327" t="b">
        <v>0</v>
      </c>
      <c r="R1327">
        <v>8</v>
      </c>
      <c r="S1327" t="b">
        <v>0</v>
      </c>
      <c r="T1327" t="s">
        <v>8271</v>
      </c>
      <c r="U1327" s="9" t="s">
        <v>8317</v>
      </c>
      <c r="V1327" t="s">
        <v>8319</v>
      </c>
    </row>
    <row r="1328" spans="1:22" ht="45" hidden="1" x14ac:dyDescent="0.3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s="7">
        <f t="shared" si="133"/>
        <v>1</v>
      </c>
      <c r="G1328" s="7">
        <f t="shared" si="128"/>
        <v>102.73</v>
      </c>
      <c r="H1328" t="s">
        <v>8219</v>
      </c>
      <c r="I1328" t="s">
        <v>8223</v>
      </c>
      <c r="J1328" t="s">
        <v>8245</v>
      </c>
      <c r="K1328">
        <v>1421348428</v>
      </c>
      <c r="L1328">
        <v>1417460428</v>
      </c>
      <c r="M1328" s="13">
        <f t="shared" si="129"/>
        <v>41974.791990740734</v>
      </c>
      <c r="N1328" s="13" t="str">
        <f t="shared" si="130"/>
        <v>2014</v>
      </c>
      <c r="O1328" s="13" t="str">
        <f t="shared" si="131"/>
        <v>Dec</v>
      </c>
      <c r="P1328" s="13">
        <f t="shared" si="132"/>
        <v>42019.791990740734</v>
      </c>
      <c r="Q1328" t="b">
        <v>0</v>
      </c>
      <c r="R1328">
        <v>11</v>
      </c>
      <c r="S1328" t="b">
        <v>0</v>
      </c>
      <c r="T1328" t="s">
        <v>8271</v>
      </c>
      <c r="U1328" s="9" t="s">
        <v>8317</v>
      </c>
      <c r="V1328" t="s">
        <v>8319</v>
      </c>
    </row>
    <row r="1329" spans="1:22" ht="45" hidden="1" x14ac:dyDescent="0.3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s="7">
        <f t="shared" si="133"/>
        <v>4</v>
      </c>
      <c r="G1329" s="7">
        <f t="shared" si="128"/>
        <v>41.59</v>
      </c>
      <c r="H1329" t="s">
        <v>8219</v>
      </c>
      <c r="I1329" t="s">
        <v>8223</v>
      </c>
      <c r="J1329" t="s">
        <v>8245</v>
      </c>
      <c r="K1329">
        <v>1432916235</v>
      </c>
      <c r="L1329">
        <v>1430324235</v>
      </c>
      <c r="M1329" s="13">
        <f t="shared" si="129"/>
        <v>42123.678645833337</v>
      </c>
      <c r="N1329" s="13" t="str">
        <f t="shared" si="130"/>
        <v>2015</v>
      </c>
      <c r="O1329" s="13" t="str">
        <f t="shared" si="131"/>
        <v>Apr</v>
      </c>
      <c r="P1329" s="13">
        <f t="shared" si="132"/>
        <v>42153.678645833337</v>
      </c>
      <c r="Q1329" t="b">
        <v>0</v>
      </c>
      <c r="R1329">
        <v>41</v>
      </c>
      <c r="S1329" t="b">
        <v>0</v>
      </c>
      <c r="T1329" t="s">
        <v>8271</v>
      </c>
      <c r="U1329" s="9" t="s">
        <v>8317</v>
      </c>
      <c r="V1329" t="s">
        <v>8319</v>
      </c>
    </row>
    <row r="1330" spans="1:22" ht="60" hidden="1" x14ac:dyDescent="0.3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s="7">
        <f t="shared" si="133"/>
        <v>2</v>
      </c>
      <c r="G1330" s="7">
        <f t="shared" si="128"/>
        <v>116.53</v>
      </c>
      <c r="H1330" t="s">
        <v>8219</v>
      </c>
      <c r="I1330" t="s">
        <v>8223</v>
      </c>
      <c r="J1330" t="s">
        <v>8245</v>
      </c>
      <c r="K1330">
        <v>1476458734</v>
      </c>
      <c r="L1330">
        <v>1472570734</v>
      </c>
      <c r="M1330" s="13">
        <f t="shared" si="129"/>
        <v>42612.642754629633</v>
      </c>
      <c r="N1330" s="13" t="str">
        <f t="shared" si="130"/>
        <v>2016</v>
      </c>
      <c r="O1330" s="13" t="str">
        <f t="shared" si="131"/>
        <v>Aug</v>
      </c>
      <c r="P1330" s="13">
        <f t="shared" si="132"/>
        <v>42657.642754629633</v>
      </c>
      <c r="Q1330" t="b">
        <v>0</v>
      </c>
      <c r="R1330">
        <v>15</v>
      </c>
      <c r="S1330" t="b">
        <v>0</v>
      </c>
      <c r="T1330" t="s">
        <v>8271</v>
      </c>
      <c r="U1330" s="9" t="s">
        <v>8317</v>
      </c>
      <c r="V1330" t="s">
        <v>8319</v>
      </c>
    </row>
    <row r="1331" spans="1:22" ht="45" hidden="1" x14ac:dyDescent="0.3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s="7">
        <f t="shared" si="133"/>
        <v>1</v>
      </c>
      <c r="G1331" s="7">
        <f t="shared" si="128"/>
        <v>45.33</v>
      </c>
      <c r="H1331" t="s">
        <v>8219</v>
      </c>
      <c r="I1331" t="s">
        <v>8223</v>
      </c>
      <c r="J1331" t="s">
        <v>8245</v>
      </c>
      <c r="K1331">
        <v>1417501145</v>
      </c>
      <c r="L1331">
        <v>1414041545</v>
      </c>
      <c r="M1331" s="13">
        <f t="shared" si="129"/>
        <v>41935.221585648149</v>
      </c>
      <c r="N1331" s="13" t="str">
        <f t="shared" si="130"/>
        <v>2014</v>
      </c>
      <c r="O1331" s="13" t="str">
        <f t="shared" si="131"/>
        <v>Oct</v>
      </c>
      <c r="P1331" s="13">
        <f t="shared" si="132"/>
        <v>41975.263252314813</v>
      </c>
      <c r="Q1331" t="b">
        <v>0</v>
      </c>
      <c r="R1331">
        <v>9</v>
      </c>
      <c r="S1331" t="b">
        <v>0</v>
      </c>
      <c r="T1331" t="s">
        <v>8271</v>
      </c>
      <c r="U1331" s="9" t="s">
        <v>8317</v>
      </c>
      <c r="V1331" t="s">
        <v>8319</v>
      </c>
    </row>
    <row r="1332" spans="1:22" ht="45" hidden="1" x14ac:dyDescent="0.3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s="7">
        <f t="shared" si="133"/>
        <v>22</v>
      </c>
      <c r="G1332" s="7">
        <f t="shared" si="128"/>
        <v>157.46</v>
      </c>
      <c r="H1332" t="s">
        <v>8219</v>
      </c>
      <c r="I1332" t="s">
        <v>8223</v>
      </c>
      <c r="J1332" t="s">
        <v>8245</v>
      </c>
      <c r="K1332">
        <v>1467432000</v>
      </c>
      <c r="L1332">
        <v>1464763109</v>
      </c>
      <c r="M1332" s="13">
        <f t="shared" si="129"/>
        <v>42522.276724537034</v>
      </c>
      <c r="N1332" s="13" t="str">
        <f t="shared" si="130"/>
        <v>2016</v>
      </c>
      <c r="O1332" s="13" t="str">
        <f t="shared" si="131"/>
        <v>Jun</v>
      </c>
      <c r="P1332" s="13">
        <f t="shared" si="132"/>
        <v>42553.166666666672</v>
      </c>
      <c r="Q1332" t="b">
        <v>0</v>
      </c>
      <c r="R1332">
        <v>50</v>
      </c>
      <c r="S1332" t="b">
        <v>0</v>
      </c>
      <c r="T1332" t="s">
        <v>8271</v>
      </c>
      <c r="U1332" s="9" t="s">
        <v>8317</v>
      </c>
      <c r="V1332" t="s">
        <v>8319</v>
      </c>
    </row>
    <row r="1333" spans="1:22" ht="45" hidden="1" x14ac:dyDescent="0.3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s="7">
        <f t="shared" si="133"/>
        <v>1</v>
      </c>
      <c r="G1333" s="7">
        <f t="shared" si="128"/>
        <v>100.5</v>
      </c>
      <c r="H1333" t="s">
        <v>8219</v>
      </c>
      <c r="I1333" t="s">
        <v>8223</v>
      </c>
      <c r="J1333" t="s">
        <v>8245</v>
      </c>
      <c r="K1333">
        <v>1471435554</v>
      </c>
      <c r="L1333">
        <v>1468843554</v>
      </c>
      <c r="M1333" s="13">
        <f t="shared" si="129"/>
        <v>42569.50409722222</v>
      </c>
      <c r="N1333" s="13" t="str">
        <f t="shared" si="130"/>
        <v>2016</v>
      </c>
      <c r="O1333" s="13" t="str">
        <f t="shared" si="131"/>
        <v>Jul</v>
      </c>
      <c r="P1333" s="13">
        <f t="shared" si="132"/>
        <v>42599.50409722222</v>
      </c>
      <c r="Q1333" t="b">
        <v>0</v>
      </c>
      <c r="R1333">
        <v>34</v>
      </c>
      <c r="S1333" t="b">
        <v>0</v>
      </c>
      <c r="T1333" t="s">
        <v>8271</v>
      </c>
      <c r="U1333" s="9" t="s">
        <v>8317</v>
      </c>
      <c r="V1333" t="s">
        <v>8319</v>
      </c>
    </row>
    <row r="1334" spans="1:22" ht="60" hidden="1" x14ac:dyDescent="0.3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s="7">
        <f t="shared" si="133"/>
        <v>0</v>
      </c>
      <c r="G1334" s="7">
        <f t="shared" si="128"/>
        <v>0</v>
      </c>
      <c r="H1334" t="s">
        <v>8219</v>
      </c>
      <c r="I1334" t="s">
        <v>8239</v>
      </c>
      <c r="J1334" t="s">
        <v>8256</v>
      </c>
      <c r="K1334">
        <v>1485480408</v>
      </c>
      <c r="L1334">
        <v>1482888408</v>
      </c>
      <c r="M1334" s="13">
        <f t="shared" si="129"/>
        <v>42732.060277777782</v>
      </c>
      <c r="N1334" s="13" t="str">
        <f t="shared" si="130"/>
        <v>2016</v>
      </c>
      <c r="O1334" s="13" t="str">
        <f t="shared" si="131"/>
        <v>Dec</v>
      </c>
      <c r="P1334" s="13">
        <f t="shared" si="132"/>
        <v>42762.060277777782</v>
      </c>
      <c r="Q1334" t="b">
        <v>0</v>
      </c>
      <c r="R1334">
        <v>0</v>
      </c>
      <c r="S1334" t="b">
        <v>0</v>
      </c>
      <c r="T1334" t="s">
        <v>8271</v>
      </c>
      <c r="U1334" s="9" t="s">
        <v>8317</v>
      </c>
      <c r="V1334" t="s">
        <v>8319</v>
      </c>
    </row>
    <row r="1335" spans="1:22" ht="45" hidden="1" x14ac:dyDescent="0.3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s="7">
        <f t="shared" si="133"/>
        <v>0</v>
      </c>
      <c r="G1335" s="7">
        <f t="shared" si="128"/>
        <v>0</v>
      </c>
      <c r="H1335" t="s">
        <v>8219</v>
      </c>
      <c r="I1335" t="s">
        <v>8225</v>
      </c>
      <c r="J1335" t="s">
        <v>8247</v>
      </c>
      <c r="K1335">
        <v>1405478025</v>
      </c>
      <c r="L1335">
        <v>1402886025</v>
      </c>
      <c r="M1335" s="13">
        <f t="shared" si="129"/>
        <v>41806.106770833336</v>
      </c>
      <c r="N1335" s="13" t="str">
        <f t="shared" si="130"/>
        <v>2014</v>
      </c>
      <c r="O1335" s="13" t="str">
        <f t="shared" si="131"/>
        <v>Jun</v>
      </c>
      <c r="P1335" s="13">
        <f t="shared" si="132"/>
        <v>41836.106770833336</v>
      </c>
      <c r="Q1335" t="b">
        <v>0</v>
      </c>
      <c r="R1335">
        <v>0</v>
      </c>
      <c r="S1335" t="b">
        <v>0</v>
      </c>
      <c r="T1335" t="s">
        <v>8271</v>
      </c>
      <c r="U1335" s="9" t="s">
        <v>8317</v>
      </c>
      <c r="V1335" t="s">
        <v>8319</v>
      </c>
    </row>
    <row r="1336" spans="1:22" ht="45" hidden="1" x14ac:dyDescent="0.3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s="7">
        <f t="shared" si="133"/>
        <v>11</v>
      </c>
      <c r="G1336" s="7">
        <f t="shared" si="128"/>
        <v>51.82</v>
      </c>
      <c r="H1336" t="s">
        <v>8219</v>
      </c>
      <c r="I1336" t="s">
        <v>8223</v>
      </c>
      <c r="J1336" t="s">
        <v>8245</v>
      </c>
      <c r="K1336">
        <v>1457721287</v>
      </c>
      <c r="L1336">
        <v>1455129287</v>
      </c>
      <c r="M1336" s="13">
        <f t="shared" si="129"/>
        <v>42410.774155092593</v>
      </c>
      <c r="N1336" s="13" t="str">
        <f t="shared" si="130"/>
        <v>2016</v>
      </c>
      <c r="O1336" s="13" t="str">
        <f t="shared" si="131"/>
        <v>Feb</v>
      </c>
      <c r="P1336" s="13">
        <f t="shared" si="132"/>
        <v>42440.774155092593</v>
      </c>
      <c r="Q1336" t="b">
        <v>0</v>
      </c>
      <c r="R1336">
        <v>276</v>
      </c>
      <c r="S1336" t="b">
        <v>0</v>
      </c>
      <c r="T1336" t="s">
        <v>8271</v>
      </c>
      <c r="U1336" s="9" t="s">
        <v>8317</v>
      </c>
      <c r="V1336" t="s">
        <v>8319</v>
      </c>
    </row>
    <row r="1337" spans="1:22" ht="60" hidden="1" x14ac:dyDescent="0.3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s="7">
        <f t="shared" si="133"/>
        <v>20</v>
      </c>
      <c r="G1337" s="7">
        <f t="shared" si="128"/>
        <v>308.75</v>
      </c>
      <c r="H1337" t="s">
        <v>8219</v>
      </c>
      <c r="I1337" t="s">
        <v>8223</v>
      </c>
      <c r="J1337" t="s">
        <v>8245</v>
      </c>
      <c r="K1337">
        <v>1449354502</v>
      </c>
      <c r="L1337">
        <v>1446762502</v>
      </c>
      <c r="M1337" s="13">
        <f t="shared" si="129"/>
        <v>42313.936365740738</v>
      </c>
      <c r="N1337" s="13" t="str">
        <f t="shared" si="130"/>
        <v>2015</v>
      </c>
      <c r="O1337" s="13" t="str">
        <f t="shared" si="131"/>
        <v>Nov</v>
      </c>
      <c r="P1337" s="13">
        <f t="shared" si="132"/>
        <v>42343.936365740738</v>
      </c>
      <c r="Q1337" t="b">
        <v>0</v>
      </c>
      <c r="R1337">
        <v>16</v>
      </c>
      <c r="S1337" t="b">
        <v>0</v>
      </c>
      <c r="T1337" t="s">
        <v>8271</v>
      </c>
      <c r="U1337" s="9" t="s">
        <v>8317</v>
      </c>
      <c r="V1337" t="s">
        <v>8319</v>
      </c>
    </row>
    <row r="1338" spans="1:22" ht="60" hidden="1" x14ac:dyDescent="0.3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s="7">
        <f t="shared" si="133"/>
        <v>85</v>
      </c>
      <c r="G1338" s="7">
        <f t="shared" si="128"/>
        <v>379.23</v>
      </c>
      <c r="H1338" t="s">
        <v>8219</v>
      </c>
      <c r="I1338" t="s">
        <v>8223</v>
      </c>
      <c r="J1338" t="s">
        <v>8245</v>
      </c>
      <c r="K1338">
        <v>1418849028</v>
      </c>
      <c r="L1338">
        <v>1415825028</v>
      </c>
      <c r="M1338" s="13">
        <f t="shared" si="129"/>
        <v>41955.863750000004</v>
      </c>
      <c r="N1338" s="13" t="str">
        <f t="shared" si="130"/>
        <v>2014</v>
      </c>
      <c r="O1338" s="13" t="str">
        <f t="shared" si="131"/>
        <v>Nov</v>
      </c>
      <c r="P1338" s="13">
        <f t="shared" si="132"/>
        <v>41990.863750000004</v>
      </c>
      <c r="Q1338" t="b">
        <v>0</v>
      </c>
      <c r="R1338">
        <v>224</v>
      </c>
      <c r="S1338" t="b">
        <v>0</v>
      </c>
      <c r="T1338" t="s">
        <v>8271</v>
      </c>
      <c r="U1338" s="9" t="s">
        <v>8317</v>
      </c>
      <c r="V1338" t="s">
        <v>8319</v>
      </c>
    </row>
    <row r="1339" spans="1:22" ht="45" hidden="1" x14ac:dyDescent="0.3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s="7">
        <f t="shared" si="133"/>
        <v>49</v>
      </c>
      <c r="G1339" s="7">
        <f t="shared" si="128"/>
        <v>176.36</v>
      </c>
      <c r="H1339" t="s">
        <v>8219</v>
      </c>
      <c r="I1339" t="s">
        <v>8223</v>
      </c>
      <c r="J1339" t="s">
        <v>8245</v>
      </c>
      <c r="K1339">
        <v>1488549079</v>
      </c>
      <c r="L1339">
        <v>1485957079</v>
      </c>
      <c r="M1339" s="13">
        <f t="shared" si="129"/>
        <v>42767.577303240745</v>
      </c>
      <c r="N1339" s="13" t="str">
        <f t="shared" si="130"/>
        <v>2017</v>
      </c>
      <c r="O1339" s="13" t="str">
        <f t="shared" si="131"/>
        <v>Feb</v>
      </c>
      <c r="P1339" s="13">
        <f t="shared" si="132"/>
        <v>42797.577303240745</v>
      </c>
      <c r="Q1339" t="b">
        <v>0</v>
      </c>
      <c r="R1339">
        <v>140</v>
      </c>
      <c r="S1339" t="b">
        <v>0</v>
      </c>
      <c r="T1339" t="s">
        <v>8271</v>
      </c>
      <c r="U1339" s="9" t="s">
        <v>8317</v>
      </c>
      <c r="V1339" t="s">
        <v>8319</v>
      </c>
    </row>
    <row r="1340" spans="1:22" ht="60" hidden="1" x14ac:dyDescent="0.3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s="7">
        <f t="shared" si="133"/>
        <v>3</v>
      </c>
      <c r="G1340" s="7">
        <f t="shared" si="128"/>
        <v>66.069999999999993</v>
      </c>
      <c r="H1340" t="s">
        <v>8219</v>
      </c>
      <c r="I1340" t="s">
        <v>8223</v>
      </c>
      <c r="J1340" t="s">
        <v>8245</v>
      </c>
      <c r="K1340">
        <v>1438543033</v>
      </c>
      <c r="L1340">
        <v>1435951033</v>
      </c>
      <c r="M1340" s="13">
        <f t="shared" si="129"/>
        <v>42188.803622685184</v>
      </c>
      <c r="N1340" s="13" t="str">
        <f t="shared" si="130"/>
        <v>2015</v>
      </c>
      <c r="O1340" s="13" t="str">
        <f t="shared" si="131"/>
        <v>Jul</v>
      </c>
      <c r="P1340" s="13">
        <f t="shared" si="132"/>
        <v>42218.803622685184</v>
      </c>
      <c r="Q1340" t="b">
        <v>0</v>
      </c>
      <c r="R1340">
        <v>15</v>
      </c>
      <c r="S1340" t="b">
        <v>0</v>
      </c>
      <c r="T1340" t="s">
        <v>8271</v>
      </c>
      <c r="U1340" s="9" t="s">
        <v>8317</v>
      </c>
      <c r="V1340" t="s">
        <v>8319</v>
      </c>
    </row>
    <row r="1341" spans="1:22" ht="30" hidden="1" x14ac:dyDescent="0.3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s="7">
        <f t="shared" si="133"/>
        <v>7</v>
      </c>
      <c r="G1341" s="7">
        <f t="shared" si="128"/>
        <v>89.65</v>
      </c>
      <c r="H1341" t="s">
        <v>8219</v>
      </c>
      <c r="I1341" t="s">
        <v>8223</v>
      </c>
      <c r="J1341" t="s">
        <v>8245</v>
      </c>
      <c r="K1341">
        <v>1418056315</v>
      </c>
      <c r="L1341">
        <v>1414164715</v>
      </c>
      <c r="M1341" s="13">
        <f t="shared" si="129"/>
        <v>41936.647164351853</v>
      </c>
      <c r="N1341" s="13" t="str">
        <f t="shared" si="130"/>
        <v>2014</v>
      </c>
      <c r="O1341" s="13" t="str">
        <f t="shared" si="131"/>
        <v>Oct</v>
      </c>
      <c r="P1341" s="13">
        <f t="shared" si="132"/>
        <v>41981.688831018517</v>
      </c>
      <c r="Q1341" t="b">
        <v>0</v>
      </c>
      <c r="R1341">
        <v>37</v>
      </c>
      <c r="S1341" t="b">
        <v>0</v>
      </c>
      <c r="T1341" t="s">
        <v>8271</v>
      </c>
      <c r="U1341" s="9" t="s">
        <v>8317</v>
      </c>
      <c r="V1341" t="s">
        <v>8319</v>
      </c>
    </row>
    <row r="1342" spans="1:22" ht="45" hidden="1" x14ac:dyDescent="0.3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s="7">
        <f t="shared" si="133"/>
        <v>0</v>
      </c>
      <c r="G1342" s="7">
        <f t="shared" si="128"/>
        <v>0</v>
      </c>
      <c r="H1342" t="s">
        <v>8219</v>
      </c>
      <c r="I1342" t="s">
        <v>8223</v>
      </c>
      <c r="J1342" t="s">
        <v>8245</v>
      </c>
      <c r="K1342">
        <v>1408112253</v>
      </c>
      <c r="L1342">
        <v>1405520253</v>
      </c>
      <c r="M1342" s="13">
        <f t="shared" si="129"/>
        <v>41836.595520833333</v>
      </c>
      <c r="N1342" s="13" t="str">
        <f t="shared" si="130"/>
        <v>2014</v>
      </c>
      <c r="O1342" s="13" t="str">
        <f t="shared" si="131"/>
        <v>Jul</v>
      </c>
      <c r="P1342" s="13">
        <f t="shared" si="132"/>
        <v>41866.595520833333</v>
      </c>
      <c r="Q1342" t="b">
        <v>0</v>
      </c>
      <c r="R1342">
        <v>0</v>
      </c>
      <c r="S1342" t="b">
        <v>0</v>
      </c>
      <c r="T1342" t="s">
        <v>8271</v>
      </c>
      <c r="U1342" s="9" t="s">
        <v>8317</v>
      </c>
      <c r="V1342" t="s">
        <v>8319</v>
      </c>
    </row>
    <row r="1343" spans="1:22" ht="60" hidden="1" x14ac:dyDescent="0.3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s="7">
        <f t="shared" si="133"/>
        <v>70</v>
      </c>
      <c r="G1343" s="7">
        <f t="shared" si="128"/>
        <v>382.39</v>
      </c>
      <c r="H1343" t="s">
        <v>8219</v>
      </c>
      <c r="I1343" t="s">
        <v>8224</v>
      </c>
      <c r="J1343" t="s">
        <v>8246</v>
      </c>
      <c r="K1343">
        <v>1475333917</v>
      </c>
      <c r="L1343">
        <v>1472569117</v>
      </c>
      <c r="M1343" s="13">
        <f t="shared" si="129"/>
        <v>42612.624039351853</v>
      </c>
      <c r="N1343" s="13" t="str">
        <f t="shared" si="130"/>
        <v>2016</v>
      </c>
      <c r="O1343" s="13" t="str">
        <f t="shared" si="131"/>
        <v>Aug</v>
      </c>
      <c r="P1343" s="13">
        <f t="shared" si="132"/>
        <v>42644.624039351853</v>
      </c>
      <c r="Q1343" t="b">
        <v>0</v>
      </c>
      <c r="R1343">
        <v>46</v>
      </c>
      <c r="S1343" t="b">
        <v>0</v>
      </c>
      <c r="T1343" t="s">
        <v>8271</v>
      </c>
      <c r="U1343" s="9" t="s">
        <v>8317</v>
      </c>
      <c r="V1343" t="s">
        <v>8319</v>
      </c>
    </row>
    <row r="1344" spans="1:22" ht="45" hidden="1" x14ac:dyDescent="0.3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s="7">
        <f t="shared" si="133"/>
        <v>0</v>
      </c>
      <c r="G1344" s="7">
        <f t="shared" si="128"/>
        <v>100</v>
      </c>
      <c r="H1344" t="s">
        <v>8219</v>
      </c>
      <c r="I1344" t="s">
        <v>8223</v>
      </c>
      <c r="J1344" t="s">
        <v>8245</v>
      </c>
      <c r="K1344">
        <v>1437161739</v>
      </c>
      <c r="L1344">
        <v>1434569739</v>
      </c>
      <c r="M1344" s="13">
        <f t="shared" si="129"/>
        <v>42172.816423611104</v>
      </c>
      <c r="N1344" s="13" t="str">
        <f t="shared" si="130"/>
        <v>2015</v>
      </c>
      <c r="O1344" s="13" t="str">
        <f t="shared" si="131"/>
        <v>Jun</v>
      </c>
      <c r="P1344" s="13">
        <f t="shared" si="132"/>
        <v>42202.816423611104</v>
      </c>
      <c r="Q1344" t="b">
        <v>0</v>
      </c>
      <c r="R1344">
        <v>1</v>
      </c>
      <c r="S1344" t="b">
        <v>0</v>
      </c>
      <c r="T1344" t="s">
        <v>8271</v>
      </c>
      <c r="U1344" s="9" t="s">
        <v>8317</v>
      </c>
      <c r="V1344" t="s">
        <v>8319</v>
      </c>
    </row>
    <row r="1345" spans="1:22" ht="60" hidden="1" x14ac:dyDescent="0.3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s="7">
        <f t="shared" si="133"/>
        <v>102</v>
      </c>
      <c r="G1345" s="7">
        <f t="shared" si="128"/>
        <v>158.36000000000001</v>
      </c>
      <c r="H1345" t="s">
        <v>8219</v>
      </c>
      <c r="I1345" t="s">
        <v>8223</v>
      </c>
      <c r="J1345" t="s">
        <v>8245</v>
      </c>
      <c r="K1345">
        <v>1471579140</v>
      </c>
      <c r="L1345">
        <v>1466512683</v>
      </c>
      <c r="M1345" s="13">
        <f t="shared" si="129"/>
        <v>42542.526423611111</v>
      </c>
      <c r="N1345" s="13" t="str">
        <f t="shared" si="130"/>
        <v>2016</v>
      </c>
      <c r="O1345" s="13" t="str">
        <f t="shared" si="131"/>
        <v>Jun</v>
      </c>
      <c r="P1345" s="13">
        <f t="shared" si="132"/>
        <v>42601.165972222225</v>
      </c>
      <c r="Q1345" t="b">
        <v>0</v>
      </c>
      <c r="R1345">
        <v>323</v>
      </c>
      <c r="S1345" t="b">
        <v>0</v>
      </c>
      <c r="T1345" t="s">
        <v>8271</v>
      </c>
      <c r="U1345" s="9" t="s">
        <v>8317</v>
      </c>
      <c r="V1345" t="s">
        <v>8319</v>
      </c>
    </row>
    <row r="1346" spans="1:22" ht="45" hidden="1" x14ac:dyDescent="0.3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s="7">
        <f t="shared" si="133"/>
        <v>378</v>
      </c>
      <c r="G1346" s="7">
        <f t="shared" si="128"/>
        <v>40.76</v>
      </c>
      <c r="H1346" t="s">
        <v>8218</v>
      </c>
      <c r="I1346" t="s">
        <v>8228</v>
      </c>
      <c r="J1346" t="s">
        <v>8250</v>
      </c>
      <c r="K1346">
        <v>1467313039</v>
      </c>
      <c r="L1346">
        <v>1464807439</v>
      </c>
      <c r="M1346" s="13">
        <f t="shared" si="129"/>
        <v>42522.789803240739</v>
      </c>
      <c r="N1346" s="13" t="str">
        <f t="shared" si="130"/>
        <v>2016</v>
      </c>
      <c r="O1346" s="13" t="str">
        <f t="shared" si="131"/>
        <v>Jun</v>
      </c>
      <c r="P1346" s="13">
        <f t="shared" si="132"/>
        <v>42551.789803240739</v>
      </c>
      <c r="Q1346" t="b">
        <v>0</v>
      </c>
      <c r="R1346">
        <v>139</v>
      </c>
      <c r="S1346" t="b">
        <v>1</v>
      </c>
      <c r="T1346" t="s">
        <v>8272</v>
      </c>
      <c r="U1346" s="9" t="s">
        <v>8320</v>
      </c>
      <c r="V1346" t="s">
        <v>8321</v>
      </c>
    </row>
    <row r="1347" spans="1:22" ht="45" hidden="1" x14ac:dyDescent="0.3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s="7">
        <f t="shared" si="133"/>
        <v>125</v>
      </c>
      <c r="G1347" s="7">
        <f t="shared" si="128"/>
        <v>53.57</v>
      </c>
      <c r="H1347" t="s">
        <v>8218</v>
      </c>
      <c r="I1347" t="s">
        <v>8223</v>
      </c>
      <c r="J1347" t="s">
        <v>8245</v>
      </c>
      <c r="K1347">
        <v>1405366359</v>
      </c>
      <c r="L1347">
        <v>1402342359</v>
      </c>
      <c r="M1347" s="13">
        <f t="shared" si="129"/>
        <v>41799.814340277779</v>
      </c>
      <c r="N1347" s="13" t="str">
        <f t="shared" si="130"/>
        <v>2014</v>
      </c>
      <c r="O1347" s="13" t="str">
        <f t="shared" si="131"/>
        <v>Jun</v>
      </c>
      <c r="P1347" s="13">
        <f t="shared" si="132"/>
        <v>41834.814340277779</v>
      </c>
      <c r="Q1347" t="b">
        <v>0</v>
      </c>
      <c r="R1347">
        <v>7</v>
      </c>
      <c r="S1347" t="b">
        <v>1</v>
      </c>
      <c r="T1347" t="s">
        <v>8272</v>
      </c>
      <c r="U1347" s="9" t="s">
        <v>8320</v>
      </c>
      <c r="V1347" t="s">
        <v>8321</v>
      </c>
    </row>
    <row r="1348" spans="1:22" ht="45" hidden="1" x14ac:dyDescent="0.3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s="7">
        <f t="shared" si="133"/>
        <v>147</v>
      </c>
      <c r="G1348" s="7">
        <f t="shared" si="128"/>
        <v>48.45</v>
      </c>
      <c r="H1348" t="s">
        <v>8218</v>
      </c>
      <c r="I1348" t="s">
        <v>8223</v>
      </c>
      <c r="J1348" t="s">
        <v>8245</v>
      </c>
      <c r="K1348">
        <v>1372297751</v>
      </c>
      <c r="L1348">
        <v>1369705751</v>
      </c>
      <c r="M1348" s="13">
        <f t="shared" si="129"/>
        <v>41422.075821759259</v>
      </c>
      <c r="N1348" s="13" t="str">
        <f t="shared" si="130"/>
        <v>2013</v>
      </c>
      <c r="O1348" s="13" t="str">
        <f t="shared" si="131"/>
        <v>May</v>
      </c>
      <c r="P1348" s="13">
        <f t="shared" si="132"/>
        <v>41452.075821759259</v>
      </c>
      <c r="Q1348" t="b">
        <v>0</v>
      </c>
      <c r="R1348">
        <v>149</v>
      </c>
      <c r="S1348" t="b">
        <v>1</v>
      </c>
      <c r="T1348" t="s">
        <v>8272</v>
      </c>
      <c r="U1348" s="9" t="s">
        <v>8320</v>
      </c>
      <c r="V1348" t="s">
        <v>8321</v>
      </c>
    </row>
    <row r="1349" spans="1:22" ht="45" hidden="1" x14ac:dyDescent="0.3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s="7">
        <f t="shared" si="133"/>
        <v>102</v>
      </c>
      <c r="G1349" s="7">
        <f t="shared" si="128"/>
        <v>82.42</v>
      </c>
      <c r="H1349" t="s">
        <v>8218</v>
      </c>
      <c r="I1349" t="s">
        <v>8223</v>
      </c>
      <c r="J1349" t="s">
        <v>8245</v>
      </c>
      <c r="K1349">
        <v>1425741525</v>
      </c>
      <c r="L1349">
        <v>1423149525</v>
      </c>
      <c r="M1349" s="13">
        <f t="shared" si="129"/>
        <v>42040.638020833328</v>
      </c>
      <c r="N1349" s="13" t="str">
        <f t="shared" si="130"/>
        <v>2015</v>
      </c>
      <c r="O1349" s="13" t="str">
        <f t="shared" si="131"/>
        <v>Feb</v>
      </c>
      <c r="P1349" s="13">
        <f t="shared" si="132"/>
        <v>42070.638020833328</v>
      </c>
      <c r="Q1349" t="b">
        <v>0</v>
      </c>
      <c r="R1349">
        <v>31</v>
      </c>
      <c r="S1349" t="b">
        <v>1</v>
      </c>
      <c r="T1349" t="s">
        <v>8272</v>
      </c>
      <c r="U1349" s="9" t="s">
        <v>8320</v>
      </c>
      <c r="V1349" t="s">
        <v>8321</v>
      </c>
    </row>
    <row r="1350" spans="1:22" ht="60" hidden="1" x14ac:dyDescent="0.3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s="7">
        <f t="shared" si="133"/>
        <v>102</v>
      </c>
      <c r="G1350" s="7">
        <f t="shared" si="128"/>
        <v>230.19</v>
      </c>
      <c r="H1350" t="s">
        <v>8218</v>
      </c>
      <c r="I1350" t="s">
        <v>8223</v>
      </c>
      <c r="J1350" t="s">
        <v>8245</v>
      </c>
      <c r="K1350">
        <v>1418904533</v>
      </c>
      <c r="L1350">
        <v>1416485333</v>
      </c>
      <c r="M1350" s="13">
        <f t="shared" si="129"/>
        <v>41963.506168981476</v>
      </c>
      <c r="N1350" s="13" t="str">
        <f t="shared" si="130"/>
        <v>2014</v>
      </c>
      <c r="O1350" s="13" t="str">
        <f t="shared" si="131"/>
        <v>Nov</v>
      </c>
      <c r="P1350" s="13">
        <f t="shared" si="132"/>
        <v>41991.506168981476</v>
      </c>
      <c r="Q1350" t="b">
        <v>0</v>
      </c>
      <c r="R1350">
        <v>26</v>
      </c>
      <c r="S1350" t="b">
        <v>1</v>
      </c>
      <c r="T1350" t="s">
        <v>8272</v>
      </c>
      <c r="U1350" s="9" t="s">
        <v>8320</v>
      </c>
      <c r="V1350" t="s">
        <v>8321</v>
      </c>
    </row>
    <row r="1351" spans="1:22" ht="45" hidden="1" x14ac:dyDescent="0.3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s="7">
        <f t="shared" si="133"/>
        <v>204</v>
      </c>
      <c r="G1351" s="7">
        <f t="shared" si="128"/>
        <v>59.36</v>
      </c>
      <c r="H1351" t="s">
        <v>8218</v>
      </c>
      <c r="I1351" t="s">
        <v>8228</v>
      </c>
      <c r="J1351" t="s">
        <v>8250</v>
      </c>
      <c r="K1351">
        <v>1450249140</v>
      </c>
      <c r="L1351">
        <v>1447055935</v>
      </c>
      <c r="M1351" s="13">
        <f t="shared" si="129"/>
        <v>42317.33258101852</v>
      </c>
      <c r="N1351" s="13" t="str">
        <f t="shared" si="130"/>
        <v>2015</v>
      </c>
      <c r="O1351" s="13" t="str">
        <f t="shared" si="131"/>
        <v>Nov</v>
      </c>
      <c r="P1351" s="13">
        <f t="shared" si="132"/>
        <v>42354.290972222225</v>
      </c>
      <c r="Q1351" t="b">
        <v>0</v>
      </c>
      <c r="R1351">
        <v>172</v>
      </c>
      <c r="S1351" t="b">
        <v>1</v>
      </c>
      <c r="T1351" t="s">
        <v>8272</v>
      </c>
      <c r="U1351" s="9" t="s">
        <v>8320</v>
      </c>
      <c r="V1351" t="s">
        <v>8321</v>
      </c>
    </row>
    <row r="1352" spans="1:22" ht="60" hidden="1" x14ac:dyDescent="0.3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s="7">
        <f t="shared" si="133"/>
        <v>104</v>
      </c>
      <c r="G1352" s="7">
        <f t="shared" si="128"/>
        <v>66.7</v>
      </c>
      <c r="H1352" t="s">
        <v>8218</v>
      </c>
      <c r="I1352" t="s">
        <v>8223</v>
      </c>
      <c r="J1352" t="s">
        <v>8245</v>
      </c>
      <c r="K1352">
        <v>1451089134</v>
      </c>
      <c r="L1352">
        <v>1448497134</v>
      </c>
      <c r="M1352" s="13">
        <f t="shared" si="129"/>
        <v>42334.013124999998</v>
      </c>
      <c r="N1352" s="13" t="str">
        <f t="shared" si="130"/>
        <v>2015</v>
      </c>
      <c r="O1352" s="13" t="str">
        <f t="shared" si="131"/>
        <v>Nov</v>
      </c>
      <c r="P1352" s="13">
        <f t="shared" si="132"/>
        <v>42364.013124999998</v>
      </c>
      <c r="Q1352" t="b">
        <v>0</v>
      </c>
      <c r="R1352">
        <v>78</v>
      </c>
      <c r="S1352" t="b">
        <v>1</v>
      </c>
      <c r="T1352" t="s">
        <v>8272</v>
      </c>
      <c r="U1352" s="9" t="s">
        <v>8320</v>
      </c>
      <c r="V1352" t="s">
        <v>8321</v>
      </c>
    </row>
    <row r="1353" spans="1:22" ht="30" hidden="1" x14ac:dyDescent="0.3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s="7">
        <f t="shared" si="133"/>
        <v>101</v>
      </c>
      <c r="G1353" s="7">
        <f t="shared" si="128"/>
        <v>168.78</v>
      </c>
      <c r="H1353" t="s">
        <v>8218</v>
      </c>
      <c r="I1353" t="s">
        <v>8223</v>
      </c>
      <c r="J1353" t="s">
        <v>8245</v>
      </c>
      <c r="K1353">
        <v>1455299144</v>
      </c>
      <c r="L1353">
        <v>1452707144</v>
      </c>
      <c r="M1353" s="13">
        <f t="shared" si="129"/>
        <v>42382.74009259259</v>
      </c>
      <c r="N1353" s="13" t="str">
        <f t="shared" si="130"/>
        <v>2016</v>
      </c>
      <c r="O1353" s="13" t="str">
        <f t="shared" si="131"/>
        <v>Jan</v>
      </c>
      <c r="P1353" s="13">
        <f t="shared" si="132"/>
        <v>42412.74009259259</v>
      </c>
      <c r="Q1353" t="b">
        <v>0</v>
      </c>
      <c r="R1353">
        <v>120</v>
      </c>
      <c r="S1353" t="b">
        <v>1</v>
      </c>
      <c r="T1353" t="s">
        <v>8272</v>
      </c>
      <c r="U1353" s="9" t="s">
        <v>8320</v>
      </c>
      <c r="V1353" t="s">
        <v>8321</v>
      </c>
    </row>
    <row r="1354" spans="1:22" ht="60" hidden="1" x14ac:dyDescent="0.3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s="7">
        <f t="shared" si="133"/>
        <v>136</v>
      </c>
      <c r="G1354" s="7">
        <f t="shared" ref="G1354:G1417" si="134">IFERROR(ROUND(E1354/R1354,2),0)</f>
        <v>59.97</v>
      </c>
      <c r="H1354" t="s">
        <v>8218</v>
      </c>
      <c r="I1354" t="s">
        <v>8223</v>
      </c>
      <c r="J1354" t="s">
        <v>8245</v>
      </c>
      <c r="K1354">
        <v>1441425540</v>
      </c>
      <c r="L1354">
        <v>1436968366</v>
      </c>
      <c r="M1354" s="13">
        <f t="shared" ref="M1354:M1417" si="135">(((L1354/60)/60)/24)+DATE(1970,1,1)</f>
        <v>42200.578310185185</v>
      </c>
      <c r="N1354" s="13" t="str">
        <f t="shared" ref="N1354:N1417" si="136">TEXT(M1354, "YYY")</f>
        <v>2015</v>
      </c>
      <c r="O1354" s="13" t="str">
        <f t="shared" ref="O1354:O1417" si="137">TEXT(M1354,"MMM")</f>
        <v>Jul</v>
      </c>
      <c r="P1354" s="13">
        <f t="shared" ref="P1354:P1417" si="138">(((K1354/60)/60)/24)+DATE(1970,1,1)</f>
        <v>42252.165972222225</v>
      </c>
      <c r="Q1354" t="b">
        <v>0</v>
      </c>
      <c r="R1354">
        <v>227</v>
      </c>
      <c r="S1354" t="b">
        <v>1</v>
      </c>
      <c r="T1354" t="s">
        <v>8272</v>
      </c>
      <c r="U1354" s="9" t="s">
        <v>8320</v>
      </c>
      <c r="V1354" t="s">
        <v>8321</v>
      </c>
    </row>
    <row r="1355" spans="1:22" ht="45" hidden="1" x14ac:dyDescent="0.3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s="7">
        <f t="shared" si="133"/>
        <v>134</v>
      </c>
      <c r="G1355" s="7">
        <f t="shared" si="134"/>
        <v>31.81</v>
      </c>
      <c r="H1355" t="s">
        <v>8218</v>
      </c>
      <c r="I1355" t="s">
        <v>8223</v>
      </c>
      <c r="J1355" t="s">
        <v>8245</v>
      </c>
      <c r="K1355">
        <v>1362960000</v>
      </c>
      <c r="L1355">
        <v>1359946188</v>
      </c>
      <c r="M1355" s="13">
        <f t="shared" si="135"/>
        <v>41309.11791666667</v>
      </c>
      <c r="N1355" s="13" t="str">
        <f t="shared" si="136"/>
        <v>2013</v>
      </c>
      <c r="O1355" s="13" t="str">
        <f t="shared" si="137"/>
        <v>Feb</v>
      </c>
      <c r="P1355" s="13">
        <f t="shared" si="138"/>
        <v>41344</v>
      </c>
      <c r="Q1355" t="b">
        <v>0</v>
      </c>
      <c r="R1355">
        <v>42</v>
      </c>
      <c r="S1355" t="b">
        <v>1</v>
      </c>
      <c r="T1355" t="s">
        <v>8272</v>
      </c>
      <c r="U1355" s="9" t="s">
        <v>8320</v>
      </c>
      <c r="V1355" t="s">
        <v>8321</v>
      </c>
    </row>
    <row r="1356" spans="1:22" ht="45" hidden="1" x14ac:dyDescent="0.3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s="7">
        <f t="shared" si="133"/>
        <v>130</v>
      </c>
      <c r="G1356" s="7">
        <f t="shared" si="134"/>
        <v>24.42</v>
      </c>
      <c r="H1356" t="s">
        <v>8218</v>
      </c>
      <c r="I1356" t="s">
        <v>8224</v>
      </c>
      <c r="J1356" t="s">
        <v>8246</v>
      </c>
      <c r="K1356">
        <v>1465672979</v>
      </c>
      <c r="L1356">
        <v>1463080979</v>
      </c>
      <c r="M1356" s="13">
        <f t="shared" si="135"/>
        <v>42502.807627314818</v>
      </c>
      <c r="N1356" s="13" t="str">
        <f t="shared" si="136"/>
        <v>2016</v>
      </c>
      <c r="O1356" s="13" t="str">
        <f t="shared" si="137"/>
        <v>May</v>
      </c>
      <c r="P1356" s="13">
        <f t="shared" si="138"/>
        <v>42532.807627314818</v>
      </c>
      <c r="Q1356" t="b">
        <v>0</v>
      </c>
      <c r="R1356">
        <v>64</v>
      </c>
      <c r="S1356" t="b">
        <v>1</v>
      </c>
      <c r="T1356" t="s">
        <v>8272</v>
      </c>
      <c r="U1356" s="9" t="s">
        <v>8320</v>
      </c>
      <c r="V1356" t="s">
        <v>8321</v>
      </c>
    </row>
    <row r="1357" spans="1:22" ht="60" hidden="1" x14ac:dyDescent="0.3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s="7">
        <f t="shared" si="133"/>
        <v>123</v>
      </c>
      <c r="G1357" s="7">
        <f t="shared" si="134"/>
        <v>25.35</v>
      </c>
      <c r="H1357" t="s">
        <v>8218</v>
      </c>
      <c r="I1357" t="s">
        <v>8224</v>
      </c>
      <c r="J1357" t="s">
        <v>8246</v>
      </c>
      <c r="K1357">
        <v>1354269600</v>
      </c>
      <c r="L1357">
        <v>1351663605</v>
      </c>
      <c r="M1357" s="13">
        <f t="shared" si="135"/>
        <v>41213.254687499997</v>
      </c>
      <c r="N1357" s="13" t="str">
        <f t="shared" si="136"/>
        <v>2012</v>
      </c>
      <c r="O1357" s="13" t="str">
        <f t="shared" si="137"/>
        <v>Oct</v>
      </c>
      <c r="P1357" s="13">
        <f t="shared" si="138"/>
        <v>41243.416666666664</v>
      </c>
      <c r="Q1357" t="b">
        <v>0</v>
      </c>
      <c r="R1357">
        <v>121</v>
      </c>
      <c r="S1357" t="b">
        <v>1</v>
      </c>
      <c r="T1357" t="s">
        <v>8272</v>
      </c>
      <c r="U1357" s="9" t="s">
        <v>8320</v>
      </c>
      <c r="V1357" t="s">
        <v>8321</v>
      </c>
    </row>
    <row r="1358" spans="1:22" ht="45" hidden="1" x14ac:dyDescent="0.3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s="7">
        <f t="shared" si="133"/>
        <v>183</v>
      </c>
      <c r="G1358" s="7">
        <f t="shared" si="134"/>
        <v>71.44</v>
      </c>
      <c r="H1358" t="s">
        <v>8218</v>
      </c>
      <c r="I1358" t="s">
        <v>8223</v>
      </c>
      <c r="J1358" t="s">
        <v>8245</v>
      </c>
      <c r="K1358">
        <v>1372985760</v>
      </c>
      <c r="L1358">
        <v>1370393760</v>
      </c>
      <c r="M1358" s="13">
        <f t="shared" si="135"/>
        <v>41430.038888888892</v>
      </c>
      <c r="N1358" s="13" t="str">
        <f t="shared" si="136"/>
        <v>2013</v>
      </c>
      <c r="O1358" s="13" t="str">
        <f t="shared" si="137"/>
        <v>Jun</v>
      </c>
      <c r="P1358" s="13">
        <f t="shared" si="138"/>
        <v>41460.038888888892</v>
      </c>
      <c r="Q1358" t="b">
        <v>0</v>
      </c>
      <c r="R1358">
        <v>87</v>
      </c>
      <c r="S1358" t="b">
        <v>1</v>
      </c>
      <c r="T1358" t="s">
        <v>8272</v>
      </c>
      <c r="U1358" s="9" t="s">
        <v>8320</v>
      </c>
      <c r="V1358" t="s">
        <v>8321</v>
      </c>
    </row>
    <row r="1359" spans="1:22" ht="45" hidden="1" x14ac:dyDescent="0.3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s="7">
        <f t="shared" si="133"/>
        <v>125</v>
      </c>
      <c r="G1359" s="7">
        <f t="shared" si="134"/>
        <v>38.549999999999997</v>
      </c>
      <c r="H1359" t="s">
        <v>8218</v>
      </c>
      <c r="I1359" t="s">
        <v>8223</v>
      </c>
      <c r="J1359" t="s">
        <v>8245</v>
      </c>
      <c r="K1359">
        <v>1362117540</v>
      </c>
      <c r="L1359">
        <v>1359587137</v>
      </c>
      <c r="M1359" s="13">
        <f t="shared" si="135"/>
        <v>41304.962233796294</v>
      </c>
      <c r="N1359" s="13" t="str">
        <f t="shared" si="136"/>
        <v>2013</v>
      </c>
      <c r="O1359" s="13" t="str">
        <f t="shared" si="137"/>
        <v>Jan</v>
      </c>
      <c r="P1359" s="13">
        <f t="shared" si="138"/>
        <v>41334.249305555553</v>
      </c>
      <c r="Q1359" t="b">
        <v>0</v>
      </c>
      <c r="R1359">
        <v>65</v>
      </c>
      <c r="S1359" t="b">
        <v>1</v>
      </c>
      <c r="T1359" t="s">
        <v>8272</v>
      </c>
      <c r="U1359" s="9" t="s">
        <v>8320</v>
      </c>
      <c r="V1359" t="s">
        <v>8321</v>
      </c>
    </row>
    <row r="1360" spans="1:22" ht="45" hidden="1" x14ac:dyDescent="0.3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s="7">
        <f t="shared" si="133"/>
        <v>112</v>
      </c>
      <c r="G1360" s="7">
        <f t="shared" si="134"/>
        <v>68.37</v>
      </c>
      <c r="H1360" t="s">
        <v>8218</v>
      </c>
      <c r="I1360" t="s">
        <v>8223</v>
      </c>
      <c r="J1360" t="s">
        <v>8245</v>
      </c>
      <c r="K1360">
        <v>1309009323</v>
      </c>
      <c r="L1360">
        <v>1306417323</v>
      </c>
      <c r="M1360" s="13">
        <f t="shared" si="135"/>
        <v>40689.570868055554</v>
      </c>
      <c r="N1360" s="13" t="str">
        <f t="shared" si="136"/>
        <v>2011</v>
      </c>
      <c r="O1360" s="13" t="str">
        <f t="shared" si="137"/>
        <v>May</v>
      </c>
      <c r="P1360" s="13">
        <f t="shared" si="138"/>
        <v>40719.570868055554</v>
      </c>
      <c r="Q1360" t="b">
        <v>0</v>
      </c>
      <c r="R1360">
        <v>49</v>
      </c>
      <c r="S1360" t="b">
        <v>1</v>
      </c>
      <c r="T1360" t="s">
        <v>8272</v>
      </c>
      <c r="U1360" s="9" t="s">
        <v>8320</v>
      </c>
      <c r="V1360" t="s">
        <v>8321</v>
      </c>
    </row>
    <row r="1361" spans="1:22" ht="45" hidden="1" x14ac:dyDescent="0.3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s="7">
        <f t="shared" si="133"/>
        <v>116</v>
      </c>
      <c r="G1361" s="7">
        <f t="shared" si="134"/>
        <v>40.21</v>
      </c>
      <c r="H1361" t="s">
        <v>8218</v>
      </c>
      <c r="I1361" t="s">
        <v>8223</v>
      </c>
      <c r="J1361" t="s">
        <v>8245</v>
      </c>
      <c r="K1361">
        <v>1309980790</v>
      </c>
      <c r="L1361">
        <v>1304623990</v>
      </c>
      <c r="M1361" s="13">
        <f t="shared" si="135"/>
        <v>40668.814699074072</v>
      </c>
      <c r="N1361" s="13" t="str">
        <f t="shared" si="136"/>
        <v>2011</v>
      </c>
      <c r="O1361" s="13" t="str">
        <f t="shared" si="137"/>
        <v>May</v>
      </c>
      <c r="P1361" s="13">
        <f t="shared" si="138"/>
        <v>40730.814699074072</v>
      </c>
      <c r="Q1361" t="b">
        <v>0</v>
      </c>
      <c r="R1361">
        <v>19</v>
      </c>
      <c r="S1361" t="b">
        <v>1</v>
      </c>
      <c r="T1361" t="s">
        <v>8272</v>
      </c>
      <c r="U1361" s="9" t="s">
        <v>8320</v>
      </c>
      <c r="V1361" t="s">
        <v>8321</v>
      </c>
    </row>
    <row r="1362" spans="1:22" ht="30" hidden="1" x14ac:dyDescent="0.3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s="7">
        <f t="shared" si="133"/>
        <v>173</v>
      </c>
      <c r="G1362" s="7">
        <f t="shared" si="134"/>
        <v>32.07</v>
      </c>
      <c r="H1362" t="s">
        <v>8218</v>
      </c>
      <c r="I1362" t="s">
        <v>8223</v>
      </c>
      <c r="J1362" t="s">
        <v>8245</v>
      </c>
      <c r="K1362">
        <v>1343943420</v>
      </c>
      <c r="L1362">
        <v>1341524220</v>
      </c>
      <c r="M1362" s="13">
        <f t="shared" si="135"/>
        <v>41095.900694444441</v>
      </c>
      <c r="N1362" s="13" t="str">
        <f t="shared" si="136"/>
        <v>2012</v>
      </c>
      <c r="O1362" s="13" t="str">
        <f t="shared" si="137"/>
        <v>Jul</v>
      </c>
      <c r="P1362" s="13">
        <f t="shared" si="138"/>
        <v>41123.900694444441</v>
      </c>
      <c r="Q1362" t="b">
        <v>0</v>
      </c>
      <c r="R1362">
        <v>81</v>
      </c>
      <c r="S1362" t="b">
        <v>1</v>
      </c>
      <c r="T1362" t="s">
        <v>8272</v>
      </c>
      <c r="U1362" s="9" t="s">
        <v>8320</v>
      </c>
      <c r="V1362" t="s">
        <v>8321</v>
      </c>
    </row>
    <row r="1363" spans="1:22" ht="45" hidden="1" x14ac:dyDescent="0.3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s="7">
        <f t="shared" si="133"/>
        <v>126</v>
      </c>
      <c r="G1363" s="7">
        <f t="shared" si="134"/>
        <v>28.63</v>
      </c>
      <c r="H1363" t="s">
        <v>8218</v>
      </c>
      <c r="I1363" t="s">
        <v>8224</v>
      </c>
      <c r="J1363" t="s">
        <v>8246</v>
      </c>
      <c r="K1363">
        <v>1403370772</v>
      </c>
      <c r="L1363">
        <v>1400778772</v>
      </c>
      <c r="M1363" s="13">
        <f t="shared" si="135"/>
        <v>41781.717268518521</v>
      </c>
      <c r="N1363" s="13" t="str">
        <f t="shared" si="136"/>
        <v>2014</v>
      </c>
      <c r="O1363" s="13" t="str">
        <f t="shared" si="137"/>
        <v>May</v>
      </c>
      <c r="P1363" s="13">
        <f t="shared" si="138"/>
        <v>41811.717268518521</v>
      </c>
      <c r="Q1363" t="b">
        <v>0</v>
      </c>
      <c r="R1363">
        <v>264</v>
      </c>
      <c r="S1363" t="b">
        <v>1</v>
      </c>
      <c r="T1363" t="s">
        <v>8272</v>
      </c>
      <c r="U1363" s="9" t="s">
        <v>8320</v>
      </c>
      <c r="V1363" t="s">
        <v>8321</v>
      </c>
    </row>
    <row r="1364" spans="1:22" ht="45" hidden="1" x14ac:dyDescent="0.3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s="7">
        <f t="shared" si="133"/>
        <v>109</v>
      </c>
      <c r="G1364" s="7">
        <f t="shared" si="134"/>
        <v>43.64</v>
      </c>
      <c r="H1364" t="s">
        <v>8218</v>
      </c>
      <c r="I1364" t="s">
        <v>8223</v>
      </c>
      <c r="J1364" t="s">
        <v>8245</v>
      </c>
      <c r="K1364">
        <v>1378592731</v>
      </c>
      <c r="L1364">
        <v>1373408731</v>
      </c>
      <c r="M1364" s="13">
        <f t="shared" si="135"/>
        <v>41464.934386574074</v>
      </c>
      <c r="N1364" s="13" t="str">
        <f t="shared" si="136"/>
        <v>2013</v>
      </c>
      <c r="O1364" s="13" t="str">
        <f t="shared" si="137"/>
        <v>Jul</v>
      </c>
      <c r="P1364" s="13">
        <f t="shared" si="138"/>
        <v>41524.934386574074</v>
      </c>
      <c r="Q1364" t="b">
        <v>0</v>
      </c>
      <c r="R1364">
        <v>25</v>
      </c>
      <c r="S1364" t="b">
        <v>1</v>
      </c>
      <c r="T1364" t="s">
        <v>8272</v>
      </c>
      <c r="U1364" s="9" t="s">
        <v>8320</v>
      </c>
      <c r="V1364" t="s">
        <v>8321</v>
      </c>
    </row>
    <row r="1365" spans="1:22" ht="60" hidden="1" x14ac:dyDescent="0.3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s="7">
        <f t="shared" si="133"/>
        <v>100</v>
      </c>
      <c r="G1365" s="7">
        <f t="shared" si="134"/>
        <v>40</v>
      </c>
      <c r="H1365" t="s">
        <v>8218</v>
      </c>
      <c r="I1365" t="s">
        <v>8223</v>
      </c>
      <c r="J1365" t="s">
        <v>8245</v>
      </c>
      <c r="K1365">
        <v>1455523140</v>
      </c>
      <c r="L1365">
        <v>1453925727</v>
      </c>
      <c r="M1365" s="13">
        <f t="shared" si="135"/>
        <v>42396.8440625</v>
      </c>
      <c r="N1365" s="13" t="str">
        <f t="shared" si="136"/>
        <v>2016</v>
      </c>
      <c r="O1365" s="13" t="str">
        <f t="shared" si="137"/>
        <v>Jan</v>
      </c>
      <c r="P1365" s="13">
        <f t="shared" si="138"/>
        <v>42415.332638888889</v>
      </c>
      <c r="Q1365" t="b">
        <v>0</v>
      </c>
      <c r="R1365">
        <v>5</v>
      </c>
      <c r="S1365" t="b">
        <v>1</v>
      </c>
      <c r="T1365" t="s">
        <v>8272</v>
      </c>
      <c r="U1365" s="9" t="s">
        <v>8320</v>
      </c>
      <c r="V1365" t="s">
        <v>8321</v>
      </c>
    </row>
    <row r="1366" spans="1:22" ht="60" hidden="1" x14ac:dyDescent="0.3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s="7">
        <f t="shared" si="133"/>
        <v>119</v>
      </c>
      <c r="G1366" s="7">
        <f t="shared" si="134"/>
        <v>346.04</v>
      </c>
      <c r="H1366" t="s">
        <v>8218</v>
      </c>
      <c r="I1366" t="s">
        <v>8231</v>
      </c>
      <c r="J1366" t="s">
        <v>8252</v>
      </c>
      <c r="K1366">
        <v>1420648906</v>
      </c>
      <c r="L1366">
        <v>1415464906</v>
      </c>
      <c r="M1366" s="13">
        <f t="shared" si="135"/>
        <v>41951.695671296293</v>
      </c>
      <c r="N1366" s="13" t="str">
        <f t="shared" si="136"/>
        <v>2014</v>
      </c>
      <c r="O1366" s="13" t="str">
        <f t="shared" si="137"/>
        <v>Nov</v>
      </c>
      <c r="P1366" s="13">
        <f t="shared" si="138"/>
        <v>42011.6956712963</v>
      </c>
      <c r="Q1366" t="b">
        <v>0</v>
      </c>
      <c r="R1366">
        <v>144</v>
      </c>
      <c r="S1366" t="b">
        <v>1</v>
      </c>
      <c r="T1366" t="s">
        <v>8274</v>
      </c>
      <c r="U1366" s="9" t="s">
        <v>8323</v>
      </c>
      <c r="V1366" t="s">
        <v>8324</v>
      </c>
    </row>
    <row r="1367" spans="1:22" ht="45" hidden="1" x14ac:dyDescent="0.3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s="7">
        <f t="shared" si="133"/>
        <v>100</v>
      </c>
      <c r="G1367" s="7">
        <f t="shared" si="134"/>
        <v>81.739999999999995</v>
      </c>
      <c r="H1367" t="s">
        <v>8218</v>
      </c>
      <c r="I1367" t="s">
        <v>8223</v>
      </c>
      <c r="J1367" t="s">
        <v>8245</v>
      </c>
      <c r="K1367">
        <v>1426523752</v>
      </c>
      <c r="L1367">
        <v>1423935352</v>
      </c>
      <c r="M1367" s="13">
        <f t="shared" si="135"/>
        <v>42049.733240740738</v>
      </c>
      <c r="N1367" s="13" t="str">
        <f t="shared" si="136"/>
        <v>2015</v>
      </c>
      <c r="O1367" s="13" t="str">
        <f t="shared" si="137"/>
        <v>Feb</v>
      </c>
      <c r="P1367" s="13">
        <f t="shared" si="138"/>
        <v>42079.691574074073</v>
      </c>
      <c r="Q1367" t="b">
        <v>0</v>
      </c>
      <c r="R1367">
        <v>92</v>
      </c>
      <c r="S1367" t="b">
        <v>1</v>
      </c>
      <c r="T1367" t="s">
        <v>8274</v>
      </c>
      <c r="U1367" s="9" t="s">
        <v>8323</v>
      </c>
      <c r="V1367" t="s">
        <v>8324</v>
      </c>
    </row>
    <row r="1368" spans="1:22" hidden="1" x14ac:dyDescent="0.3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s="7">
        <f t="shared" si="133"/>
        <v>126</v>
      </c>
      <c r="G1368" s="7">
        <f t="shared" si="134"/>
        <v>64.540000000000006</v>
      </c>
      <c r="H1368" t="s">
        <v>8218</v>
      </c>
      <c r="I1368" t="s">
        <v>8223</v>
      </c>
      <c r="J1368" t="s">
        <v>8245</v>
      </c>
      <c r="K1368">
        <v>1417049663</v>
      </c>
      <c r="L1368">
        <v>1413158063</v>
      </c>
      <c r="M1368" s="13">
        <f t="shared" si="135"/>
        <v>41924.996099537035</v>
      </c>
      <c r="N1368" s="13" t="str">
        <f t="shared" si="136"/>
        <v>2014</v>
      </c>
      <c r="O1368" s="13" t="str">
        <f t="shared" si="137"/>
        <v>Oct</v>
      </c>
      <c r="P1368" s="13">
        <f t="shared" si="138"/>
        <v>41970.037766203706</v>
      </c>
      <c r="Q1368" t="b">
        <v>0</v>
      </c>
      <c r="R1368">
        <v>147</v>
      </c>
      <c r="S1368" t="b">
        <v>1</v>
      </c>
      <c r="T1368" t="s">
        <v>8274</v>
      </c>
      <c r="U1368" s="9" t="s">
        <v>8323</v>
      </c>
      <c r="V1368" t="s">
        <v>8324</v>
      </c>
    </row>
    <row r="1369" spans="1:22" ht="45" hidden="1" x14ac:dyDescent="0.3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s="7">
        <f t="shared" si="133"/>
        <v>114</v>
      </c>
      <c r="G1369" s="7">
        <f t="shared" si="134"/>
        <v>63.48</v>
      </c>
      <c r="H1369" t="s">
        <v>8218</v>
      </c>
      <c r="I1369" t="s">
        <v>8223</v>
      </c>
      <c r="J1369" t="s">
        <v>8245</v>
      </c>
      <c r="K1369">
        <v>1447463050</v>
      </c>
      <c r="L1369">
        <v>1444867450</v>
      </c>
      <c r="M1369" s="13">
        <f t="shared" si="135"/>
        <v>42292.002893518518</v>
      </c>
      <c r="N1369" s="13" t="str">
        <f t="shared" si="136"/>
        <v>2015</v>
      </c>
      <c r="O1369" s="13" t="str">
        <f t="shared" si="137"/>
        <v>Oct</v>
      </c>
      <c r="P1369" s="13">
        <f t="shared" si="138"/>
        <v>42322.044560185182</v>
      </c>
      <c r="Q1369" t="b">
        <v>0</v>
      </c>
      <c r="R1369">
        <v>90</v>
      </c>
      <c r="S1369" t="b">
        <v>1</v>
      </c>
      <c r="T1369" t="s">
        <v>8274</v>
      </c>
      <c r="U1369" s="9" t="s">
        <v>8323</v>
      </c>
      <c r="V1369" t="s">
        <v>8324</v>
      </c>
    </row>
    <row r="1370" spans="1:22" ht="45" hidden="1" x14ac:dyDescent="0.3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s="7">
        <f t="shared" ref="F1370:F1433" si="139">ROUND(E1370/D1370*100,0)</f>
        <v>111</v>
      </c>
      <c r="G1370" s="7">
        <f t="shared" si="134"/>
        <v>63.62</v>
      </c>
      <c r="H1370" t="s">
        <v>8218</v>
      </c>
      <c r="I1370" t="s">
        <v>8223</v>
      </c>
      <c r="J1370" t="s">
        <v>8245</v>
      </c>
      <c r="K1370">
        <v>1434342894</v>
      </c>
      <c r="L1370">
        <v>1432269294</v>
      </c>
      <c r="M1370" s="13">
        <f t="shared" si="135"/>
        <v>42146.190902777773</v>
      </c>
      <c r="N1370" s="13" t="str">
        <f t="shared" si="136"/>
        <v>2015</v>
      </c>
      <c r="O1370" s="13" t="str">
        <f t="shared" si="137"/>
        <v>May</v>
      </c>
      <c r="P1370" s="13">
        <f t="shared" si="138"/>
        <v>42170.190902777773</v>
      </c>
      <c r="Q1370" t="b">
        <v>0</v>
      </c>
      <c r="R1370">
        <v>87</v>
      </c>
      <c r="S1370" t="b">
        <v>1</v>
      </c>
      <c r="T1370" t="s">
        <v>8274</v>
      </c>
      <c r="U1370" s="9" t="s">
        <v>8323</v>
      </c>
      <c r="V1370" t="s">
        <v>8324</v>
      </c>
    </row>
    <row r="1371" spans="1:22" ht="45" hidden="1" x14ac:dyDescent="0.3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s="7">
        <f t="shared" si="139"/>
        <v>105</v>
      </c>
      <c r="G1371" s="7">
        <f t="shared" si="134"/>
        <v>83.97</v>
      </c>
      <c r="H1371" t="s">
        <v>8218</v>
      </c>
      <c r="I1371" t="s">
        <v>8223</v>
      </c>
      <c r="J1371" t="s">
        <v>8245</v>
      </c>
      <c r="K1371">
        <v>1397225746</v>
      </c>
      <c r="L1371">
        <v>1394633746</v>
      </c>
      <c r="M1371" s="13">
        <f t="shared" si="135"/>
        <v>41710.594282407408</v>
      </c>
      <c r="N1371" s="13" t="str">
        <f t="shared" si="136"/>
        <v>2014</v>
      </c>
      <c r="O1371" s="13" t="str">
        <f t="shared" si="137"/>
        <v>Mar</v>
      </c>
      <c r="P1371" s="13">
        <f t="shared" si="138"/>
        <v>41740.594282407408</v>
      </c>
      <c r="Q1371" t="b">
        <v>0</v>
      </c>
      <c r="R1371">
        <v>406</v>
      </c>
      <c r="S1371" t="b">
        <v>1</v>
      </c>
      <c r="T1371" t="s">
        <v>8274</v>
      </c>
      <c r="U1371" s="9" t="s">
        <v>8323</v>
      </c>
      <c r="V1371" t="s">
        <v>8324</v>
      </c>
    </row>
    <row r="1372" spans="1:22" ht="30" hidden="1" x14ac:dyDescent="0.3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s="7">
        <f t="shared" si="139"/>
        <v>104</v>
      </c>
      <c r="G1372" s="7">
        <f t="shared" si="134"/>
        <v>77.75</v>
      </c>
      <c r="H1372" t="s">
        <v>8218</v>
      </c>
      <c r="I1372" t="s">
        <v>8223</v>
      </c>
      <c r="J1372" t="s">
        <v>8245</v>
      </c>
      <c r="K1372">
        <v>1381881890</v>
      </c>
      <c r="L1372">
        <v>1380585890</v>
      </c>
      <c r="M1372" s="13">
        <f t="shared" si="135"/>
        <v>41548.00335648148</v>
      </c>
      <c r="N1372" s="13" t="str">
        <f t="shared" si="136"/>
        <v>2013</v>
      </c>
      <c r="O1372" s="13" t="str">
        <f t="shared" si="137"/>
        <v>Oct</v>
      </c>
      <c r="P1372" s="13">
        <f t="shared" si="138"/>
        <v>41563.00335648148</v>
      </c>
      <c r="Q1372" t="b">
        <v>0</v>
      </c>
      <c r="R1372">
        <v>20</v>
      </c>
      <c r="S1372" t="b">
        <v>1</v>
      </c>
      <c r="T1372" t="s">
        <v>8274</v>
      </c>
      <c r="U1372" s="9" t="s">
        <v>8323</v>
      </c>
      <c r="V1372" t="s">
        <v>8324</v>
      </c>
    </row>
    <row r="1373" spans="1:22" ht="60" hidden="1" x14ac:dyDescent="0.3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s="7">
        <f t="shared" si="139"/>
        <v>107</v>
      </c>
      <c r="G1373" s="7">
        <f t="shared" si="134"/>
        <v>107.07</v>
      </c>
      <c r="H1373" t="s">
        <v>8218</v>
      </c>
      <c r="I1373" t="s">
        <v>8223</v>
      </c>
      <c r="J1373" t="s">
        <v>8245</v>
      </c>
      <c r="K1373">
        <v>1431022342</v>
      </c>
      <c r="L1373">
        <v>1428430342</v>
      </c>
      <c r="M1373" s="13">
        <f t="shared" si="135"/>
        <v>42101.758587962962</v>
      </c>
      <c r="N1373" s="13" t="str">
        <f t="shared" si="136"/>
        <v>2015</v>
      </c>
      <c r="O1373" s="13" t="str">
        <f t="shared" si="137"/>
        <v>Apr</v>
      </c>
      <c r="P1373" s="13">
        <f t="shared" si="138"/>
        <v>42131.758587962962</v>
      </c>
      <c r="Q1373" t="b">
        <v>0</v>
      </c>
      <c r="R1373">
        <v>70</v>
      </c>
      <c r="S1373" t="b">
        <v>1</v>
      </c>
      <c r="T1373" t="s">
        <v>8274</v>
      </c>
      <c r="U1373" s="9" t="s">
        <v>8323</v>
      </c>
      <c r="V1373" t="s">
        <v>8324</v>
      </c>
    </row>
    <row r="1374" spans="1:22" ht="30" hidden="1" x14ac:dyDescent="0.3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s="7">
        <f t="shared" si="139"/>
        <v>124</v>
      </c>
      <c r="G1374" s="7">
        <f t="shared" si="134"/>
        <v>38.75</v>
      </c>
      <c r="H1374" t="s">
        <v>8218</v>
      </c>
      <c r="I1374" t="s">
        <v>8223</v>
      </c>
      <c r="J1374" t="s">
        <v>8245</v>
      </c>
      <c r="K1374">
        <v>1342115132</v>
      </c>
      <c r="L1374">
        <v>1339523132</v>
      </c>
      <c r="M1374" s="13">
        <f t="shared" si="135"/>
        <v>41072.739953703705</v>
      </c>
      <c r="N1374" s="13" t="str">
        <f t="shared" si="136"/>
        <v>2012</v>
      </c>
      <c r="O1374" s="13" t="str">
        <f t="shared" si="137"/>
        <v>Jun</v>
      </c>
      <c r="P1374" s="13">
        <f t="shared" si="138"/>
        <v>41102.739953703705</v>
      </c>
      <c r="Q1374" t="b">
        <v>0</v>
      </c>
      <c r="R1374">
        <v>16</v>
      </c>
      <c r="S1374" t="b">
        <v>1</v>
      </c>
      <c r="T1374" t="s">
        <v>8274</v>
      </c>
      <c r="U1374" s="9" t="s">
        <v>8323</v>
      </c>
      <c r="V1374" t="s">
        <v>8324</v>
      </c>
    </row>
    <row r="1375" spans="1:22" ht="30" hidden="1" x14ac:dyDescent="0.3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s="7">
        <f t="shared" si="139"/>
        <v>105</v>
      </c>
      <c r="G1375" s="7">
        <f t="shared" si="134"/>
        <v>201.94</v>
      </c>
      <c r="H1375" t="s">
        <v>8218</v>
      </c>
      <c r="I1375" t="s">
        <v>8223</v>
      </c>
      <c r="J1375" t="s">
        <v>8245</v>
      </c>
      <c r="K1375">
        <v>1483138233</v>
      </c>
      <c r="L1375">
        <v>1480546233</v>
      </c>
      <c r="M1375" s="13">
        <f t="shared" si="135"/>
        <v>42704.95177083333</v>
      </c>
      <c r="N1375" s="13" t="str">
        <f t="shared" si="136"/>
        <v>2016</v>
      </c>
      <c r="O1375" s="13" t="str">
        <f t="shared" si="137"/>
        <v>Nov</v>
      </c>
      <c r="P1375" s="13">
        <f t="shared" si="138"/>
        <v>42734.95177083333</v>
      </c>
      <c r="Q1375" t="b">
        <v>0</v>
      </c>
      <c r="R1375">
        <v>52</v>
      </c>
      <c r="S1375" t="b">
        <v>1</v>
      </c>
      <c r="T1375" t="s">
        <v>8274</v>
      </c>
      <c r="U1375" s="9" t="s">
        <v>8323</v>
      </c>
      <c r="V1375" t="s">
        <v>8324</v>
      </c>
    </row>
    <row r="1376" spans="1:22" ht="45" hidden="1" x14ac:dyDescent="0.3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s="7">
        <f t="shared" si="139"/>
        <v>189</v>
      </c>
      <c r="G1376" s="7">
        <f t="shared" si="134"/>
        <v>43.06</v>
      </c>
      <c r="H1376" t="s">
        <v>8218</v>
      </c>
      <c r="I1376" t="s">
        <v>8223</v>
      </c>
      <c r="J1376" t="s">
        <v>8245</v>
      </c>
      <c r="K1376">
        <v>1458874388</v>
      </c>
      <c r="L1376">
        <v>1456285988</v>
      </c>
      <c r="M1376" s="13">
        <f t="shared" si="135"/>
        <v>42424.161898148144</v>
      </c>
      <c r="N1376" s="13" t="str">
        <f t="shared" si="136"/>
        <v>2016</v>
      </c>
      <c r="O1376" s="13" t="str">
        <f t="shared" si="137"/>
        <v>Feb</v>
      </c>
      <c r="P1376" s="13">
        <f t="shared" si="138"/>
        <v>42454.12023148148</v>
      </c>
      <c r="Q1376" t="b">
        <v>0</v>
      </c>
      <c r="R1376">
        <v>66</v>
      </c>
      <c r="S1376" t="b">
        <v>1</v>
      </c>
      <c r="T1376" t="s">
        <v>8274</v>
      </c>
      <c r="U1376" s="9" t="s">
        <v>8323</v>
      </c>
      <c r="V1376" t="s">
        <v>8324</v>
      </c>
    </row>
    <row r="1377" spans="1:22" ht="60" hidden="1" x14ac:dyDescent="0.3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s="7">
        <f t="shared" si="139"/>
        <v>171</v>
      </c>
      <c r="G1377" s="7">
        <f t="shared" si="134"/>
        <v>62.87</v>
      </c>
      <c r="H1377" t="s">
        <v>8218</v>
      </c>
      <c r="I1377" t="s">
        <v>8229</v>
      </c>
      <c r="J1377" t="s">
        <v>8248</v>
      </c>
      <c r="K1377">
        <v>1484444119</v>
      </c>
      <c r="L1377">
        <v>1481852119</v>
      </c>
      <c r="M1377" s="13">
        <f t="shared" si="135"/>
        <v>42720.066192129627</v>
      </c>
      <c r="N1377" s="13" t="str">
        <f t="shared" si="136"/>
        <v>2016</v>
      </c>
      <c r="O1377" s="13" t="str">
        <f t="shared" si="137"/>
        <v>Dec</v>
      </c>
      <c r="P1377" s="13">
        <f t="shared" si="138"/>
        <v>42750.066192129627</v>
      </c>
      <c r="Q1377" t="b">
        <v>0</v>
      </c>
      <c r="R1377">
        <v>109</v>
      </c>
      <c r="S1377" t="b">
        <v>1</v>
      </c>
      <c r="T1377" t="s">
        <v>8274</v>
      </c>
      <c r="U1377" s="9" t="s">
        <v>8323</v>
      </c>
      <c r="V1377" t="s">
        <v>8324</v>
      </c>
    </row>
    <row r="1378" spans="1:22" ht="30" hidden="1" x14ac:dyDescent="0.3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s="7">
        <f t="shared" si="139"/>
        <v>252</v>
      </c>
      <c r="G1378" s="7">
        <f t="shared" si="134"/>
        <v>55.61</v>
      </c>
      <c r="H1378" t="s">
        <v>8218</v>
      </c>
      <c r="I1378" t="s">
        <v>8224</v>
      </c>
      <c r="J1378" t="s">
        <v>8246</v>
      </c>
      <c r="K1378">
        <v>1480784606</v>
      </c>
      <c r="L1378">
        <v>1478189006</v>
      </c>
      <c r="M1378" s="13">
        <f t="shared" si="135"/>
        <v>42677.669050925921</v>
      </c>
      <c r="N1378" s="13" t="str">
        <f t="shared" si="136"/>
        <v>2016</v>
      </c>
      <c r="O1378" s="13" t="str">
        <f t="shared" si="137"/>
        <v>Nov</v>
      </c>
      <c r="P1378" s="13">
        <f t="shared" si="138"/>
        <v>42707.710717592592</v>
      </c>
      <c r="Q1378" t="b">
        <v>0</v>
      </c>
      <c r="R1378">
        <v>168</v>
      </c>
      <c r="S1378" t="b">
        <v>1</v>
      </c>
      <c r="T1378" t="s">
        <v>8274</v>
      </c>
      <c r="U1378" s="9" t="s">
        <v>8323</v>
      </c>
      <c r="V1378" t="s">
        <v>8324</v>
      </c>
    </row>
    <row r="1379" spans="1:22" ht="60" hidden="1" x14ac:dyDescent="0.3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s="7">
        <f t="shared" si="139"/>
        <v>116</v>
      </c>
      <c r="G1379" s="7">
        <f t="shared" si="134"/>
        <v>48.71</v>
      </c>
      <c r="H1379" t="s">
        <v>8218</v>
      </c>
      <c r="I1379" t="s">
        <v>8223</v>
      </c>
      <c r="J1379" t="s">
        <v>8245</v>
      </c>
      <c r="K1379">
        <v>1486095060</v>
      </c>
      <c r="L1379">
        <v>1484198170</v>
      </c>
      <c r="M1379" s="13">
        <f t="shared" si="135"/>
        <v>42747.219560185185</v>
      </c>
      <c r="N1379" s="13" t="str">
        <f t="shared" si="136"/>
        <v>2017</v>
      </c>
      <c r="O1379" s="13" t="str">
        <f t="shared" si="137"/>
        <v>Jan</v>
      </c>
      <c r="P1379" s="13">
        <f t="shared" si="138"/>
        <v>42769.174305555556</v>
      </c>
      <c r="Q1379" t="b">
        <v>0</v>
      </c>
      <c r="R1379">
        <v>31</v>
      </c>
      <c r="S1379" t="b">
        <v>1</v>
      </c>
      <c r="T1379" t="s">
        <v>8274</v>
      </c>
      <c r="U1379" s="9" t="s">
        <v>8323</v>
      </c>
      <c r="V1379" t="s">
        <v>8324</v>
      </c>
    </row>
    <row r="1380" spans="1:22" hidden="1" x14ac:dyDescent="0.3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s="7">
        <f t="shared" si="139"/>
        <v>203</v>
      </c>
      <c r="G1380" s="7">
        <f t="shared" si="134"/>
        <v>30.58</v>
      </c>
      <c r="H1380" t="s">
        <v>8218</v>
      </c>
      <c r="I1380" t="s">
        <v>8224</v>
      </c>
      <c r="J1380" t="s">
        <v>8246</v>
      </c>
      <c r="K1380">
        <v>1470075210</v>
      </c>
      <c r="L1380">
        <v>1468779210</v>
      </c>
      <c r="M1380" s="13">
        <f t="shared" si="135"/>
        <v>42568.759374999994</v>
      </c>
      <c r="N1380" s="13" t="str">
        <f t="shared" si="136"/>
        <v>2016</v>
      </c>
      <c r="O1380" s="13" t="str">
        <f t="shared" si="137"/>
        <v>Jul</v>
      </c>
      <c r="P1380" s="13">
        <f t="shared" si="138"/>
        <v>42583.759374999994</v>
      </c>
      <c r="Q1380" t="b">
        <v>0</v>
      </c>
      <c r="R1380">
        <v>133</v>
      </c>
      <c r="S1380" t="b">
        <v>1</v>
      </c>
      <c r="T1380" t="s">
        <v>8274</v>
      </c>
      <c r="U1380" s="9" t="s">
        <v>8323</v>
      </c>
      <c r="V1380" t="s">
        <v>8324</v>
      </c>
    </row>
    <row r="1381" spans="1:22" ht="30" hidden="1" x14ac:dyDescent="0.3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s="7">
        <f t="shared" si="139"/>
        <v>112</v>
      </c>
      <c r="G1381" s="7">
        <f t="shared" si="134"/>
        <v>73.91</v>
      </c>
      <c r="H1381" t="s">
        <v>8218</v>
      </c>
      <c r="I1381" t="s">
        <v>8223</v>
      </c>
      <c r="J1381" t="s">
        <v>8245</v>
      </c>
      <c r="K1381">
        <v>1433504876</v>
      </c>
      <c r="L1381">
        <v>1430912876</v>
      </c>
      <c r="M1381" s="13">
        <f t="shared" si="135"/>
        <v>42130.491620370376</v>
      </c>
      <c r="N1381" s="13" t="str">
        <f t="shared" si="136"/>
        <v>2015</v>
      </c>
      <c r="O1381" s="13" t="str">
        <f t="shared" si="137"/>
        <v>May</v>
      </c>
      <c r="P1381" s="13">
        <f t="shared" si="138"/>
        <v>42160.491620370376</v>
      </c>
      <c r="Q1381" t="b">
        <v>0</v>
      </c>
      <c r="R1381">
        <v>151</v>
      </c>
      <c r="S1381" t="b">
        <v>1</v>
      </c>
      <c r="T1381" t="s">
        <v>8274</v>
      </c>
      <c r="U1381" s="9" t="s">
        <v>8323</v>
      </c>
      <c r="V1381" t="s">
        <v>8324</v>
      </c>
    </row>
    <row r="1382" spans="1:22" ht="45" hidden="1" x14ac:dyDescent="0.3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s="7">
        <f t="shared" si="139"/>
        <v>424</v>
      </c>
      <c r="G1382" s="7">
        <f t="shared" si="134"/>
        <v>21.2</v>
      </c>
      <c r="H1382" t="s">
        <v>8218</v>
      </c>
      <c r="I1382" t="s">
        <v>8223</v>
      </c>
      <c r="J1382" t="s">
        <v>8245</v>
      </c>
      <c r="K1382">
        <v>1433815200</v>
      </c>
      <c r="L1382">
        <v>1431886706</v>
      </c>
      <c r="M1382" s="13">
        <f t="shared" si="135"/>
        <v>42141.762800925921</v>
      </c>
      <c r="N1382" s="13" t="str">
        <f t="shared" si="136"/>
        <v>2015</v>
      </c>
      <c r="O1382" s="13" t="str">
        <f t="shared" si="137"/>
        <v>May</v>
      </c>
      <c r="P1382" s="13">
        <f t="shared" si="138"/>
        <v>42164.083333333328</v>
      </c>
      <c r="Q1382" t="b">
        <v>0</v>
      </c>
      <c r="R1382">
        <v>5</v>
      </c>
      <c r="S1382" t="b">
        <v>1</v>
      </c>
      <c r="T1382" t="s">
        <v>8274</v>
      </c>
      <c r="U1382" s="9" t="s">
        <v>8323</v>
      </c>
      <c r="V1382" t="s">
        <v>8324</v>
      </c>
    </row>
    <row r="1383" spans="1:22" ht="60" hidden="1" x14ac:dyDescent="0.3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s="7">
        <f t="shared" si="139"/>
        <v>107</v>
      </c>
      <c r="G1383" s="7">
        <f t="shared" si="134"/>
        <v>73.36</v>
      </c>
      <c r="H1383" t="s">
        <v>8218</v>
      </c>
      <c r="I1383" t="s">
        <v>8223</v>
      </c>
      <c r="J1383" t="s">
        <v>8245</v>
      </c>
      <c r="K1383">
        <v>1482988125</v>
      </c>
      <c r="L1383">
        <v>1480396125</v>
      </c>
      <c r="M1383" s="13">
        <f t="shared" si="135"/>
        <v>42703.214409722219</v>
      </c>
      <c r="N1383" s="13" t="str">
        <f t="shared" si="136"/>
        <v>2016</v>
      </c>
      <c r="O1383" s="13" t="str">
        <f t="shared" si="137"/>
        <v>Nov</v>
      </c>
      <c r="P1383" s="13">
        <f t="shared" si="138"/>
        <v>42733.214409722219</v>
      </c>
      <c r="Q1383" t="b">
        <v>0</v>
      </c>
      <c r="R1383">
        <v>73</v>
      </c>
      <c r="S1383" t="b">
        <v>1</v>
      </c>
      <c r="T1383" t="s">
        <v>8274</v>
      </c>
      <c r="U1383" s="9" t="s">
        <v>8323</v>
      </c>
      <c r="V1383" t="s">
        <v>8324</v>
      </c>
    </row>
    <row r="1384" spans="1:22" ht="45" hidden="1" x14ac:dyDescent="0.3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s="7">
        <f t="shared" si="139"/>
        <v>104</v>
      </c>
      <c r="G1384" s="7">
        <f t="shared" si="134"/>
        <v>56.41</v>
      </c>
      <c r="H1384" t="s">
        <v>8218</v>
      </c>
      <c r="I1384" t="s">
        <v>8223</v>
      </c>
      <c r="J1384" t="s">
        <v>8245</v>
      </c>
      <c r="K1384">
        <v>1367867536</v>
      </c>
      <c r="L1384">
        <v>1365275536</v>
      </c>
      <c r="M1384" s="13">
        <f t="shared" si="135"/>
        <v>41370.800185185188</v>
      </c>
      <c r="N1384" s="13" t="str">
        <f t="shared" si="136"/>
        <v>2013</v>
      </c>
      <c r="O1384" s="13" t="str">
        <f t="shared" si="137"/>
        <v>Apr</v>
      </c>
      <c r="P1384" s="13">
        <f t="shared" si="138"/>
        <v>41400.800185185188</v>
      </c>
      <c r="Q1384" t="b">
        <v>0</v>
      </c>
      <c r="R1384">
        <v>148</v>
      </c>
      <c r="S1384" t="b">
        <v>1</v>
      </c>
      <c r="T1384" t="s">
        <v>8274</v>
      </c>
      <c r="U1384" s="9" t="s">
        <v>8323</v>
      </c>
      <c r="V1384" t="s">
        <v>8324</v>
      </c>
    </row>
    <row r="1385" spans="1:22" ht="60" hidden="1" x14ac:dyDescent="0.3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s="7">
        <f t="shared" si="139"/>
        <v>212</v>
      </c>
      <c r="G1385" s="7">
        <f t="shared" si="134"/>
        <v>50.25</v>
      </c>
      <c r="H1385" t="s">
        <v>8218</v>
      </c>
      <c r="I1385" t="s">
        <v>8228</v>
      </c>
      <c r="J1385" t="s">
        <v>8250</v>
      </c>
      <c r="K1385">
        <v>1482457678</v>
      </c>
      <c r="L1385">
        <v>1480729678</v>
      </c>
      <c r="M1385" s="13">
        <f t="shared" si="135"/>
        <v>42707.074976851851</v>
      </c>
      <c r="N1385" s="13" t="str">
        <f t="shared" si="136"/>
        <v>2016</v>
      </c>
      <c r="O1385" s="13" t="str">
        <f t="shared" si="137"/>
        <v>Dec</v>
      </c>
      <c r="P1385" s="13">
        <f t="shared" si="138"/>
        <v>42727.074976851851</v>
      </c>
      <c r="Q1385" t="b">
        <v>0</v>
      </c>
      <c r="R1385">
        <v>93</v>
      </c>
      <c r="S1385" t="b">
        <v>1</v>
      </c>
      <c r="T1385" t="s">
        <v>8274</v>
      </c>
      <c r="U1385" s="9" t="s">
        <v>8323</v>
      </c>
      <c r="V1385" t="s">
        <v>8324</v>
      </c>
    </row>
    <row r="1386" spans="1:22" ht="45" hidden="1" x14ac:dyDescent="0.3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s="7">
        <f t="shared" si="139"/>
        <v>124</v>
      </c>
      <c r="G1386" s="7">
        <f t="shared" si="134"/>
        <v>68.94</v>
      </c>
      <c r="H1386" t="s">
        <v>8218</v>
      </c>
      <c r="I1386" t="s">
        <v>8223</v>
      </c>
      <c r="J1386" t="s">
        <v>8245</v>
      </c>
      <c r="K1386">
        <v>1436117922</v>
      </c>
      <c r="L1386">
        <v>1433525922</v>
      </c>
      <c r="M1386" s="13">
        <f t="shared" si="135"/>
        <v>42160.735208333332</v>
      </c>
      <c r="N1386" s="13" t="str">
        <f t="shared" si="136"/>
        <v>2015</v>
      </c>
      <c r="O1386" s="13" t="str">
        <f t="shared" si="137"/>
        <v>Jun</v>
      </c>
      <c r="P1386" s="13">
        <f t="shared" si="138"/>
        <v>42190.735208333332</v>
      </c>
      <c r="Q1386" t="b">
        <v>0</v>
      </c>
      <c r="R1386">
        <v>63</v>
      </c>
      <c r="S1386" t="b">
        <v>1</v>
      </c>
      <c r="T1386" t="s">
        <v>8274</v>
      </c>
      <c r="U1386" s="9" t="s">
        <v>8323</v>
      </c>
      <c r="V1386" t="s">
        <v>8324</v>
      </c>
    </row>
    <row r="1387" spans="1:22" ht="45" hidden="1" x14ac:dyDescent="0.3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s="7">
        <f t="shared" si="139"/>
        <v>110</v>
      </c>
      <c r="G1387" s="7">
        <f t="shared" si="134"/>
        <v>65.91</v>
      </c>
      <c r="H1387" t="s">
        <v>8218</v>
      </c>
      <c r="I1387" t="s">
        <v>8235</v>
      </c>
      <c r="J1387" t="s">
        <v>8248</v>
      </c>
      <c r="K1387">
        <v>1461931860</v>
      </c>
      <c r="L1387">
        <v>1457109121</v>
      </c>
      <c r="M1387" s="13">
        <f t="shared" si="135"/>
        <v>42433.688900462963</v>
      </c>
      <c r="N1387" s="13" t="str">
        <f t="shared" si="136"/>
        <v>2016</v>
      </c>
      <c r="O1387" s="13" t="str">
        <f t="shared" si="137"/>
        <v>Mar</v>
      </c>
      <c r="P1387" s="13">
        <f t="shared" si="138"/>
        <v>42489.507638888885</v>
      </c>
      <c r="Q1387" t="b">
        <v>0</v>
      </c>
      <c r="R1387">
        <v>134</v>
      </c>
      <c r="S1387" t="b">
        <v>1</v>
      </c>
      <c r="T1387" t="s">
        <v>8274</v>
      </c>
      <c r="U1387" s="9" t="s">
        <v>8323</v>
      </c>
      <c r="V1387" t="s">
        <v>8324</v>
      </c>
    </row>
    <row r="1388" spans="1:22" ht="30" hidden="1" x14ac:dyDescent="0.3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s="7">
        <f t="shared" si="139"/>
        <v>219</v>
      </c>
      <c r="G1388" s="7">
        <f t="shared" si="134"/>
        <v>62.5</v>
      </c>
      <c r="H1388" t="s">
        <v>8218</v>
      </c>
      <c r="I1388" t="s">
        <v>8223</v>
      </c>
      <c r="J1388" t="s">
        <v>8245</v>
      </c>
      <c r="K1388">
        <v>1438183889</v>
      </c>
      <c r="L1388">
        <v>1435591889</v>
      </c>
      <c r="M1388" s="13">
        <f t="shared" si="135"/>
        <v>42184.646863425922</v>
      </c>
      <c r="N1388" s="13" t="str">
        <f t="shared" si="136"/>
        <v>2015</v>
      </c>
      <c r="O1388" s="13" t="str">
        <f t="shared" si="137"/>
        <v>Jun</v>
      </c>
      <c r="P1388" s="13">
        <f t="shared" si="138"/>
        <v>42214.646863425922</v>
      </c>
      <c r="Q1388" t="b">
        <v>0</v>
      </c>
      <c r="R1388">
        <v>14</v>
      </c>
      <c r="S1388" t="b">
        <v>1</v>
      </c>
      <c r="T1388" t="s">
        <v>8274</v>
      </c>
      <c r="U1388" s="9" t="s">
        <v>8323</v>
      </c>
      <c r="V1388" t="s">
        <v>8324</v>
      </c>
    </row>
    <row r="1389" spans="1:22" ht="60" hidden="1" x14ac:dyDescent="0.3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s="7">
        <f t="shared" si="139"/>
        <v>137</v>
      </c>
      <c r="G1389" s="7">
        <f t="shared" si="134"/>
        <v>70.06</v>
      </c>
      <c r="H1389" t="s">
        <v>8218</v>
      </c>
      <c r="I1389" t="s">
        <v>8223</v>
      </c>
      <c r="J1389" t="s">
        <v>8245</v>
      </c>
      <c r="K1389">
        <v>1433305800</v>
      </c>
      <c r="L1389">
        <v>1430604395</v>
      </c>
      <c r="M1389" s="13">
        <f t="shared" si="135"/>
        <v>42126.92123842593</v>
      </c>
      <c r="N1389" s="13" t="str">
        <f t="shared" si="136"/>
        <v>2015</v>
      </c>
      <c r="O1389" s="13" t="str">
        <f t="shared" si="137"/>
        <v>May</v>
      </c>
      <c r="P1389" s="13">
        <f t="shared" si="138"/>
        <v>42158.1875</v>
      </c>
      <c r="Q1389" t="b">
        <v>0</v>
      </c>
      <c r="R1389">
        <v>78</v>
      </c>
      <c r="S1389" t="b">
        <v>1</v>
      </c>
      <c r="T1389" t="s">
        <v>8274</v>
      </c>
      <c r="U1389" s="9" t="s">
        <v>8323</v>
      </c>
      <c r="V1389" t="s">
        <v>8324</v>
      </c>
    </row>
    <row r="1390" spans="1:22" ht="60" hidden="1" x14ac:dyDescent="0.3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s="7">
        <f t="shared" si="139"/>
        <v>135</v>
      </c>
      <c r="G1390" s="7">
        <f t="shared" si="134"/>
        <v>60.18</v>
      </c>
      <c r="H1390" t="s">
        <v>8218</v>
      </c>
      <c r="I1390" t="s">
        <v>8223</v>
      </c>
      <c r="J1390" t="s">
        <v>8245</v>
      </c>
      <c r="K1390">
        <v>1476720840</v>
      </c>
      <c r="L1390">
        <v>1474469117</v>
      </c>
      <c r="M1390" s="13">
        <f t="shared" si="135"/>
        <v>42634.614780092597</v>
      </c>
      <c r="N1390" s="13" t="str">
        <f t="shared" si="136"/>
        <v>2016</v>
      </c>
      <c r="O1390" s="13" t="str">
        <f t="shared" si="137"/>
        <v>Sep</v>
      </c>
      <c r="P1390" s="13">
        <f t="shared" si="138"/>
        <v>42660.676388888889</v>
      </c>
      <c r="Q1390" t="b">
        <v>0</v>
      </c>
      <c r="R1390">
        <v>112</v>
      </c>
      <c r="S1390" t="b">
        <v>1</v>
      </c>
      <c r="T1390" t="s">
        <v>8274</v>
      </c>
      <c r="U1390" s="9" t="s">
        <v>8323</v>
      </c>
      <c r="V1390" t="s">
        <v>8324</v>
      </c>
    </row>
    <row r="1391" spans="1:22" ht="30" hidden="1" x14ac:dyDescent="0.3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s="7">
        <f t="shared" si="139"/>
        <v>145</v>
      </c>
      <c r="G1391" s="7">
        <f t="shared" si="134"/>
        <v>21.38</v>
      </c>
      <c r="H1391" t="s">
        <v>8218</v>
      </c>
      <c r="I1391" t="s">
        <v>8224</v>
      </c>
      <c r="J1391" t="s">
        <v>8246</v>
      </c>
      <c r="K1391">
        <v>1471087957</v>
      </c>
      <c r="L1391">
        <v>1468495957</v>
      </c>
      <c r="M1391" s="13">
        <f t="shared" si="135"/>
        <v>42565.480983796297</v>
      </c>
      <c r="N1391" s="13" t="str">
        <f t="shared" si="136"/>
        <v>2016</v>
      </c>
      <c r="O1391" s="13" t="str">
        <f t="shared" si="137"/>
        <v>Jul</v>
      </c>
      <c r="P1391" s="13">
        <f t="shared" si="138"/>
        <v>42595.480983796297</v>
      </c>
      <c r="Q1391" t="b">
        <v>0</v>
      </c>
      <c r="R1391">
        <v>34</v>
      </c>
      <c r="S1391" t="b">
        <v>1</v>
      </c>
      <c r="T1391" t="s">
        <v>8274</v>
      </c>
      <c r="U1391" s="9" t="s">
        <v>8323</v>
      </c>
      <c r="V1391" t="s">
        <v>8324</v>
      </c>
    </row>
    <row r="1392" spans="1:22" ht="45" hidden="1" x14ac:dyDescent="0.3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s="7">
        <f t="shared" si="139"/>
        <v>109</v>
      </c>
      <c r="G1392" s="7">
        <f t="shared" si="134"/>
        <v>160.79</v>
      </c>
      <c r="H1392" t="s">
        <v>8218</v>
      </c>
      <c r="I1392" t="s">
        <v>8223</v>
      </c>
      <c r="J1392" t="s">
        <v>8245</v>
      </c>
      <c r="K1392">
        <v>1430154720</v>
      </c>
      <c r="L1392">
        <v>1427224606</v>
      </c>
      <c r="M1392" s="13">
        <f t="shared" si="135"/>
        <v>42087.803310185183</v>
      </c>
      <c r="N1392" s="13" t="str">
        <f t="shared" si="136"/>
        <v>2015</v>
      </c>
      <c r="O1392" s="13" t="str">
        <f t="shared" si="137"/>
        <v>Mar</v>
      </c>
      <c r="P1392" s="13">
        <f t="shared" si="138"/>
        <v>42121.716666666667</v>
      </c>
      <c r="Q1392" t="b">
        <v>0</v>
      </c>
      <c r="R1392">
        <v>19</v>
      </c>
      <c r="S1392" t="b">
        <v>1</v>
      </c>
      <c r="T1392" t="s">
        <v>8274</v>
      </c>
      <c r="U1392" s="9" t="s">
        <v>8323</v>
      </c>
      <c r="V1392" t="s">
        <v>8324</v>
      </c>
    </row>
    <row r="1393" spans="1:22" ht="45" hidden="1" x14ac:dyDescent="0.3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s="7">
        <f t="shared" si="139"/>
        <v>110</v>
      </c>
      <c r="G1393" s="7">
        <f t="shared" si="134"/>
        <v>42.38</v>
      </c>
      <c r="H1393" t="s">
        <v>8218</v>
      </c>
      <c r="I1393" t="s">
        <v>8223</v>
      </c>
      <c r="J1393" t="s">
        <v>8245</v>
      </c>
      <c r="K1393">
        <v>1440219540</v>
      </c>
      <c r="L1393">
        <v>1436369818</v>
      </c>
      <c r="M1393" s="13">
        <f t="shared" si="135"/>
        <v>42193.650671296295</v>
      </c>
      <c r="N1393" s="13" t="str">
        <f t="shared" si="136"/>
        <v>2015</v>
      </c>
      <c r="O1393" s="13" t="str">
        <f t="shared" si="137"/>
        <v>Jul</v>
      </c>
      <c r="P1393" s="13">
        <f t="shared" si="138"/>
        <v>42238.207638888889</v>
      </c>
      <c r="Q1393" t="b">
        <v>0</v>
      </c>
      <c r="R1393">
        <v>13</v>
      </c>
      <c r="S1393" t="b">
        <v>1</v>
      </c>
      <c r="T1393" t="s">
        <v>8274</v>
      </c>
      <c r="U1393" s="9" t="s">
        <v>8323</v>
      </c>
      <c r="V1393" t="s">
        <v>8324</v>
      </c>
    </row>
    <row r="1394" spans="1:22" ht="45" hidden="1" x14ac:dyDescent="0.3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s="7">
        <f t="shared" si="139"/>
        <v>114</v>
      </c>
      <c r="G1394" s="7">
        <f t="shared" si="134"/>
        <v>27.32</v>
      </c>
      <c r="H1394" t="s">
        <v>8218</v>
      </c>
      <c r="I1394" t="s">
        <v>8223</v>
      </c>
      <c r="J1394" t="s">
        <v>8245</v>
      </c>
      <c r="K1394">
        <v>1456976586</v>
      </c>
      <c r="L1394">
        <v>1454298186</v>
      </c>
      <c r="M1394" s="13">
        <f t="shared" si="135"/>
        <v>42401.154930555553</v>
      </c>
      <c r="N1394" s="13" t="str">
        <f t="shared" si="136"/>
        <v>2016</v>
      </c>
      <c r="O1394" s="13" t="str">
        <f t="shared" si="137"/>
        <v>Feb</v>
      </c>
      <c r="P1394" s="13">
        <f t="shared" si="138"/>
        <v>42432.154930555553</v>
      </c>
      <c r="Q1394" t="b">
        <v>0</v>
      </c>
      <c r="R1394">
        <v>104</v>
      </c>
      <c r="S1394" t="b">
        <v>1</v>
      </c>
      <c r="T1394" t="s">
        <v>8274</v>
      </c>
      <c r="U1394" s="9" t="s">
        <v>8323</v>
      </c>
      <c r="V1394" t="s">
        <v>8324</v>
      </c>
    </row>
    <row r="1395" spans="1:22" ht="30" hidden="1" x14ac:dyDescent="0.3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s="7">
        <f t="shared" si="139"/>
        <v>102</v>
      </c>
      <c r="G1395" s="7">
        <f t="shared" si="134"/>
        <v>196.83</v>
      </c>
      <c r="H1395" t="s">
        <v>8218</v>
      </c>
      <c r="I1395" t="s">
        <v>8223</v>
      </c>
      <c r="J1395" t="s">
        <v>8245</v>
      </c>
      <c r="K1395">
        <v>1470068523</v>
      </c>
      <c r="L1395">
        <v>1467476523</v>
      </c>
      <c r="M1395" s="13">
        <f t="shared" si="135"/>
        <v>42553.681979166664</v>
      </c>
      <c r="N1395" s="13" t="str">
        <f t="shared" si="136"/>
        <v>2016</v>
      </c>
      <c r="O1395" s="13" t="str">
        <f t="shared" si="137"/>
        <v>Jul</v>
      </c>
      <c r="P1395" s="13">
        <f t="shared" si="138"/>
        <v>42583.681979166664</v>
      </c>
      <c r="Q1395" t="b">
        <v>0</v>
      </c>
      <c r="R1395">
        <v>52</v>
      </c>
      <c r="S1395" t="b">
        <v>1</v>
      </c>
      <c r="T1395" t="s">
        <v>8274</v>
      </c>
      <c r="U1395" s="9" t="s">
        <v>8323</v>
      </c>
      <c r="V1395" t="s">
        <v>8324</v>
      </c>
    </row>
    <row r="1396" spans="1:22" ht="45" hidden="1" x14ac:dyDescent="0.3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s="7">
        <f t="shared" si="139"/>
        <v>122</v>
      </c>
      <c r="G1396" s="7">
        <f t="shared" si="134"/>
        <v>53.88</v>
      </c>
      <c r="H1396" t="s">
        <v>8218</v>
      </c>
      <c r="I1396" t="s">
        <v>8223</v>
      </c>
      <c r="J1396" t="s">
        <v>8245</v>
      </c>
      <c r="K1396">
        <v>1488337200</v>
      </c>
      <c r="L1396">
        <v>1484623726</v>
      </c>
      <c r="M1396" s="13">
        <f t="shared" si="135"/>
        <v>42752.144976851851</v>
      </c>
      <c r="N1396" s="13" t="str">
        <f t="shared" si="136"/>
        <v>2017</v>
      </c>
      <c r="O1396" s="13" t="str">
        <f t="shared" si="137"/>
        <v>Jan</v>
      </c>
      <c r="P1396" s="13">
        <f t="shared" si="138"/>
        <v>42795.125</v>
      </c>
      <c r="Q1396" t="b">
        <v>0</v>
      </c>
      <c r="R1396">
        <v>17</v>
      </c>
      <c r="S1396" t="b">
        <v>1</v>
      </c>
      <c r="T1396" t="s">
        <v>8274</v>
      </c>
      <c r="U1396" s="9" t="s">
        <v>8323</v>
      </c>
      <c r="V1396" t="s">
        <v>8324</v>
      </c>
    </row>
    <row r="1397" spans="1:22" hidden="1" x14ac:dyDescent="0.3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s="7">
        <f t="shared" si="139"/>
        <v>112</v>
      </c>
      <c r="G1397" s="7">
        <f t="shared" si="134"/>
        <v>47.76</v>
      </c>
      <c r="H1397" t="s">
        <v>8218</v>
      </c>
      <c r="I1397" t="s">
        <v>8223</v>
      </c>
      <c r="J1397" t="s">
        <v>8245</v>
      </c>
      <c r="K1397">
        <v>1484430481</v>
      </c>
      <c r="L1397">
        <v>1481838481</v>
      </c>
      <c r="M1397" s="13">
        <f t="shared" si="135"/>
        <v>42719.90834490741</v>
      </c>
      <c r="N1397" s="13" t="str">
        <f t="shared" si="136"/>
        <v>2016</v>
      </c>
      <c r="O1397" s="13" t="str">
        <f t="shared" si="137"/>
        <v>Dec</v>
      </c>
      <c r="P1397" s="13">
        <f t="shared" si="138"/>
        <v>42749.90834490741</v>
      </c>
      <c r="Q1397" t="b">
        <v>0</v>
      </c>
      <c r="R1397">
        <v>82</v>
      </c>
      <c r="S1397" t="b">
        <v>1</v>
      </c>
      <c r="T1397" t="s">
        <v>8274</v>
      </c>
      <c r="U1397" s="9" t="s">
        <v>8323</v>
      </c>
      <c r="V1397" t="s">
        <v>8324</v>
      </c>
    </row>
    <row r="1398" spans="1:22" ht="60" hidden="1" x14ac:dyDescent="0.3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s="7">
        <f t="shared" si="139"/>
        <v>107</v>
      </c>
      <c r="G1398" s="7">
        <f t="shared" si="134"/>
        <v>88.19</v>
      </c>
      <c r="H1398" t="s">
        <v>8218</v>
      </c>
      <c r="I1398" t="s">
        <v>8223</v>
      </c>
      <c r="J1398" t="s">
        <v>8245</v>
      </c>
      <c r="K1398">
        <v>1423871882</v>
      </c>
      <c r="L1398">
        <v>1421279882</v>
      </c>
      <c r="M1398" s="13">
        <f t="shared" si="135"/>
        <v>42018.99863425926</v>
      </c>
      <c r="N1398" s="13" t="str">
        <f t="shared" si="136"/>
        <v>2015</v>
      </c>
      <c r="O1398" s="13" t="str">
        <f t="shared" si="137"/>
        <v>Jan</v>
      </c>
      <c r="P1398" s="13">
        <f t="shared" si="138"/>
        <v>42048.99863425926</v>
      </c>
      <c r="Q1398" t="b">
        <v>0</v>
      </c>
      <c r="R1398">
        <v>73</v>
      </c>
      <c r="S1398" t="b">
        <v>1</v>
      </c>
      <c r="T1398" t="s">
        <v>8274</v>
      </c>
      <c r="U1398" s="9" t="s">
        <v>8323</v>
      </c>
      <c r="V1398" t="s">
        <v>8324</v>
      </c>
    </row>
    <row r="1399" spans="1:22" ht="60" hidden="1" x14ac:dyDescent="0.3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s="7">
        <f t="shared" si="139"/>
        <v>114</v>
      </c>
      <c r="G1399" s="7">
        <f t="shared" si="134"/>
        <v>72.06</v>
      </c>
      <c r="H1399" t="s">
        <v>8218</v>
      </c>
      <c r="I1399" t="s">
        <v>8223</v>
      </c>
      <c r="J1399" t="s">
        <v>8245</v>
      </c>
      <c r="K1399">
        <v>1477603140</v>
      </c>
      <c r="L1399">
        <v>1475013710</v>
      </c>
      <c r="M1399" s="13">
        <f t="shared" si="135"/>
        <v>42640.917939814812</v>
      </c>
      <c r="N1399" s="13" t="str">
        <f t="shared" si="136"/>
        <v>2016</v>
      </c>
      <c r="O1399" s="13" t="str">
        <f t="shared" si="137"/>
        <v>Sep</v>
      </c>
      <c r="P1399" s="13">
        <f t="shared" si="138"/>
        <v>42670.888194444444</v>
      </c>
      <c r="Q1399" t="b">
        <v>0</v>
      </c>
      <c r="R1399">
        <v>158</v>
      </c>
      <c r="S1399" t="b">
        <v>1</v>
      </c>
      <c r="T1399" t="s">
        <v>8274</v>
      </c>
      <c r="U1399" s="9" t="s">
        <v>8323</v>
      </c>
      <c r="V1399" t="s">
        <v>8324</v>
      </c>
    </row>
    <row r="1400" spans="1:22" ht="45" hidden="1" x14ac:dyDescent="0.3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s="7">
        <f t="shared" si="139"/>
        <v>110</v>
      </c>
      <c r="G1400" s="7">
        <f t="shared" si="134"/>
        <v>74.25</v>
      </c>
      <c r="H1400" t="s">
        <v>8218</v>
      </c>
      <c r="I1400" t="s">
        <v>8223</v>
      </c>
      <c r="J1400" t="s">
        <v>8245</v>
      </c>
      <c r="K1400">
        <v>1467752334</v>
      </c>
      <c r="L1400">
        <v>1465160334</v>
      </c>
      <c r="M1400" s="13">
        <f t="shared" si="135"/>
        <v>42526.874236111107</v>
      </c>
      <c r="N1400" s="13" t="str">
        <f t="shared" si="136"/>
        <v>2016</v>
      </c>
      <c r="O1400" s="13" t="str">
        <f t="shared" si="137"/>
        <v>Jun</v>
      </c>
      <c r="P1400" s="13">
        <f t="shared" si="138"/>
        <v>42556.874236111107</v>
      </c>
      <c r="Q1400" t="b">
        <v>0</v>
      </c>
      <c r="R1400">
        <v>65</v>
      </c>
      <c r="S1400" t="b">
        <v>1</v>
      </c>
      <c r="T1400" t="s">
        <v>8274</v>
      </c>
      <c r="U1400" s="9" t="s">
        <v>8323</v>
      </c>
      <c r="V1400" t="s">
        <v>8324</v>
      </c>
    </row>
    <row r="1401" spans="1:22" ht="45" hidden="1" x14ac:dyDescent="0.3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s="7">
        <f t="shared" si="139"/>
        <v>126</v>
      </c>
      <c r="G1401" s="7">
        <f t="shared" si="134"/>
        <v>61.7</v>
      </c>
      <c r="H1401" t="s">
        <v>8218</v>
      </c>
      <c r="I1401" t="s">
        <v>8223</v>
      </c>
      <c r="J1401" t="s">
        <v>8245</v>
      </c>
      <c r="K1401">
        <v>1412640373</v>
      </c>
      <c r="L1401">
        <v>1410048373</v>
      </c>
      <c r="M1401" s="13">
        <f t="shared" si="135"/>
        <v>41889.004317129627</v>
      </c>
      <c r="N1401" s="13" t="str">
        <f t="shared" si="136"/>
        <v>2014</v>
      </c>
      <c r="O1401" s="13" t="str">
        <f t="shared" si="137"/>
        <v>Sep</v>
      </c>
      <c r="P1401" s="13">
        <f t="shared" si="138"/>
        <v>41919.004317129627</v>
      </c>
      <c r="Q1401" t="b">
        <v>0</v>
      </c>
      <c r="R1401">
        <v>184</v>
      </c>
      <c r="S1401" t="b">
        <v>1</v>
      </c>
      <c r="T1401" t="s">
        <v>8274</v>
      </c>
      <c r="U1401" s="9" t="s">
        <v>8323</v>
      </c>
      <c r="V1401" t="s">
        <v>8324</v>
      </c>
    </row>
    <row r="1402" spans="1:22" ht="45" hidden="1" x14ac:dyDescent="0.3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s="7">
        <f t="shared" si="139"/>
        <v>167</v>
      </c>
      <c r="G1402" s="7">
        <f t="shared" si="134"/>
        <v>17.239999999999998</v>
      </c>
      <c r="H1402" t="s">
        <v>8218</v>
      </c>
      <c r="I1402" t="s">
        <v>8224</v>
      </c>
      <c r="J1402" t="s">
        <v>8246</v>
      </c>
      <c r="K1402">
        <v>1465709400</v>
      </c>
      <c r="L1402">
        <v>1462695073</v>
      </c>
      <c r="M1402" s="13">
        <f t="shared" si="135"/>
        <v>42498.341122685189</v>
      </c>
      <c r="N1402" s="13" t="str">
        <f t="shared" si="136"/>
        <v>2016</v>
      </c>
      <c r="O1402" s="13" t="str">
        <f t="shared" si="137"/>
        <v>May</v>
      </c>
      <c r="P1402" s="13">
        <f t="shared" si="138"/>
        <v>42533.229166666672</v>
      </c>
      <c r="Q1402" t="b">
        <v>0</v>
      </c>
      <c r="R1402">
        <v>34</v>
      </c>
      <c r="S1402" t="b">
        <v>1</v>
      </c>
      <c r="T1402" t="s">
        <v>8274</v>
      </c>
      <c r="U1402" s="9" t="s">
        <v>8323</v>
      </c>
      <c r="V1402" t="s">
        <v>8324</v>
      </c>
    </row>
    <row r="1403" spans="1:22" ht="60" hidden="1" x14ac:dyDescent="0.3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s="7">
        <f t="shared" si="139"/>
        <v>497</v>
      </c>
      <c r="G1403" s="7">
        <f t="shared" si="134"/>
        <v>51.72</v>
      </c>
      <c r="H1403" t="s">
        <v>8218</v>
      </c>
      <c r="I1403" t="s">
        <v>8223</v>
      </c>
      <c r="J1403" t="s">
        <v>8245</v>
      </c>
      <c r="K1403">
        <v>1369612474</v>
      </c>
      <c r="L1403">
        <v>1367798074</v>
      </c>
      <c r="M1403" s="13">
        <f t="shared" si="135"/>
        <v>41399.99622685185</v>
      </c>
      <c r="N1403" s="13" t="str">
        <f t="shared" si="136"/>
        <v>2013</v>
      </c>
      <c r="O1403" s="13" t="str">
        <f t="shared" si="137"/>
        <v>May</v>
      </c>
      <c r="P1403" s="13">
        <f t="shared" si="138"/>
        <v>41420.99622685185</v>
      </c>
      <c r="Q1403" t="b">
        <v>0</v>
      </c>
      <c r="R1403">
        <v>240</v>
      </c>
      <c r="S1403" t="b">
        <v>1</v>
      </c>
      <c r="T1403" t="s">
        <v>8274</v>
      </c>
      <c r="U1403" s="9" t="s">
        <v>8323</v>
      </c>
      <c r="V1403" t="s">
        <v>8324</v>
      </c>
    </row>
    <row r="1404" spans="1:22" ht="45" hidden="1" x14ac:dyDescent="0.3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s="7">
        <f t="shared" si="139"/>
        <v>109</v>
      </c>
      <c r="G1404" s="7">
        <f t="shared" si="134"/>
        <v>24.15</v>
      </c>
      <c r="H1404" t="s">
        <v>8218</v>
      </c>
      <c r="I1404" t="s">
        <v>8224</v>
      </c>
      <c r="J1404" t="s">
        <v>8246</v>
      </c>
      <c r="K1404">
        <v>1430439411</v>
      </c>
      <c r="L1404">
        <v>1425259011</v>
      </c>
      <c r="M1404" s="13">
        <f t="shared" si="135"/>
        <v>42065.053368055553</v>
      </c>
      <c r="N1404" s="13" t="str">
        <f t="shared" si="136"/>
        <v>2015</v>
      </c>
      <c r="O1404" s="13" t="str">
        <f t="shared" si="137"/>
        <v>Mar</v>
      </c>
      <c r="P1404" s="13">
        <f t="shared" si="138"/>
        <v>42125.011701388896</v>
      </c>
      <c r="Q1404" t="b">
        <v>0</v>
      </c>
      <c r="R1404">
        <v>113</v>
      </c>
      <c r="S1404" t="b">
        <v>1</v>
      </c>
      <c r="T1404" t="s">
        <v>8274</v>
      </c>
      <c r="U1404" s="9" t="s">
        <v>8323</v>
      </c>
      <c r="V1404" t="s">
        <v>8324</v>
      </c>
    </row>
    <row r="1405" spans="1:22" ht="45" hidden="1" x14ac:dyDescent="0.3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s="7">
        <f t="shared" si="139"/>
        <v>103</v>
      </c>
      <c r="G1405" s="7">
        <f t="shared" si="134"/>
        <v>62.17</v>
      </c>
      <c r="H1405" t="s">
        <v>8218</v>
      </c>
      <c r="I1405" t="s">
        <v>8223</v>
      </c>
      <c r="J1405" t="s">
        <v>8245</v>
      </c>
      <c r="K1405">
        <v>1374802235</v>
      </c>
      <c r="L1405">
        <v>1372210235</v>
      </c>
      <c r="M1405" s="13">
        <f t="shared" si="135"/>
        <v>41451.062905092593</v>
      </c>
      <c r="N1405" s="13" t="str">
        <f t="shared" si="136"/>
        <v>2013</v>
      </c>
      <c r="O1405" s="13" t="str">
        <f t="shared" si="137"/>
        <v>Jun</v>
      </c>
      <c r="P1405" s="13">
        <f t="shared" si="138"/>
        <v>41481.062905092593</v>
      </c>
      <c r="Q1405" t="b">
        <v>0</v>
      </c>
      <c r="R1405">
        <v>66</v>
      </c>
      <c r="S1405" t="b">
        <v>1</v>
      </c>
      <c r="T1405" t="s">
        <v>8274</v>
      </c>
      <c r="U1405" s="9" t="s">
        <v>8323</v>
      </c>
      <c r="V1405" t="s">
        <v>8324</v>
      </c>
    </row>
    <row r="1406" spans="1:22" ht="60" hidden="1" x14ac:dyDescent="0.3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s="7">
        <f t="shared" si="139"/>
        <v>2</v>
      </c>
      <c r="G1406" s="7">
        <f t="shared" si="134"/>
        <v>48.2</v>
      </c>
      <c r="H1406" t="s">
        <v>8220</v>
      </c>
      <c r="I1406" t="s">
        <v>8224</v>
      </c>
      <c r="J1406" t="s">
        <v>8246</v>
      </c>
      <c r="K1406">
        <v>1424607285</v>
      </c>
      <c r="L1406">
        <v>1422447285</v>
      </c>
      <c r="M1406" s="13">
        <f t="shared" si="135"/>
        <v>42032.510243055556</v>
      </c>
      <c r="N1406" s="13" t="str">
        <f t="shared" si="136"/>
        <v>2015</v>
      </c>
      <c r="O1406" s="13" t="str">
        <f t="shared" si="137"/>
        <v>Jan</v>
      </c>
      <c r="P1406" s="13">
        <f t="shared" si="138"/>
        <v>42057.510243055556</v>
      </c>
      <c r="Q1406" t="b">
        <v>1</v>
      </c>
      <c r="R1406">
        <v>5</v>
      </c>
      <c r="S1406" t="b">
        <v>0</v>
      </c>
      <c r="T1406" t="s">
        <v>8285</v>
      </c>
      <c r="U1406" s="9" t="s">
        <v>8320</v>
      </c>
      <c r="V1406" t="s">
        <v>8339</v>
      </c>
    </row>
    <row r="1407" spans="1:22" ht="30" hidden="1" x14ac:dyDescent="0.3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s="7">
        <f t="shared" si="139"/>
        <v>0</v>
      </c>
      <c r="G1407" s="7">
        <f t="shared" si="134"/>
        <v>6.18</v>
      </c>
      <c r="H1407" t="s">
        <v>8220</v>
      </c>
      <c r="I1407" t="s">
        <v>8223</v>
      </c>
      <c r="J1407" t="s">
        <v>8245</v>
      </c>
      <c r="K1407">
        <v>1417195201</v>
      </c>
      <c r="L1407">
        <v>1414599601</v>
      </c>
      <c r="M1407" s="13">
        <f t="shared" si="135"/>
        <v>41941.680567129632</v>
      </c>
      <c r="N1407" s="13" t="str">
        <f t="shared" si="136"/>
        <v>2014</v>
      </c>
      <c r="O1407" s="13" t="str">
        <f t="shared" si="137"/>
        <v>Oct</v>
      </c>
      <c r="P1407" s="13">
        <f t="shared" si="138"/>
        <v>41971.722233796296</v>
      </c>
      <c r="Q1407" t="b">
        <v>1</v>
      </c>
      <c r="R1407">
        <v>17</v>
      </c>
      <c r="S1407" t="b">
        <v>0</v>
      </c>
      <c r="T1407" t="s">
        <v>8285</v>
      </c>
      <c r="U1407" s="9" t="s">
        <v>8320</v>
      </c>
      <c r="V1407" t="s">
        <v>8339</v>
      </c>
    </row>
    <row r="1408" spans="1:22" hidden="1" x14ac:dyDescent="0.3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s="7">
        <f t="shared" si="139"/>
        <v>0</v>
      </c>
      <c r="G1408" s="7">
        <f t="shared" si="134"/>
        <v>5</v>
      </c>
      <c r="H1408" t="s">
        <v>8220</v>
      </c>
      <c r="I1408" t="s">
        <v>8236</v>
      </c>
      <c r="J1408" t="s">
        <v>8248</v>
      </c>
      <c r="K1408">
        <v>1449914400</v>
      </c>
      <c r="L1408">
        <v>1445336607</v>
      </c>
      <c r="M1408" s="13">
        <f t="shared" si="135"/>
        <v>42297.432951388888</v>
      </c>
      <c r="N1408" s="13" t="str">
        <f t="shared" si="136"/>
        <v>2015</v>
      </c>
      <c r="O1408" s="13" t="str">
        <f t="shared" si="137"/>
        <v>Oct</v>
      </c>
      <c r="P1408" s="13">
        <f t="shared" si="138"/>
        <v>42350.416666666672</v>
      </c>
      <c r="Q1408" t="b">
        <v>0</v>
      </c>
      <c r="R1408">
        <v>3</v>
      </c>
      <c r="S1408" t="b">
        <v>0</v>
      </c>
      <c r="T1408" t="s">
        <v>8285</v>
      </c>
      <c r="U1408" s="9" t="s">
        <v>8320</v>
      </c>
      <c r="V1408" t="s">
        <v>8339</v>
      </c>
    </row>
    <row r="1409" spans="1:22" ht="45" hidden="1" x14ac:dyDescent="0.3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s="7">
        <f t="shared" si="139"/>
        <v>1</v>
      </c>
      <c r="G1409" s="7">
        <f t="shared" si="134"/>
        <v>7.5</v>
      </c>
      <c r="H1409" t="s">
        <v>8220</v>
      </c>
      <c r="I1409" t="s">
        <v>8223</v>
      </c>
      <c r="J1409" t="s">
        <v>8245</v>
      </c>
      <c r="K1409">
        <v>1407847978</v>
      </c>
      <c r="L1409">
        <v>1405687978</v>
      </c>
      <c r="M1409" s="13">
        <f t="shared" si="135"/>
        <v>41838.536782407406</v>
      </c>
      <c r="N1409" s="13" t="str">
        <f t="shared" si="136"/>
        <v>2014</v>
      </c>
      <c r="O1409" s="13" t="str">
        <f t="shared" si="137"/>
        <v>Jul</v>
      </c>
      <c r="P1409" s="13">
        <f t="shared" si="138"/>
        <v>41863.536782407406</v>
      </c>
      <c r="Q1409" t="b">
        <v>0</v>
      </c>
      <c r="R1409">
        <v>2</v>
      </c>
      <c r="S1409" t="b">
        <v>0</v>
      </c>
      <c r="T1409" t="s">
        <v>8285</v>
      </c>
      <c r="U1409" s="9" t="s">
        <v>8320</v>
      </c>
      <c r="V1409" t="s">
        <v>8339</v>
      </c>
    </row>
    <row r="1410" spans="1:22" ht="45" hidden="1" x14ac:dyDescent="0.3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s="7">
        <f t="shared" si="139"/>
        <v>7</v>
      </c>
      <c r="G1410" s="7">
        <f t="shared" si="134"/>
        <v>12</v>
      </c>
      <c r="H1410" t="s">
        <v>8220</v>
      </c>
      <c r="I1410" t="s">
        <v>8224</v>
      </c>
      <c r="J1410" t="s">
        <v>8246</v>
      </c>
      <c r="K1410">
        <v>1447451756</v>
      </c>
      <c r="L1410">
        <v>1444856156</v>
      </c>
      <c r="M1410" s="13">
        <f t="shared" si="135"/>
        <v>42291.872175925921</v>
      </c>
      <c r="N1410" s="13" t="str">
        <f t="shared" si="136"/>
        <v>2015</v>
      </c>
      <c r="O1410" s="13" t="str">
        <f t="shared" si="137"/>
        <v>Oct</v>
      </c>
      <c r="P1410" s="13">
        <f t="shared" si="138"/>
        <v>42321.913842592592</v>
      </c>
      <c r="Q1410" t="b">
        <v>0</v>
      </c>
      <c r="R1410">
        <v>6</v>
      </c>
      <c r="S1410" t="b">
        <v>0</v>
      </c>
      <c r="T1410" t="s">
        <v>8285</v>
      </c>
      <c r="U1410" s="9" t="s">
        <v>8320</v>
      </c>
      <c r="V1410" t="s">
        <v>8339</v>
      </c>
    </row>
    <row r="1411" spans="1:22" ht="45" hidden="1" x14ac:dyDescent="0.3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s="7">
        <f t="shared" si="139"/>
        <v>0</v>
      </c>
      <c r="G1411" s="7">
        <f t="shared" si="134"/>
        <v>0</v>
      </c>
      <c r="H1411" t="s">
        <v>8220</v>
      </c>
      <c r="I1411" t="s">
        <v>8223</v>
      </c>
      <c r="J1411" t="s">
        <v>8245</v>
      </c>
      <c r="K1411">
        <v>1420085535</v>
      </c>
      <c r="L1411">
        <v>1414897935</v>
      </c>
      <c r="M1411" s="13">
        <f t="shared" si="135"/>
        <v>41945.133506944447</v>
      </c>
      <c r="N1411" s="13" t="str">
        <f t="shared" si="136"/>
        <v>2014</v>
      </c>
      <c r="O1411" s="13" t="str">
        <f t="shared" si="137"/>
        <v>Nov</v>
      </c>
      <c r="P1411" s="13">
        <f t="shared" si="138"/>
        <v>42005.175173611111</v>
      </c>
      <c r="Q1411" t="b">
        <v>0</v>
      </c>
      <c r="R1411">
        <v>0</v>
      </c>
      <c r="S1411" t="b">
        <v>0</v>
      </c>
      <c r="T1411" t="s">
        <v>8285</v>
      </c>
      <c r="U1411" s="9" t="s">
        <v>8320</v>
      </c>
      <c r="V1411" t="s">
        <v>8339</v>
      </c>
    </row>
    <row r="1412" spans="1:22" ht="60" hidden="1" x14ac:dyDescent="0.3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s="7">
        <f t="shared" si="139"/>
        <v>0</v>
      </c>
      <c r="G1412" s="7">
        <f t="shared" si="134"/>
        <v>1</v>
      </c>
      <c r="H1412" t="s">
        <v>8220</v>
      </c>
      <c r="I1412" t="s">
        <v>8236</v>
      </c>
      <c r="J1412" t="s">
        <v>8248</v>
      </c>
      <c r="K1412">
        <v>1464939520</v>
      </c>
      <c r="L1412">
        <v>1461051520</v>
      </c>
      <c r="M1412" s="13">
        <f t="shared" si="135"/>
        <v>42479.318518518514</v>
      </c>
      <c r="N1412" s="13" t="str">
        <f t="shared" si="136"/>
        <v>2016</v>
      </c>
      <c r="O1412" s="13" t="str">
        <f t="shared" si="137"/>
        <v>Apr</v>
      </c>
      <c r="P1412" s="13">
        <f t="shared" si="138"/>
        <v>42524.318518518514</v>
      </c>
      <c r="Q1412" t="b">
        <v>0</v>
      </c>
      <c r="R1412">
        <v>1</v>
      </c>
      <c r="S1412" t="b">
        <v>0</v>
      </c>
      <c r="T1412" t="s">
        <v>8285</v>
      </c>
      <c r="U1412" s="9" t="s">
        <v>8320</v>
      </c>
      <c r="V1412" t="s">
        <v>8339</v>
      </c>
    </row>
    <row r="1413" spans="1:22" ht="60" hidden="1" x14ac:dyDescent="0.3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s="7">
        <f t="shared" si="139"/>
        <v>0</v>
      </c>
      <c r="G1413" s="7">
        <f t="shared" si="134"/>
        <v>2.33</v>
      </c>
      <c r="H1413" t="s">
        <v>8220</v>
      </c>
      <c r="I1413" t="s">
        <v>8224</v>
      </c>
      <c r="J1413" t="s">
        <v>8246</v>
      </c>
      <c r="K1413">
        <v>1423185900</v>
      </c>
      <c r="L1413">
        <v>1420766700</v>
      </c>
      <c r="M1413" s="13">
        <f t="shared" si="135"/>
        <v>42013.059027777781</v>
      </c>
      <c r="N1413" s="13" t="str">
        <f t="shared" si="136"/>
        <v>2015</v>
      </c>
      <c r="O1413" s="13" t="str">
        <f t="shared" si="137"/>
        <v>Jan</v>
      </c>
      <c r="P1413" s="13">
        <f t="shared" si="138"/>
        <v>42041.059027777781</v>
      </c>
      <c r="Q1413" t="b">
        <v>0</v>
      </c>
      <c r="R1413">
        <v>3</v>
      </c>
      <c r="S1413" t="b">
        <v>0</v>
      </c>
      <c r="T1413" t="s">
        <v>8285</v>
      </c>
      <c r="U1413" s="9" t="s">
        <v>8320</v>
      </c>
      <c r="V1413" t="s">
        <v>8339</v>
      </c>
    </row>
    <row r="1414" spans="1:22" ht="30" hidden="1" x14ac:dyDescent="0.3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s="7">
        <f t="shared" si="139"/>
        <v>5</v>
      </c>
      <c r="G1414" s="7">
        <f t="shared" si="134"/>
        <v>24.62</v>
      </c>
      <c r="H1414" t="s">
        <v>8220</v>
      </c>
      <c r="I1414" t="s">
        <v>8223</v>
      </c>
      <c r="J1414" t="s">
        <v>8245</v>
      </c>
      <c r="K1414">
        <v>1417656699</v>
      </c>
      <c r="L1414">
        <v>1415064699</v>
      </c>
      <c r="M1414" s="13">
        <f t="shared" si="135"/>
        <v>41947.063645833332</v>
      </c>
      <c r="N1414" s="13" t="str">
        <f t="shared" si="136"/>
        <v>2014</v>
      </c>
      <c r="O1414" s="13" t="str">
        <f t="shared" si="137"/>
        <v>Nov</v>
      </c>
      <c r="P1414" s="13">
        <f t="shared" si="138"/>
        <v>41977.063645833332</v>
      </c>
      <c r="Q1414" t="b">
        <v>0</v>
      </c>
      <c r="R1414">
        <v>13</v>
      </c>
      <c r="S1414" t="b">
        <v>0</v>
      </c>
      <c r="T1414" t="s">
        <v>8285</v>
      </c>
      <c r="U1414" s="9" t="s">
        <v>8320</v>
      </c>
      <c r="V1414" t="s">
        <v>8339</v>
      </c>
    </row>
    <row r="1415" spans="1:22" ht="60" hidden="1" x14ac:dyDescent="0.3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s="7">
        <f t="shared" si="139"/>
        <v>5</v>
      </c>
      <c r="G1415" s="7">
        <f t="shared" si="134"/>
        <v>100</v>
      </c>
      <c r="H1415" t="s">
        <v>8220</v>
      </c>
      <c r="I1415" t="s">
        <v>8236</v>
      </c>
      <c r="J1415" t="s">
        <v>8248</v>
      </c>
      <c r="K1415">
        <v>1455964170</v>
      </c>
      <c r="L1415">
        <v>1450780170</v>
      </c>
      <c r="M1415" s="13">
        <f t="shared" si="135"/>
        <v>42360.437152777777</v>
      </c>
      <c r="N1415" s="13" t="str">
        <f t="shared" si="136"/>
        <v>2015</v>
      </c>
      <c r="O1415" s="13" t="str">
        <f t="shared" si="137"/>
        <v>Dec</v>
      </c>
      <c r="P1415" s="13">
        <f t="shared" si="138"/>
        <v>42420.437152777777</v>
      </c>
      <c r="Q1415" t="b">
        <v>0</v>
      </c>
      <c r="R1415">
        <v>1</v>
      </c>
      <c r="S1415" t="b">
        <v>0</v>
      </c>
      <c r="T1415" t="s">
        <v>8285</v>
      </c>
      <c r="U1415" s="9" t="s">
        <v>8320</v>
      </c>
      <c r="V1415" t="s">
        <v>8339</v>
      </c>
    </row>
    <row r="1416" spans="1:22" ht="60" hidden="1" x14ac:dyDescent="0.3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s="7">
        <f t="shared" si="139"/>
        <v>0</v>
      </c>
      <c r="G1416" s="7">
        <f t="shared" si="134"/>
        <v>1</v>
      </c>
      <c r="H1416" t="s">
        <v>8220</v>
      </c>
      <c r="I1416" t="s">
        <v>8223</v>
      </c>
      <c r="J1416" t="s">
        <v>8245</v>
      </c>
      <c r="K1416">
        <v>1483423467</v>
      </c>
      <c r="L1416">
        <v>1480831467</v>
      </c>
      <c r="M1416" s="13">
        <f t="shared" si="135"/>
        <v>42708.25309027778</v>
      </c>
      <c r="N1416" s="13" t="str">
        <f t="shared" si="136"/>
        <v>2016</v>
      </c>
      <c r="O1416" s="13" t="str">
        <f t="shared" si="137"/>
        <v>Dec</v>
      </c>
      <c r="P1416" s="13">
        <f t="shared" si="138"/>
        <v>42738.25309027778</v>
      </c>
      <c r="Q1416" t="b">
        <v>0</v>
      </c>
      <c r="R1416">
        <v>1</v>
      </c>
      <c r="S1416" t="b">
        <v>0</v>
      </c>
      <c r="T1416" t="s">
        <v>8285</v>
      </c>
      <c r="U1416" s="9" t="s">
        <v>8320</v>
      </c>
      <c r="V1416" t="s">
        <v>8339</v>
      </c>
    </row>
    <row r="1417" spans="1:22" ht="45" hidden="1" x14ac:dyDescent="0.3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s="7">
        <f t="shared" si="139"/>
        <v>18</v>
      </c>
      <c r="G1417" s="7">
        <f t="shared" si="134"/>
        <v>88.89</v>
      </c>
      <c r="H1417" t="s">
        <v>8220</v>
      </c>
      <c r="I1417" t="s">
        <v>8223</v>
      </c>
      <c r="J1417" t="s">
        <v>8245</v>
      </c>
      <c r="K1417">
        <v>1439741591</v>
      </c>
      <c r="L1417">
        <v>1436285591</v>
      </c>
      <c r="M1417" s="13">
        <f t="shared" si="135"/>
        <v>42192.675821759258</v>
      </c>
      <c r="N1417" s="13" t="str">
        <f t="shared" si="136"/>
        <v>2015</v>
      </c>
      <c r="O1417" s="13" t="str">
        <f t="shared" si="137"/>
        <v>Jul</v>
      </c>
      <c r="P1417" s="13">
        <f t="shared" si="138"/>
        <v>42232.675821759258</v>
      </c>
      <c r="Q1417" t="b">
        <v>0</v>
      </c>
      <c r="R1417">
        <v>9</v>
      </c>
      <c r="S1417" t="b">
        <v>0</v>
      </c>
      <c r="T1417" t="s">
        <v>8285</v>
      </c>
      <c r="U1417" s="9" t="s">
        <v>8320</v>
      </c>
      <c r="V1417" t="s">
        <v>8339</v>
      </c>
    </row>
    <row r="1418" spans="1:22" ht="45" hidden="1" x14ac:dyDescent="0.3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s="7">
        <f t="shared" si="139"/>
        <v>0</v>
      </c>
      <c r="G1418" s="7">
        <f t="shared" ref="G1418:G1481" si="140">IFERROR(ROUND(E1418/R1418,2),0)</f>
        <v>0</v>
      </c>
      <c r="H1418" t="s">
        <v>8220</v>
      </c>
      <c r="I1418" t="s">
        <v>8223</v>
      </c>
      <c r="J1418" t="s">
        <v>8245</v>
      </c>
      <c r="K1418">
        <v>1448147619</v>
      </c>
      <c r="L1418">
        <v>1445552019</v>
      </c>
      <c r="M1418" s="13">
        <f t="shared" ref="M1418:M1481" si="141">(((L1418/60)/60)/24)+DATE(1970,1,1)</f>
        <v>42299.926145833335</v>
      </c>
      <c r="N1418" s="13" t="str">
        <f t="shared" ref="N1418:N1481" si="142">TEXT(M1418, "YYY")</f>
        <v>2015</v>
      </c>
      <c r="O1418" s="13" t="str">
        <f t="shared" ref="O1418:O1481" si="143">TEXT(M1418,"MMM")</f>
        <v>Oct</v>
      </c>
      <c r="P1418" s="13">
        <f t="shared" ref="P1418:P1481" si="144">(((K1418/60)/60)/24)+DATE(1970,1,1)</f>
        <v>42329.967812499999</v>
      </c>
      <c r="Q1418" t="b">
        <v>0</v>
      </c>
      <c r="R1418">
        <v>0</v>
      </c>
      <c r="S1418" t="b">
        <v>0</v>
      </c>
      <c r="T1418" t="s">
        <v>8285</v>
      </c>
      <c r="U1418" s="9" t="s">
        <v>8320</v>
      </c>
      <c r="V1418" t="s">
        <v>8339</v>
      </c>
    </row>
    <row r="1419" spans="1:22" ht="45" hidden="1" x14ac:dyDescent="0.3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s="7">
        <f t="shared" si="139"/>
        <v>1</v>
      </c>
      <c r="G1419" s="7">
        <f t="shared" si="140"/>
        <v>27.5</v>
      </c>
      <c r="H1419" t="s">
        <v>8220</v>
      </c>
      <c r="I1419" t="s">
        <v>8223</v>
      </c>
      <c r="J1419" t="s">
        <v>8245</v>
      </c>
      <c r="K1419">
        <v>1442315460</v>
      </c>
      <c r="L1419">
        <v>1439696174</v>
      </c>
      <c r="M1419" s="13">
        <f t="shared" si="141"/>
        <v>42232.15016203704</v>
      </c>
      <c r="N1419" s="13" t="str">
        <f t="shared" si="142"/>
        <v>2015</v>
      </c>
      <c r="O1419" s="13" t="str">
        <f t="shared" si="143"/>
        <v>Aug</v>
      </c>
      <c r="P1419" s="13">
        <f t="shared" si="144"/>
        <v>42262.465972222228</v>
      </c>
      <c r="Q1419" t="b">
        <v>0</v>
      </c>
      <c r="R1419">
        <v>2</v>
      </c>
      <c r="S1419" t="b">
        <v>0</v>
      </c>
      <c r="T1419" t="s">
        <v>8285</v>
      </c>
      <c r="U1419" s="9" t="s">
        <v>8320</v>
      </c>
      <c r="V1419" t="s">
        <v>8339</v>
      </c>
    </row>
    <row r="1420" spans="1:22" ht="60" hidden="1" x14ac:dyDescent="0.3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s="7">
        <f t="shared" si="139"/>
        <v>0</v>
      </c>
      <c r="G1420" s="7">
        <f t="shared" si="140"/>
        <v>6</v>
      </c>
      <c r="H1420" t="s">
        <v>8220</v>
      </c>
      <c r="I1420" t="s">
        <v>8226</v>
      </c>
      <c r="J1420" t="s">
        <v>8248</v>
      </c>
      <c r="K1420">
        <v>1456397834</v>
      </c>
      <c r="L1420">
        <v>1453805834</v>
      </c>
      <c r="M1420" s="13">
        <f t="shared" si="141"/>
        <v>42395.456412037034</v>
      </c>
      <c r="N1420" s="13" t="str">
        <f t="shared" si="142"/>
        <v>2016</v>
      </c>
      <c r="O1420" s="13" t="str">
        <f t="shared" si="143"/>
        <v>Jan</v>
      </c>
      <c r="P1420" s="13">
        <f t="shared" si="144"/>
        <v>42425.456412037034</v>
      </c>
      <c r="Q1420" t="b">
        <v>0</v>
      </c>
      <c r="R1420">
        <v>1</v>
      </c>
      <c r="S1420" t="b">
        <v>0</v>
      </c>
      <c r="T1420" t="s">
        <v>8285</v>
      </c>
      <c r="U1420" s="9" t="s">
        <v>8320</v>
      </c>
      <c r="V1420" t="s">
        <v>8339</v>
      </c>
    </row>
    <row r="1421" spans="1:22" ht="60" hidden="1" x14ac:dyDescent="0.3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s="7">
        <f t="shared" si="139"/>
        <v>7</v>
      </c>
      <c r="G1421" s="7">
        <f t="shared" si="140"/>
        <v>44.5</v>
      </c>
      <c r="H1421" t="s">
        <v>8220</v>
      </c>
      <c r="I1421" t="s">
        <v>8223</v>
      </c>
      <c r="J1421" t="s">
        <v>8245</v>
      </c>
      <c r="K1421">
        <v>1476010619</v>
      </c>
      <c r="L1421">
        <v>1473418619</v>
      </c>
      <c r="M1421" s="13">
        <f t="shared" si="141"/>
        <v>42622.456238425926</v>
      </c>
      <c r="N1421" s="13" t="str">
        <f t="shared" si="142"/>
        <v>2016</v>
      </c>
      <c r="O1421" s="13" t="str">
        <f t="shared" si="143"/>
        <v>Sep</v>
      </c>
      <c r="P1421" s="13">
        <f t="shared" si="144"/>
        <v>42652.456238425926</v>
      </c>
      <c r="Q1421" t="b">
        <v>0</v>
      </c>
      <c r="R1421">
        <v>10</v>
      </c>
      <c r="S1421" t="b">
        <v>0</v>
      </c>
      <c r="T1421" t="s">
        <v>8285</v>
      </c>
      <c r="U1421" s="9" t="s">
        <v>8320</v>
      </c>
      <c r="V1421" t="s">
        <v>8339</v>
      </c>
    </row>
    <row r="1422" spans="1:22" ht="30" hidden="1" x14ac:dyDescent="0.3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s="7">
        <f t="shared" si="139"/>
        <v>3</v>
      </c>
      <c r="G1422" s="7">
        <f t="shared" si="140"/>
        <v>1</v>
      </c>
      <c r="H1422" t="s">
        <v>8220</v>
      </c>
      <c r="I1422" t="s">
        <v>8223</v>
      </c>
      <c r="J1422" t="s">
        <v>8245</v>
      </c>
      <c r="K1422">
        <v>1467129686</v>
      </c>
      <c r="L1422">
        <v>1464969686</v>
      </c>
      <c r="M1422" s="13">
        <f t="shared" si="141"/>
        <v>42524.667662037042</v>
      </c>
      <c r="N1422" s="13" t="str">
        <f t="shared" si="142"/>
        <v>2016</v>
      </c>
      <c r="O1422" s="13" t="str">
        <f t="shared" si="143"/>
        <v>Jun</v>
      </c>
      <c r="P1422" s="13">
        <f t="shared" si="144"/>
        <v>42549.667662037042</v>
      </c>
      <c r="Q1422" t="b">
        <v>0</v>
      </c>
      <c r="R1422">
        <v>3</v>
      </c>
      <c r="S1422" t="b">
        <v>0</v>
      </c>
      <c r="T1422" t="s">
        <v>8285</v>
      </c>
      <c r="U1422" s="9" t="s">
        <v>8320</v>
      </c>
      <c r="V1422" t="s">
        <v>8339</v>
      </c>
    </row>
    <row r="1423" spans="1:22" ht="60" hidden="1" x14ac:dyDescent="0.3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s="7">
        <f t="shared" si="139"/>
        <v>0</v>
      </c>
      <c r="G1423" s="7">
        <f t="shared" si="140"/>
        <v>100</v>
      </c>
      <c r="H1423" t="s">
        <v>8220</v>
      </c>
      <c r="I1423" t="s">
        <v>8234</v>
      </c>
      <c r="J1423" t="s">
        <v>8254</v>
      </c>
      <c r="K1423">
        <v>1423432709</v>
      </c>
      <c r="L1423">
        <v>1420840709</v>
      </c>
      <c r="M1423" s="13">
        <f t="shared" si="141"/>
        <v>42013.915613425925</v>
      </c>
      <c r="N1423" s="13" t="str">
        <f t="shared" si="142"/>
        <v>2015</v>
      </c>
      <c r="O1423" s="13" t="str">
        <f t="shared" si="143"/>
        <v>Jan</v>
      </c>
      <c r="P1423" s="13">
        <f t="shared" si="144"/>
        <v>42043.915613425925</v>
      </c>
      <c r="Q1423" t="b">
        <v>0</v>
      </c>
      <c r="R1423">
        <v>2</v>
      </c>
      <c r="S1423" t="b">
        <v>0</v>
      </c>
      <c r="T1423" t="s">
        <v>8285</v>
      </c>
      <c r="U1423" s="9" t="s">
        <v>8320</v>
      </c>
      <c r="V1423" t="s">
        <v>8339</v>
      </c>
    </row>
    <row r="1424" spans="1:22" ht="45" hidden="1" x14ac:dyDescent="0.3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s="7">
        <f t="shared" si="139"/>
        <v>0</v>
      </c>
      <c r="G1424" s="7">
        <f t="shared" si="140"/>
        <v>13</v>
      </c>
      <c r="H1424" t="s">
        <v>8220</v>
      </c>
      <c r="I1424" t="s">
        <v>8227</v>
      </c>
      <c r="J1424" t="s">
        <v>8249</v>
      </c>
      <c r="K1424">
        <v>1474436704</v>
      </c>
      <c r="L1424">
        <v>1471844704</v>
      </c>
      <c r="M1424" s="13">
        <f t="shared" si="141"/>
        <v>42604.239629629628</v>
      </c>
      <c r="N1424" s="13" t="str">
        <f t="shared" si="142"/>
        <v>2016</v>
      </c>
      <c r="O1424" s="13" t="str">
        <f t="shared" si="143"/>
        <v>Aug</v>
      </c>
      <c r="P1424" s="13">
        <f t="shared" si="144"/>
        <v>42634.239629629628</v>
      </c>
      <c r="Q1424" t="b">
        <v>0</v>
      </c>
      <c r="R1424">
        <v>2</v>
      </c>
      <c r="S1424" t="b">
        <v>0</v>
      </c>
      <c r="T1424" t="s">
        <v>8285</v>
      </c>
      <c r="U1424" s="9" t="s">
        <v>8320</v>
      </c>
      <c r="V1424" t="s">
        <v>8339</v>
      </c>
    </row>
    <row r="1425" spans="1:22" ht="45" hidden="1" x14ac:dyDescent="0.3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s="7">
        <f t="shared" si="139"/>
        <v>0</v>
      </c>
      <c r="G1425" s="7">
        <f t="shared" si="140"/>
        <v>100</v>
      </c>
      <c r="H1425" t="s">
        <v>8220</v>
      </c>
      <c r="I1425" t="s">
        <v>8225</v>
      </c>
      <c r="J1425" t="s">
        <v>8247</v>
      </c>
      <c r="K1425">
        <v>1451637531</v>
      </c>
      <c r="L1425">
        <v>1449045531</v>
      </c>
      <c r="M1425" s="13">
        <f t="shared" si="141"/>
        <v>42340.360312500001</v>
      </c>
      <c r="N1425" s="13" t="str">
        <f t="shared" si="142"/>
        <v>2015</v>
      </c>
      <c r="O1425" s="13" t="str">
        <f t="shared" si="143"/>
        <v>Dec</v>
      </c>
      <c r="P1425" s="13">
        <f t="shared" si="144"/>
        <v>42370.360312500001</v>
      </c>
      <c r="Q1425" t="b">
        <v>0</v>
      </c>
      <c r="R1425">
        <v>1</v>
      </c>
      <c r="S1425" t="b">
        <v>0</v>
      </c>
      <c r="T1425" t="s">
        <v>8285</v>
      </c>
      <c r="U1425" s="9" t="s">
        <v>8320</v>
      </c>
      <c r="V1425" t="s">
        <v>8339</v>
      </c>
    </row>
    <row r="1426" spans="1:22" ht="45" hidden="1" x14ac:dyDescent="0.3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s="7">
        <f t="shared" si="139"/>
        <v>20</v>
      </c>
      <c r="G1426" s="7">
        <f t="shared" si="140"/>
        <v>109.07</v>
      </c>
      <c r="H1426" t="s">
        <v>8220</v>
      </c>
      <c r="I1426" t="s">
        <v>8223</v>
      </c>
      <c r="J1426" t="s">
        <v>8245</v>
      </c>
      <c r="K1426">
        <v>1479233602</v>
      </c>
      <c r="L1426">
        <v>1478106802</v>
      </c>
      <c r="M1426" s="13">
        <f t="shared" si="141"/>
        <v>42676.717615740738</v>
      </c>
      <c r="N1426" s="13" t="str">
        <f t="shared" si="142"/>
        <v>2016</v>
      </c>
      <c r="O1426" s="13" t="str">
        <f t="shared" si="143"/>
        <v>Nov</v>
      </c>
      <c r="P1426" s="13">
        <f t="shared" si="144"/>
        <v>42689.759282407409</v>
      </c>
      <c r="Q1426" t="b">
        <v>0</v>
      </c>
      <c r="R1426">
        <v>14</v>
      </c>
      <c r="S1426" t="b">
        <v>0</v>
      </c>
      <c r="T1426" t="s">
        <v>8285</v>
      </c>
      <c r="U1426" s="9" t="s">
        <v>8320</v>
      </c>
      <c r="V1426" t="s">
        <v>8339</v>
      </c>
    </row>
    <row r="1427" spans="1:22" ht="60" hidden="1" x14ac:dyDescent="0.3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s="7">
        <f t="shared" si="139"/>
        <v>0</v>
      </c>
      <c r="G1427" s="7">
        <f t="shared" si="140"/>
        <v>0</v>
      </c>
      <c r="H1427" t="s">
        <v>8220</v>
      </c>
      <c r="I1427" t="s">
        <v>8223</v>
      </c>
      <c r="J1427" t="s">
        <v>8245</v>
      </c>
      <c r="K1427">
        <v>1430276959</v>
      </c>
      <c r="L1427">
        <v>1427684959</v>
      </c>
      <c r="M1427" s="13">
        <f t="shared" si="141"/>
        <v>42093.131469907406</v>
      </c>
      <c r="N1427" s="13" t="str">
        <f t="shared" si="142"/>
        <v>2015</v>
      </c>
      <c r="O1427" s="13" t="str">
        <f t="shared" si="143"/>
        <v>Mar</v>
      </c>
      <c r="P1427" s="13">
        <f t="shared" si="144"/>
        <v>42123.131469907406</v>
      </c>
      <c r="Q1427" t="b">
        <v>0</v>
      </c>
      <c r="R1427">
        <v>0</v>
      </c>
      <c r="S1427" t="b">
        <v>0</v>
      </c>
      <c r="T1427" t="s">
        <v>8285</v>
      </c>
      <c r="U1427" s="9" t="s">
        <v>8320</v>
      </c>
      <c r="V1427" t="s">
        <v>8339</v>
      </c>
    </row>
    <row r="1428" spans="1:22" ht="45" hidden="1" x14ac:dyDescent="0.3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s="7">
        <f t="shared" si="139"/>
        <v>0</v>
      </c>
      <c r="G1428" s="7">
        <f t="shared" si="140"/>
        <v>0</v>
      </c>
      <c r="H1428" t="s">
        <v>8220</v>
      </c>
      <c r="I1428" t="s">
        <v>8235</v>
      </c>
      <c r="J1428" t="s">
        <v>8248</v>
      </c>
      <c r="K1428">
        <v>1440408120</v>
      </c>
      <c r="L1428">
        <v>1435224120</v>
      </c>
      <c r="M1428" s="13">
        <f t="shared" si="141"/>
        <v>42180.390277777777</v>
      </c>
      <c r="N1428" s="13" t="str">
        <f t="shared" si="142"/>
        <v>2015</v>
      </c>
      <c r="O1428" s="13" t="str">
        <f t="shared" si="143"/>
        <v>Jun</v>
      </c>
      <c r="P1428" s="13">
        <f t="shared" si="144"/>
        <v>42240.390277777777</v>
      </c>
      <c r="Q1428" t="b">
        <v>0</v>
      </c>
      <c r="R1428">
        <v>0</v>
      </c>
      <c r="S1428" t="b">
        <v>0</v>
      </c>
      <c r="T1428" t="s">
        <v>8285</v>
      </c>
      <c r="U1428" s="9" t="s">
        <v>8320</v>
      </c>
      <c r="V1428" t="s">
        <v>8339</v>
      </c>
    </row>
    <row r="1429" spans="1:22" ht="60" hidden="1" x14ac:dyDescent="0.3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s="7">
        <f t="shared" si="139"/>
        <v>8</v>
      </c>
      <c r="G1429" s="7">
        <f t="shared" si="140"/>
        <v>104.75</v>
      </c>
      <c r="H1429" t="s">
        <v>8220</v>
      </c>
      <c r="I1429" t="s">
        <v>8235</v>
      </c>
      <c r="J1429" t="s">
        <v>8248</v>
      </c>
      <c r="K1429">
        <v>1474230385</v>
      </c>
      <c r="L1429">
        <v>1471638385</v>
      </c>
      <c r="M1429" s="13">
        <f t="shared" si="141"/>
        <v>42601.851678240739</v>
      </c>
      <c r="N1429" s="13" t="str">
        <f t="shared" si="142"/>
        <v>2016</v>
      </c>
      <c r="O1429" s="13" t="str">
        <f t="shared" si="143"/>
        <v>Aug</v>
      </c>
      <c r="P1429" s="13">
        <f t="shared" si="144"/>
        <v>42631.851678240739</v>
      </c>
      <c r="Q1429" t="b">
        <v>0</v>
      </c>
      <c r="R1429">
        <v>4</v>
      </c>
      <c r="S1429" t="b">
        <v>0</v>
      </c>
      <c r="T1429" t="s">
        <v>8285</v>
      </c>
      <c r="U1429" s="9" t="s">
        <v>8320</v>
      </c>
      <c r="V1429" t="s">
        <v>8339</v>
      </c>
    </row>
    <row r="1430" spans="1:22" ht="45" hidden="1" x14ac:dyDescent="0.3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s="7">
        <f t="shared" si="139"/>
        <v>5</v>
      </c>
      <c r="G1430" s="7">
        <f t="shared" si="140"/>
        <v>15</v>
      </c>
      <c r="H1430" t="s">
        <v>8220</v>
      </c>
      <c r="I1430" t="s">
        <v>8226</v>
      </c>
      <c r="J1430" t="s">
        <v>8248</v>
      </c>
      <c r="K1430">
        <v>1459584417</v>
      </c>
      <c r="L1430">
        <v>1456996017</v>
      </c>
      <c r="M1430" s="13">
        <f t="shared" si="141"/>
        <v>42432.379826388889</v>
      </c>
      <c r="N1430" s="13" t="str">
        <f t="shared" si="142"/>
        <v>2016</v>
      </c>
      <c r="O1430" s="13" t="str">
        <f t="shared" si="143"/>
        <v>Mar</v>
      </c>
      <c r="P1430" s="13">
        <f t="shared" si="144"/>
        <v>42462.338159722218</v>
      </c>
      <c r="Q1430" t="b">
        <v>0</v>
      </c>
      <c r="R1430">
        <v>3</v>
      </c>
      <c r="S1430" t="b">
        <v>0</v>
      </c>
      <c r="T1430" t="s">
        <v>8285</v>
      </c>
      <c r="U1430" s="9" t="s">
        <v>8320</v>
      </c>
      <c r="V1430" t="s">
        <v>8339</v>
      </c>
    </row>
    <row r="1431" spans="1:22" ht="45" hidden="1" x14ac:dyDescent="0.3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s="7">
        <f t="shared" si="139"/>
        <v>0</v>
      </c>
      <c r="G1431" s="7">
        <f t="shared" si="140"/>
        <v>0</v>
      </c>
      <c r="H1431" t="s">
        <v>8220</v>
      </c>
      <c r="I1431" t="s">
        <v>8223</v>
      </c>
      <c r="J1431" t="s">
        <v>8245</v>
      </c>
      <c r="K1431">
        <v>1428629242</v>
      </c>
      <c r="L1431">
        <v>1426037242</v>
      </c>
      <c r="M1431" s="13">
        <f t="shared" si="141"/>
        <v>42074.060671296291</v>
      </c>
      <c r="N1431" s="13" t="str">
        <f t="shared" si="142"/>
        <v>2015</v>
      </c>
      <c r="O1431" s="13" t="str">
        <f t="shared" si="143"/>
        <v>Mar</v>
      </c>
      <c r="P1431" s="13">
        <f t="shared" si="144"/>
        <v>42104.060671296291</v>
      </c>
      <c r="Q1431" t="b">
        <v>0</v>
      </c>
      <c r="R1431">
        <v>0</v>
      </c>
      <c r="S1431" t="b">
        <v>0</v>
      </c>
      <c r="T1431" t="s">
        <v>8285</v>
      </c>
      <c r="U1431" s="9" t="s">
        <v>8320</v>
      </c>
      <c r="V1431" t="s">
        <v>8339</v>
      </c>
    </row>
    <row r="1432" spans="1:22" ht="45" hidden="1" x14ac:dyDescent="0.3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s="7">
        <f t="shared" si="139"/>
        <v>8</v>
      </c>
      <c r="G1432" s="7">
        <f t="shared" si="140"/>
        <v>80.599999999999994</v>
      </c>
      <c r="H1432" t="s">
        <v>8220</v>
      </c>
      <c r="I1432" t="s">
        <v>8223</v>
      </c>
      <c r="J1432" t="s">
        <v>8245</v>
      </c>
      <c r="K1432">
        <v>1419017488</v>
      </c>
      <c r="L1432">
        <v>1416339088</v>
      </c>
      <c r="M1432" s="13">
        <f t="shared" si="141"/>
        <v>41961.813518518517</v>
      </c>
      <c r="N1432" s="13" t="str">
        <f t="shared" si="142"/>
        <v>2014</v>
      </c>
      <c r="O1432" s="13" t="str">
        <f t="shared" si="143"/>
        <v>Nov</v>
      </c>
      <c r="P1432" s="13">
        <f t="shared" si="144"/>
        <v>41992.813518518517</v>
      </c>
      <c r="Q1432" t="b">
        <v>0</v>
      </c>
      <c r="R1432">
        <v>5</v>
      </c>
      <c r="S1432" t="b">
        <v>0</v>
      </c>
      <c r="T1432" t="s">
        <v>8285</v>
      </c>
      <c r="U1432" s="9" t="s">
        <v>8320</v>
      </c>
      <c r="V1432" t="s">
        <v>8339</v>
      </c>
    </row>
    <row r="1433" spans="1:22" ht="60" hidden="1" x14ac:dyDescent="0.3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s="7">
        <f t="shared" si="139"/>
        <v>32</v>
      </c>
      <c r="G1433" s="7">
        <f t="shared" si="140"/>
        <v>115.55</v>
      </c>
      <c r="H1433" t="s">
        <v>8220</v>
      </c>
      <c r="I1433" t="s">
        <v>8223</v>
      </c>
      <c r="J1433" t="s">
        <v>8245</v>
      </c>
      <c r="K1433">
        <v>1448517816</v>
      </c>
      <c r="L1433">
        <v>1445922216</v>
      </c>
      <c r="M1433" s="13">
        <f t="shared" si="141"/>
        <v>42304.210833333331</v>
      </c>
      <c r="N1433" s="13" t="str">
        <f t="shared" si="142"/>
        <v>2015</v>
      </c>
      <c r="O1433" s="13" t="str">
        <f t="shared" si="143"/>
        <v>Oct</v>
      </c>
      <c r="P1433" s="13">
        <f t="shared" si="144"/>
        <v>42334.252500000002</v>
      </c>
      <c r="Q1433" t="b">
        <v>0</v>
      </c>
      <c r="R1433">
        <v>47</v>
      </c>
      <c r="S1433" t="b">
        <v>0</v>
      </c>
      <c r="T1433" t="s">
        <v>8285</v>
      </c>
      <c r="U1433" s="9" t="s">
        <v>8320</v>
      </c>
      <c r="V1433" t="s">
        <v>8339</v>
      </c>
    </row>
    <row r="1434" spans="1:22" ht="60" hidden="1" x14ac:dyDescent="0.3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s="7">
        <f t="shared" ref="F1434:F1497" si="145">ROUND(E1434/D1434*100,0)</f>
        <v>0</v>
      </c>
      <c r="G1434" s="7">
        <f t="shared" si="140"/>
        <v>0</v>
      </c>
      <c r="H1434" t="s">
        <v>8220</v>
      </c>
      <c r="I1434" t="s">
        <v>8223</v>
      </c>
      <c r="J1434" t="s">
        <v>8245</v>
      </c>
      <c r="K1434">
        <v>1437417828</v>
      </c>
      <c r="L1434">
        <v>1434825828</v>
      </c>
      <c r="M1434" s="13">
        <f t="shared" si="141"/>
        <v>42175.780416666668</v>
      </c>
      <c r="N1434" s="13" t="str">
        <f t="shared" si="142"/>
        <v>2015</v>
      </c>
      <c r="O1434" s="13" t="str">
        <f t="shared" si="143"/>
        <v>Jun</v>
      </c>
      <c r="P1434" s="13">
        <f t="shared" si="144"/>
        <v>42205.780416666668</v>
      </c>
      <c r="Q1434" t="b">
        <v>0</v>
      </c>
      <c r="R1434">
        <v>0</v>
      </c>
      <c r="S1434" t="b">
        <v>0</v>
      </c>
      <c r="T1434" t="s">
        <v>8285</v>
      </c>
      <c r="U1434" s="9" t="s">
        <v>8320</v>
      </c>
      <c r="V1434" t="s">
        <v>8339</v>
      </c>
    </row>
    <row r="1435" spans="1:22" ht="45" hidden="1" x14ac:dyDescent="0.3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s="7">
        <f t="shared" si="145"/>
        <v>7</v>
      </c>
      <c r="G1435" s="7">
        <f t="shared" si="140"/>
        <v>80.5</v>
      </c>
      <c r="H1435" t="s">
        <v>8220</v>
      </c>
      <c r="I1435" t="s">
        <v>8236</v>
      </c>
      <c r="J1435" t="s">
        <v>8248</v>
      </c>
      <c r="K1435">
        <v>1481367600</v>
      </c>
      <c r="L1435">
        <v>1477839675</v>
      </c>
      <c r="M1435" s="13">
        <f t="shared" si="141"/>
        <v>42673.625868055555</v>
      </c>
      <c r="N1435" s="13" t="str">
        <f t="shared" si="142"/>
        <v>2016</v>
      </c>
      <c r="O1435" s="13" t="str">
        <f t="shared" si="143"/>
        <v>Oct</v>
      </c>
      <c r="P1435" s="13">
        <f t="shared" si="144"/>
        <v>42714.458333333328</v>
      </c>
      <c r="Q1435" t="b">
        <v>0</v>
      </c>
      <c r="R1435">
        <v>10</v>
      </c>
      <c r="S1435" t="b">
        <v>0</v>
      </c>
      <c r="T1435" t="s">
        <v>8285</v>
      </c>
      <c r="U1435" s="9" t="s">
        <v>8320</v>
      </c>
      <c r="V1435" t="s">
        <v>8339</v>
      </c>
    </row>
    <row r="1436" spans="1:22" ht="45" hidden="1" x14ac:dyDescent="0.3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s="7">
        <f t="shared" si="145"/>
        <v>10</v>
      </c>
      <c r="G1436" s="7">
        <f t="shared" si="140"/>
        <v>744.55</v>
      </c>
      <c r="H1436" t="s">
        <v>8220</v>
      </c>
      <c r="I1436" t="s">
        <v>8231</v>
      </c>
      <c r="J1436" t="s">
        <v>8252</v>
      </c>
      <c r="K1436">
        <v>1433775600</v>
      </c>
      <c r="L1436">
        <v>1431973478</v>
      </c>
      <c r="M1436" s="13">
        <f t="shared" si="141"/>
        <v>42142.767106481479</v>
      </c>
      <c r="N1436" s="13" t="str">
        <f t="shared" si="142"/>
        <v>2015</v>
      </c>
      <c r="O1436" s="13" t="str">
        <f t="shared" si="143"/>
        <v>May</v>
      </c>
      <c r="P1436" s="13">
        <f t="shared" si="144"/>
        <v>42163.625</v>
      </c>
      <c r="Q1436" t="b">
        <v>0</v>
      </c>
      <c r="R1436">
        <v>11</v>
      </c>
      <c r="S1436" t="b">
        <v>0</v>
      </c>
      <c r="T1436" t="s">
        <v>8285</v>
      </c>
      <c r="U1436" s="9" t="s">
        <v>8320</v>
      </c>
      <c r="V1436" t="s">
        <v>8339</v>
      </c>
    </row>
    <row r="1437" spans="1:22" ht="45" hidden="1" x14ac:dyDescent="0.3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s="7">
        <f t="shared" si="145"/>
        <v>0</v>
      </c>
      <c r="G1437" s="7">
        <f t="shared" si="140"/>
        <v>7.5</v>
      </c>
      <c r="H1437" t="s">
        <v>8220</v>
      </c>
      <c r="I1437" t="s">
        <v>8236</v>
      </c>
      <c r="J1437" t="s">
        <v>8248</v>
      </c>
      <c r="K1437">
        <v>1444589020</v>
      </c>
      <c r="L1437">
        <v>1441997020</v>
      </c>
      <c r="M1437" s="13">
        <f t="shared" si="141"/>
        <v>42258.780324074076</v>
      </c>
      <c r="N1437" s="13" t="str">
        <f t="shared" si="142"/>
        <v>2015</v>
      </c>
      <c r="O1437" s="13" t="str">
        <f t="shared" si="143"/>
        <v>Sep</v>
      </c>
      <c r="P1437" s="13">
        <f t="shared" si="144"/>
        <v>42288.780324074076</v>
      </c>
      <c r="Q1437" t="b">
        <v>0</v>
      </c>
      <c r="R1437">
        <v>2</v>
      </c>
      <c r="S1437" t="b">
        <v>0</v>
      </c>
      <c r="T1437" t="s">
        <v>8285</v>
      </c>
      <c r="U1437" s="9" t="s">
        <v>8320</v>
      </c>
      <c r="V1437" t="s">
        <v>8339</v>
      </c>
    </row>
    <row r="1438" spans="1:22" ht="60" hidden="1" x14ac:dyDescent="0.3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s="7">
        <f t="shared" si="145"/>
        <v>1</v>
      </c>
      <c r="G1438" s="7">
        <f t="shared" si="140"/>
        <v>38.5</v>
      </c>
      <c r="H1438" t="s">
        <v>8220</v>
      </c>
      <c r="I1438" t="s">
        <v>8235</v>
      </c>
      <c r="J1438" t="s">
        <v>8248</v>
      </c>
      <c r="K1438">
        <v>1456043057</v>
      </c>
      <c r="L1438">
        <v>1453451057</v>
      </c>
      <c r="M1438" s="13">
        <f t="shared" si="141"/>
        <v>42391.35019675926</v>
      </c>
      <c r="N1438" s="13" t="str">
        <f t="shared" si="142"/>
        <v>2016</v>
      </c>
      <c r="O1438" s="13" t="str">
        <f t="shared" si="143"/>
        <v>Jan</v>
      </c>
      <c r="P1438" s="13">
        <f t="shared" si="144"/>
        <v>42421.35019675926</v>
      </c>
      <c r="Q1438" t="b">
        <v>0</v>
      </c>
      <c r="R1438">
        <v>2</v>
      </c>
      <c r="S1438" t="b">
        <v>0</v>
      </c>
      <c r="T1438" t="s">
        <v>8285</v>
      </c>
      <c r="U1438" s="9" t="s">
        <v>8320</v>
      </c>
      <c r="V1438" t="s">
        <v>8339</v>
      </c>
    </row>
    <row r="1439" spans="1:22" ht="60" hidden="1" x14ac:dyDescent="0.3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s="7">
        <f t="shared" si="145"/>
        <v>27</v>
      </c>
      <c r="G1439" s="7">
        <f t="shared" si="140"/>
        <v>36.68</v>
      </c>
      <c r="H1439" t="s">
        <v>8220</v>
      </c>
      <c r="I1439" t="s">
        <v>8223</v>
      </c>
      <c r="J1439" t="s">
        <v>8245</v>
      </c>
      <c r="K1439">
        <v>1405227540</v>
      </c>
      <c r="L1439">
        <v>1402058739</v>
      </c>
      <c r="M1439" s="13">
        <f t="shared" si="141"/>
        <v>41796.531701388885</v>
      </c>
      <c r="N1439" s="13" t="str">
        <f t="shared" si="142"/>
        <v>2014</v>
      </c>
      <c r="O1439" s="13" t="str">
        <f t="shared" si="143"/>
        <v>Jun</v>
      </c>
      <c r="P1439" s="13">
        <f t="shared" si="144"/>
        <v>41833.207638888889</v>
      </c>
      <c r="Q1439" t="b">
        <v>0</v>
      </c>
      <c r="R1439">
        <v>22</v>
      </c>
      <c r="S1439" t="b">
        <v>0</v>
      </c>
      <c r="T1439" t="s">
        <v>8285</v>
      </c>
      <c r="U1439" s="9" t="s">
        <v>8320</v>
      </c>
      <c r="V1439" t="s">
        <v>8339</v>
      </c>
    </row>
    <row r="1440" spans="1:22" ht="60" hidden="1" x14ac:dyDescent="0.3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s="7">
        <f t="shared" si="145"/>
        <v>3</v>
      </c>
      <c r="G1440" s="7">
        <f t="shared" si="140"/>
        <v>75</v>
      </c>
      <c r="H1440" t="s">
        <v>8220</v>
      </c>
      <c r="I1440" t="s">
        <v>8231</v>
      </c>
      <c r="J1440" t="s">
        <v>8252</v>
      </c>
      <c r="K1440">
        <v>1461765300</v>
      </c>
      <c r="L1440">
        <v>1459198499</v>
      </c>
      <c r="M1440" s="13">
        <f t="shared" si="141"/>
        <v>42457.871516203704</v>
      </c>
      <c r="N1440" s="13" t="str">
        <f t="shared" si="142"/>
        <v>2016</v>
      </c>
      <c r="O1440" s="13" t="str">
        <f t="shared" si="143"/>
        <v>Mar</v>
      </c>
      <c r="P1440" s="13">
        <f t="shared" si="144"/>
        <v>42487.579861111109</v>
      </c>
      <c r="Q1440" t="b">
        <v>0</v>
      </c>
      <c r="R1440">
        <v>8</v>
      </c>
      <c r="S1440" t="b">
        <v>0</v>
      </c>
      <c r="T1440" t="s">
        <v>8285</v>
      </c>
      <c r="U1440" s="9" t="s">
        <v>8320</v>
      </c>
      <c r="V1440" t="s">
        <v>8339</v>
      </c>
    </row>
    <row r="1441" spans="1:22" ht="45" hidden="1" x14ac:dyDescent="0.3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s="7">
        <f t="shared" si="145"/>
        <v>7</v>
      </c>
      <c r="G1441" s="7">
        <f t="shared" si="140"/>
        <v>30</v>
      </c>
      <c r="H1441" t="s">
        <v>8220</v>
      </c>
      <c r="I1441" t="s">
        <v>8228</v>
      </c>
      <c r="J1441" t="s">
        <v>8250</v>
      </c>
      <c r="K1441">
        <v>1425758101</v>
      </c>
      <c r="L1441">
        <v>1423166101</v>
      </c>
      <c r="M1441" s="13">
        <f t="shared" si="141"/>
        <v>42040.829872685179</v>
      </c>
      <c r="N1441" s="13" t="str">
        <f t="shared" si="142"/>
        <v>2015</v>
      </c>
      <c r="O1441" s="13" t="str">
        <f t="shared" si="143"/>
        <v>Feb</v>
      </c>
      <c r="P1441" s="13">
        <f t="shared" si="144"/>
        <v>42070.829872685179</v>
      </c>
      <c r="Q1441" t="b">
        <v>0</v>
      </c>
      <c r="R1441">
        <v>6</v>
      </c>
      <c r="S1441" t="b">
        <v>0</v>
      </c>
      <c r="T1441" t="s">
        <v>8285</v>
      </c>
      <c r="U1441" s="9" t="s">
        <v>8320</v>
      </c>
      <c r="V1441" t="s">
        <v>8339</v>
      </c>
    </row>
    <row r="1442" spans="1:22" ht="45" hidden="1" x14ac:dyDescent="0.3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s="7">
        <f t="shared" si="145"/>
        <v>0</v>
      </c>
      <c r="G1442" s="7">
        <f t="shared" si="140"/>
        <v>1</v>
      </c>
      <c r="H1442" t="s">
        <v>8220</v>
      </c>
      <c r="I1442" t="s">
        <v>8236</v>
      </c>
      <c r="J1442" t="s">
        <v>8248</v>
      </c>
      <c r="K1442">
        <v>1464285463</v>
      </c>
      <c r="L1442">
        <v>1461693463</v>
      </c>
      <c r="M1442" s="13">
        <f t="shared" si="141"/>
        <v>42486.748414351852</v>
      </c>
      <c r="N1442" s="13" t="str">
        <f t="shared" si="142"/>
        <v>2016</v>
      </c>
      <c r="O1442" s="13" t="str">
        <f t="shared" si="143"/>
        <v>Apr</v>
      </c>
      <c r="P1442" s="13">
        <f t="shared" si="144"/>
        <v>42516.748414351852</v>
      </c>
      <c r="Q1442" t="b">
        <v>0</v>
      </c>
      <c r="R1442">
        <v>1</v>
      </c>
      <c r="S1442" t="b">
        <v>0</v>
      </c>
      <c r="T1442" t="s">
        <v>8285</v>
      </c>
      <c r="U1442" s="9" t="s">
        <v>8320</v>
      </c>
      <c r="V1442" t="s">
        <v>8339</v>
      </c>
    </row>
    <row r="1443" spans="1:22" ht="60" hidden="1" x14ac:dyDescent="0.3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s="7">
        <f t="shared" si="145"/>
        <v>1</v>
      </c>
      <c r="G1443" s="7">
        <f t="shared" si="140"/>
        <v>673.33</v>
      </c>
      <c r="H1443" t="s">
        <v>8220</v>
      </c>
      <c r="I1443" t="s">
        <v>8224</v>
      </c>
      <c r="J1443" t="s">
        <v>8246</v>
      </c>
      <c r="K1443">
        <v>1441995769</v>
      </c>
      <c r="L1443">
        <v>1436811769</v>
      </c>
      <c r="M1443" s="13">
        <f t="shared" si="141"/>
        <v>42198.765844907408</v>
      </c>
      <c r="N1443" s="13" t="str">
        <f t="shared" si="142"/>
        <v>2015</v>
      </c>
      <c r="O1443" s="13" t="str">
        <f t="shared" si="143"/>
        <v>Jul</v>
      </c>
      <c r="P1443" s="13">
        <f t="shared" si="144"/>
        <v>42258.765844907408</v>
      </c>
      <c r="Q1443" t="b">
        <v>0</v>
      </c>
      <c r="R1443">
        <v>3</v>
      </c>
      <c r="S1443" t="b">
        <v>0</v>
      </c>
      <c r="T1443" t="s">
        <v>8285</v>
      </c>
      <c r="U1443" s="9" t="s">
        <v>8320</v>
      </c>
      <c r="V1443" t="s">
        <v>8339</v>
      </c>
    </row>
    <row r="1444" spans="1:22" ht="45" hidden="1" x14ac:dyDescent="0.3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s="7">
        <f t="shared" si="145"/>
        <v>0</v>
      </c>
      <c r="G1444" s="7">
        <f t="shared" si="140"/>
        <v>0</v>
      </c>
      <c r="H1444" t="s">
        <v>8220</v>
      </c>
      <c r="I1444" t="s">
        <v>8223</v>
      </c>
      <c r="J1444" t="s">
        <v>8245</v>
      </c>
      <c r="K1444">
        <v>1464190158</v>
      </c>
      <c r="L1444">
        <v>1461598158</v>
      </c>
      <c r="M1444" s="13">
        <f t="shared" si="141"/>
        <v>42485.64534722222</v>
      </c>
      <c r="N1444" s="13" t="str">
        <f t="shared" si="142"/>
        <v>2016</v>
      </c>
      <c r="O1444" s="13" t="str">
        <f t="shared" si="143"/>
        <v>Apr</v>
      </c>
      <c r="P1444" s="13">
        <f t="shared" si="144"/>
        <v>42515.64534722222</v>
      </c>
      <c r="Q1444" t="b">
        <v>0</v>
      </c>
      <c r="R1444">
        <v>0</v>
      </c>
      <c r="S1444" t="b">
        <v>0</v>
      </c>
      <c r="T1444" t="s">
        <v>8285</v>
      </c>
      <c r="U1444" s="9" t="s">
        <v>8320</v>
      </c>
      <c r="V1444" t="s">
        <v>8339</v>
      </c>
    </row>
    <row r="1445" spans="1:22" ht="60" hidden="1" x14ac:dyDescent="0.3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s="7">
        <f t="shared" si="145"/>
        <v>0</v>
      </c>
      <c r="G1445" s="7">
        <f t="shared" si="140"/>
        <v>0</v>
      </c>
      <c r="H1445" t="s">
        <v>8220</v>
      </c>
      <c r="I1445" t="s">
        <v>8229</v>
      </c>
      <c r="J1445" t="s">
        <v>8248</v>
      </c>
      <c r="K1445">
        <v>1483395209</v>
      </c>
      <c r="L1445">
        <v>1480803209</v>
      </c>
      <c r="M1445" s="13">
        <f t="shared" si="141"/>
        <v>42707.926030092596</v>
      </c>
      <c r="N1445" s="13" t="str">
        <f t="shared" si="142"/>
        <v>2016</v>
      </c>
      <c r="O1445" s="13" t="str">
        <f t="shared" si="143"/>
        <v>Dec</v>
      </c>
      <c r="P1445" s="13">
        <f t="shared" si="144"/>
        <v>42737.926030092596</v>
      </c>
      <c r="Q1445" t="b">
        <v>0</v>
      </c>
      <c r="R1445">
        <v>0</v>
      </c>
      <c r="S1445" t="b">
        <v>0</v>
      </c>
      <c r="T1445" t="s">
        <v>8285</v>
      </c>
      <c r="U1445" s="9" t="s">
        <v>8320</v>
      </c>
      <c r="V1445" t="s">
        <v>8339</v>
      </c>
    </row>
    <row r="1446" spans="1:22" ht="45" hidden="1" x14ac:dyDescent="0.3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s="7">
        <f t="shared" si="145"/>
        <v>0</v>
      </c>
      <c r="G1446" s="7">
        <f t="shared" si="140"/>
        <v>0</v>
      </c>
      <c r="H1446" t="s">
        <v>8220</v>
      </c>
      <c r="I1446" t="s">
        <v>8235</v>
      </c>
      <c r="J1446" t="s">
        <v>8248</v>
      </c>
      <c r="K1446">
        <v>1442091462</v>
      </c>
      <c r="L1446">
        <v>1436907462</v>
      </c>
      <c r="M1446" s="13">
        <f t="shared" si="141"/>
        <v>42199.873402777783</v>
      </c>
      <c r="N1446" s="13" t="str">
        <f t="shared" si="142"/>
        <v>2015</v>
      </c>
      <c r="O1446" s="13" t="str">
        <f t="shared" si="143"/>
        <v>Jul</v>
      </c>
      <c r="P1446" s="13">
        <f t="shared" si="144"/>
        <v>42259.873402777783</v>
      </c>
      <c r="Q1446" t="b">
        <v>0</v>
      </c>
      <c r="R1446">
        <v>0</v>
      </c>
      <c r="S1446" t="b">
        <v>0</v>
      </c>
      <c r="T1446" t="s">
        <v>8285</v>
      </c>
      <c r="U1446" s="9" t="s">
        <v>8320</v>
      </c>
      <c r="V1446" t="s">
        <v>8339</v>
      </c>
    </row>
    <row r="1447" spans="1:22" ht="60" hidden="1" x14ac:dyDescent="0.3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s="7">
        <f t="shared" si="145"/>
        <v>0</v>
      </c>
      <c r="G1447" s="7">
        <f t="shared" si="140"/>
        <v>0</v>
      </c>
      <c r="H1447" t="s">
        <v>8220</v>
      </c>
      <c r="I1447" t="s">
        <v>8235</v>
      </c>
      <c r="J1447" t="s">
        <v>8248</v>
      </c>
      <c r="K1447">
        <v>1434286855</v>
      </c>
      <c r="L1447">
        <v>1431694855</v>
      </c>
      <c r="M1447" s="13">
        <f t="shared" si="141"/>
        <v>42139.542303240742</v>
      </c>
      <c r="N1447" s="13" t="str">
        <f t="shared" si="142"/>
        <v>2015</v>
      </c>
      <c r="O1447" s="13" t="str">
        <f t="shared" si="143"/>
        <v>May</v>
      </c>
      <c r="P1447" s="13">
        <f t="shared" si="144"/>
        <v>42169.542303240742</v>
      </c>
      <c r="Q1447" t="b">
        <v>0</v>
      </c>
      <c r="R1447">
        <v>0</v>
      </c>
      <c r="S1447" t="b">
        <v>0</v>
      </c>
      <c r="T1447" t="s">
        <v>8285</v>
      </c>
      <c r="U1447" s="9" t="s">
        <v>8320</v>
      </c>
      <c r="V1447" t="s">
        <v>8339</v>
      </c>
    </row>
    <row r="1448" spans="1:22" ht="45" hidden="1" x14ac:dyDescent="0.3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s="7">
        <f t="shared" si="145"/>
        <v>0</v>
      </c>
      <c r="G1448" s="7">
        <f t="shared" si="140"/>
        <v>0</v>
      </c>
      <c r="H1448" t="s">
        <v>8220</v>
      </c>
      <c r="I1448" t="s">
        <v>8236</v>
      </c>
      <c r="J1448" t="s">
        <v>8248</v>
      </c>
      <c r="K1448">
        <v>1461235478</v>
      </c>
      <c r="L1448">
        <v>1459507478</v>
      </c>
      <c r="M1448" s="13">
        <f t="shared" si="141"/>
        <v>42461.447662037041</v>
      </c>
      <c r="N1448" s="13" t="str">
        <f t="shared" si="142"/>
        <v>2016</v>
      </c>
      <c r="O1448" s="13" t="str">
        <f t="shared" si="143"/>
        <v>Apr</v>
      </c>
      <c r="P1448" s="13">
        <f t="shared" si="144"/>
        <v>42481.447662037041</v>
      </c>
      <c r="Q1448" t="b">
        <v>0</v>
      </c>
      <c r="R1448">
        <v>0</v>
      </c>
      <c r="S1448" t="b">
        <v>0</v>
      </c>
      <c r="T1448" t="s">
        <v>8285</v>
      </c>
      <c r="U1448" s="9" t="s">
        <v>8320</v>
      </c>
      <c r="V1448" t="s">
        <v>8339</v>
      </c>
    </row>
    <row r="1449" spans="1:22" ht="30" hidden="1" x14ac:dyDescent="0.3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s="7">
        <f t="shared" si="145"/>
        <v>0</v>
      </c>
      <c r="G1449" s="7">
        <f t="shared" si="140"/>
        <v>25</v>
      </c>
      <c r="H1449" t="s">
        <v>8220</v>
      </c>
      <c r="I1449" t="s">
        <v>8223</v>
      </c>
      <c r="J1449" t="s">
        <v>8245</v>
      </c>
      <c r="K1449">
        <v>1467999134</v>
      </c>
      <c r="L1449">
        <v>1465407134</v>
      </c>
      <c r="M1449" s="13">
        <f t="shared" si="141"/>
        <v>42529.730717592596</v>
      </c>
      <c r="N1449" s="13" t="str">
        <f t="shared" si="142"/>
        <v>2016</v>
      </c>
      <c r="O1449" s="13" t="str">
        <f t="shared" si="143"/>
        <v>Jun</v>
      </c>
      <c r="P1449" s="13">
        <f t="shared" si="144"/>
        <v>42559.730717592596</v>
      </c>
      <c r="Q1449" t="b">
        <v>0</v>
      </c>
      <c r="R1449">
        <v>3</v>
      </c>
      <c r="S1449" t="b">
        <v>0</v>
      </c>
      <c r="T1449" t="s">
        <v>8285</v>
      </c>
      <c r="U1449" s="9" t="s">
        <v>8320</v>
      </c>
      <c r="V1449" t="s">
        <v>8339</v>
      </c>
    </row>
    <row r="1450" spans="1:22" ht="60" hidden="1" x14ac:dyDescent="0.3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s="7">
        <f t="shared" si="145"/>
        <v>0</v>
      </c>
      <c r="G1450" s="7">
        <f t="shared" si="140"/>
        <v>0</v>
      </c>
      <c r="H1450" t="s">
        <v>8220</v>
      </c>
      <c r="I1450" t="s">
        <v>8225</v>
      </c>
      <c r="J1450" t="s">
        <v>8247</v>
      </c>
      <c r="K1450">
        <v>1432272300</v>
      </c>
      <c r="L1450">
        <v>1429655318</v>
      </c>
      <c r="M1450" s="13">
        <f t="shared" si="141"/>
        <v>42115.936550925922</v>
      </c>
      <c r="N1450" s="13" t="str">
        <f t="shared" si="142"/>
        <v>2015</v>
      </c>
      <c r="O1450" s="13" t="str">
        <f t="shared" si="143"/>
        <v>Apr</v>
      </c>
      <c r="P1450" s="13">
        <f t="shared" si="144"/>
        <v>42146.225694444445</v>
      </c>
      <c r="Q1450" t="b">
        <v>0</v>
      </c>
      <c r="R1450">
        <v>0</v>
      </c>
      <c r="S1450" t="b">
        <v>0</v>
      </c>
      <c r="T1450" t="s">
        <v>8285</v>
      </c>
      <c r="U1450" s="9" t="s">
        <v>8320</v>
      </c>
      <c r="V1450" t="s">
        <v>8339</v>
      </c>
    </row>
    <row r="1451" spans="1:22" ht="60" hidden="1" x14ac:dyDescent="0.3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s="7">
        <f t="shared" si="145"/>
        <v>0</v>
      </c>
      <c r="G1451" s="7">
        <f t="shared" si="140"/>
        <v>0</v>
      </c>
      <c r="H1451" t="s">
        <v>8220</v>
      </c>
      <c r="I1451" t="s">
        <v>8223</v>
      </c>
      <c r="J1451" t="s">
        <v>8245</v>
      </c>
      <c r="K1451">
        <v>1431286105</v>
      </c>
      <c r="L1451">
        <v>1427138905</v>
      </c>
      <c r="M1451" s="13">
        <f t="shared" si="141"/>
        <v>42086.811400462961</v>
      </c>
      <c r="N1451" s="13" t="str">
        <f t="shared" si="142"/>
        <v>2015</v>
      </c>
      <c r="O1451" s="13" t="str">
        <f t="shared" si="143"/>
        <v>Mar</v>
      </c>
      <c r="P1451" s="13">
        <f t="shared" si="144"/>
        <v>42134.811400462961</v>
      </c>
      <c r="Q1451" t="b">
        <v>0</v>
      </c>
      <c r="R1451">
        <v>0</v>
      </c>
      <c r="S1451" t="b">
        <v>0</v>
      </c>
      <c r="T1451" t="s">
        <v>8285</v>
      </c>
      <c r="U1451" s="9" t="s">
        <v>8320</v>
      </c>
      <c r="V1451" t="s">
        <v>8339</v>
      </c>
    </row>
    <row r="1452" spans="1:22" ht="60" hidden="1" x14ac:dyDescent="0.3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s="7">
        <f t="shared" si="145"/>
        <v>0</v>
      </c>
      <c r="G1452" s="7">
        <f t="shared" si="140"/>
        <v>1</v>
      </c>
      <c r="H1452" t="s">
        <v>8220</v>
      </c>
      <c r="I1452" t="s">
        <v>8223</v>
      </c>
      <c r="J1452" t="s">
        <v>8245</v>
      </c>
      <c r="K1452">
        <v>1455941197</v>
      </c>
      <c r="L1452">
        <v>1453349197</v>
      </c>
      <c r="M1452" s="13">
        <f t="shared" si="141"/>
        <v>42390.171261574069</v>
      </c>
      <c r="N1452" s="13" t="str">
        <f t="shared" si="142"/>
        <v>2016</v>
      </c>
      <c r="O1452" s="13" t="str">
        <f t="shared" si="143"/>
        <v>Jan</v>
      </c>
      <c r="P1452" s="13">
        <f t="shared" si="144"/>
        <v>42420.171261574069</v>
      </c>
      <c r="Q1452" t="b">
        <v>0</v>
      </c>
      <c r="R1452">
        <v>1</v>
      </c>
      <c r="S1452" t="b">
        <v>0</v>
      </c>
      <c r="T1452" t="s">
        <v>8285</v>
      </c>
      <c r="U1452" s="9" t="s">
        <v>8320</v>
      </c>
      <c r="V1452" t="s">
        <v>8339</v>
      </c>
    </row>
    <row r="1453" spans="1:22" ht="45" hidden="1" x14ac:dyDescent="0.3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s="7">
        <f t="shared" si="145"/>
        <v>0</v>
      </c>
      <c r="G1453" s="7">
        <f t="shared" si="140"/>
        <v>1</v>
      </c>
      <c r="H1453" t="s">
        <v>8219</v>
      </c>
      <c r="I1453" t="s">
        <v>8223</v>
      </c>
      <c r="J1453" t="s">
        <v>8245</v>
      </c>
      <c r="K1453">
        <v>1416355259</v>
      </c>
      <c r="L1453">
        <v>1413759659</v>
      </c>
      <c r="M1453" s="13">
        <f t="shared" si="141"/>
        <v>41931.959016203706</v>
      </c>
      <c r="N1453" s="13" t="str">
        <f t="shared" si="142"/>
        <v>2014</v>
      </c>
      <c r="O1453" s="13" t="str">
        <f t="shared" si="143"/>
        <v>Oct</v>
      </c>
      <c r="P1453" s="13">
        <f t="shared" si="144"/>
        <v>41962.00068287037</v>
      </c>
      <c r="Q1453" t="b">
        <v>0</v>
      </c>
      <c r="R1453">
        <v>2</v>
      </c>
      <c r="S1453" t="b">
        <v>0</v>
      </c>
      <c r="T1453" t="s">
        <v>8285</v>
      </c>
      <c r="U1453" s="9" t="s">
        <v>8320</v>
      </c>
      <c r="V1453" t="s">
        <v>8339</v>
      </c>
    </row>
    <row r="1454" spans="1:22" ht="30" hidden="1" x14ac:dyDescent="0.3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s="7">
        <f t="shared" si="145"/>
        <v>0</v>
      </c>
      <c r="G1454" s="7">
        <f t="shared" si="140"/>
        <v>0</v>
      </c>
      <c r="H1454" t="s">
        <v>8219</v>
      </c>
      <c r="I1454" t="s">
        <v>8223</v>
      </c>
      <c r="J1454" t="s">
        <v>8245</v>
      </c>
      <c r="K1454">
        <v>1406566363</v>
      </c>
      <c r="L1454">
        <v>1403974363</v>
      </c>
      <c r="M1454" s="13">
        <f t="shared" si="141"/>
        <v>41818.703275462962</v>
      </c>
      <c r="N1454" s="13" t="str">
        <f t="shared" si="142"/>
        <v>2014</v>
      </c>
      <c r="O1454" s="13" t="str">
        <f t="shared" si="143"/>
        <v>Jun</v>
      </c>
      <c r="P1454" s="13">
        <f t="shared" si="144"/>
        <v>41848.703275462962</v>
      </c>
      <c r="Q1454" t="b">
        <v>0</v>
      </c>
      <c r="R1454">
        <v>0</v>
      </c>
      <c r="S1454" t="b">
        <v>0</v>
      </c>
      <c r="T1454" t="s">
        <v>8285</v>
      </c>
      <c r="U1454" s="9" t="s">
        <v>8320</v>
      </c>
      <c r="V1454" t="s">
        <v>8339</v>
      </c>
    </row>
    <row r="1455" spans="1:22" ht="45" hidden="1" x14ac:dyDescent="0.3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s="7">
        <f t="shared" si="145"/>
        <v>0</v>
      </c>
      <c r="G1455" s="7">
        <f t="shared" si="140"/>
        <v>0</v>
      </c>
      <c r="H1455" t="s">
        <v>8219</v>
      </c>
      <c r="I1455" t="s">
        <v>8229</v>
      </c>
      <c r="J1455" t="s">
        <v>8248</v>
      </c>
      <c r="K1455">
        <v>1492270947</v>
      </c>
      <c r="L1455">
        <v>1488386547</v>
      </c>
      <c r="M1455" s="13">
        <f t="shared" si="141"/>
        <v>42795.696145833332</v>
      </c>
      <c r="N1455" s="13" t="str">
        <f t="shared" si="142"/>
        <v>2017</v>
      </c>
      <c r="O1455" s="13" t="str">
        <f t="shared" si="143"/>
        <v>Mar</v>
      </c>
      <c r="P1455" s="13">
        <f t="shared" si="144"/>
        <v>42840.654479166667</v>
      </c>
      <c r="Q1455" t="b">
        <v>0</v>
      </c>
      <c r="R1455">
        <v>0</v>
      </c>
      <c r="S1455" t="b">
        <v>0</v>
      </c>
      <c r="T1455" t="s">
        <v>8285</v>
      </c>
      <c r="U1455" s="9" t="s">
        <v>8320</v>
      </c>
      <c r="V1455" t="s">
        <v>8339</v>
      </c>
    </row>
    <row r="1456" spans="1:22" ht="60" hidden="1" x14ac:dyDescent="0.3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s="7">
        <f t="shared" si="145"/>
        <v>1</v>
      </c>
      <c r="G1456" s="7">
        <f t="shared" si="140"/>
        <v>15</v>
      </c>
      <c r="H1456" t="s">
        <v>8219</v>
      </c>
      <c r="I1456" t="s">
        <v>8226</v>
      </c>
      <c r="J1456" t="s">
        <v>8248</v>
      </c>
      <c r="K1456">
        <v>1461535140</v>
      </c>
      <c r="L1456">
        <v>1459716480</v>
      </c>
      <c r="M1456" s="13">
        <f t="shared" si="141"/>
        <v>42463.866666666669</v>
      </c>
      <c r="N1456" s="13" t="str">
        <f t="shared" si="142"/>
        <v>2016</v>
      </c>
      <c r="O1456" s="13" t="str">
        <f t="shared" si="143"/>
        <v>Apr</v>
      </c>
      <c r="P1456" s="13">
        <f t="shared" si="144"/>
        <v>42484.915972222225</v>
      </c>
      <c r="Q1456" t="b">
        <v>0</v>
      </c>
      <c r="R1456">
        <v>1</v>
      </c>
      <c r="S1456" t="b">
        <v>0</v>
      </c>
      <c r="T1456" t="s">
        <v>8285</v>
      </c>
      <c r="U1456" s="9" t="s">
        <v>8320</v>
      </c>
      <c r="V1456" t="s">
        <v>8339</v>
      </c>
    </row>
    <row r="1457" spans="1:22" ht="60" hidden="1" x14ac:dyDescent="0.3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s="7">
        <f t="shared" si="145"/>
        <v>11</v>
      </c>
      <c r="G1457" s="7">
        <f t="shared" si="140"/>
        <v>225</v>
      </c>
      <c r="H1457" t="s">
        <v>8219</v>
      </c>
      <c r="I1457" t="s">
        <v>8223</v>
      </c>
      <c r="J1457" t="s">
        <v>8245</v>
      </c>
      <c r="K1457">
        <v>1409924340</v>
      </c>
      <c r="L1457">
        <v>1405181320</v>
      </c>
      <c r="M1457" s="13">
        <f t="shared" si="141"/>
        <v>41832.672685185185</v>
      </c>
      <c r="N1457" s="13" t="str">
        <f t="shared" si="142"/>
        <v>2014</v>
      </c>
      <c r="O1457" s="13" t="str">
        <f t="shared" si="143"/>
        <v>Jul</v>
      </c>
      <c r="P1457" s="13">
        <f t="shared" si="144"/>
        <v>41887.568749999999</v>
      </c>
      <c r="Q1457" t="b">
        <v>0</v>
      </c>
      <c r="R1457">
        <v>7</v>
      </c>
      <c r="S1457" t="b">
        <v>0</v>
      </c>
      <c r="T1457" t="s">
        <v>8285</v>
      </c>
      <c r="U1457" s="9" t="s">
        <v>8320</v>
      </c>
      <c r="V1457" t="s">
        <v>8339</v>
      </c>
    </row>
    <row r="1458" spans="1:22" hidden="1" x14ac:dyDescent="0.3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s="7">
        <f t="shared" si="145"/>
        <v>3</v>
      </c>
      <c r="G1458" s="7">
        <f t="shared" si="140"/>
        <v>48.33</v>
      </c>
      <c r="H1458" t="s">
        <v>8219</v>
      </c>
      <c r="I1458" t="s">
        <v>8236</v>
      </c>
      <c r="J1458" t="s">
        <v>8248</v>
      </c>
      <c r="K1458">
        <v>1483459365</v>
      </c>
      <c r="L1458">
        <v>1480867365</v>
      </c>
      <c r="M1458" s="13">
        <f t="shared" si="141"/>
        <v>42708.668576388889</v>
      </c>
      <c r="N1458" s="13" t="str">
        <f t="shared" si="142"/>
        <v>2016</v>
      </c>
      <c r="O1458" s="13" t="str">
        <f t="shared" si="143"/>
        <v>Dec</v>
      </c>
      <c r="P1458" s="13">
        <f t="shared" si="144"/>
        <v>42738.668576388889</v>
      </c>
      <c r="Q1458" t="b">
        <v>0</v>
      </c>
      <c r="R1458">
        <v>3</v>
      </c>
      <c r="S1458" t="b">
        <v>0</v>
      </c>
      <c r="T1458" t="s">
        <v>8285</v>
      </c>
      <c r="U1458" s="9" t="s">
        <v>8320</v>
      </c>
      <c r="V1458" t="s">
        <v>8339</v>
      </c>
    </row>
    <row r="1459" spans="1:22" ht="30" hidden="1" x14ac:dyDescent="0.3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s="7">
        <f t="shared" si="145"/>
        <v>0</v>
      </c>
      <c r="G1459" s="7">
        <f t="shared" si="140"/>
        <v>0</v>
      </c>
      <c r="H1459" t="s">
        <v>8219</v>
      </c>
      <c r="I1459" t="s">
        <v>8223</v>
      </c>
      <c r="J1459" t="s">
        <v>8245</v>
      </c>
      <c r="K1459">
        <v>1447281044</v>
      </c>
      <c r="L1459">
        <v>1444685444</v>
      </c>
      <c r="M1459" s="13">
        <f t="shared" si="141"/>
        <v>42289.89634259259</v>
      </c>
      <c r="N1459" s="13" t="str">
        <f t="shared" si="142"/>
        <v>2015</v>
      </c>
      <c r="O1459" s="13" t="str">
        <f t="shared" si="143"/>
        <v>Oct</v>
      </c>
      <c r="P1459" s="13">
        <f t="shared" si="144"/>
        <v>42319.938009259262</v>
      </c>
      <c r="Q1459" t="b">
        <v>0</v>
      </c>
      <c r="R1459">
        <v>0</v>
      </c>
      <c r="S1459" t="b">
        <v>0</v>
      </c>
      <c r="T1459" t="s">
        <v>8285</v>
      </c>
      <c r="U1459" s="9" t="s">
        <v>8320</v>
      </c>
      <c r="V1459" t="s">
        <v>8339</v>
      </c>
    </row>
    <row r="1460" spans="1:22" ht="60" hidden="1" x14ac:dyDescent="0.3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s="7">
        <f t="shared" si="145"/>
        <v>0</v>
      </c>
      <c r="G1460" s="7">
        <f t="shared" si="140"/>
        <v>0</v>
      </c>
      <c r="H1460" t="s">
        <v>8219</v>
      </c>
      <c r="I1460" t="s">
        <v>8223</v>
      </c>
      <c r="J1460" t="s">
        <v>8245</v>
      </c>
      <c r="K1460">
        <v>1407729600</v>
      </c>
      <c r="L1460">
        <v>1405097760</v>
      </c>
      <c r="M1460" s="13">
        <f t="shared" si="141"/>
        <v>41831.705555555556</v>
      </c>
      <c r="N1460" s="13" t="str">
        <f t="shared" si="142"/>
        <v>2014</v>
      </c>
      <c r="O1460" s="13" t="str">
        <f t="shared" si="143"/>
        <v>Jul</v>
      </c>
      <c r="P1460" s="13">
        <f t="shared" si="144"/>
        <v>41862.166666666664</v>
      </c>
      <c r="Q1460" t="b">
        <v>0</v>
      </c>
      <c r="R1460">
        <v>0</v>
      </c>
      <c r="S1460" t="b">
        <v>0</v>
      </c>
      <c r="T1460" t="s">
        <v>8285</v>
      </c>
      <c r="U1460" s="9" t="s">
        <v>8320</v>
      </c>
      <c r="V1460" t="s">
        <v>8339</v>
      </c>
    </row>
    <row r="1461" spans="1:22" ht="45" hidden="1" x14ac:dyDescent="0.3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s="7">
        <f t="shared" si="145"/>
        <v>0</v>
      </c>
      <c r="G1461" s="7">
        <f t="shared" si="140"/>
        <v>0</v>
      </c>
      <c r="H1461" t="s">
        <v>8219</v>
      </c>
      <c r="I1461" t="s">
        <v>8231</v>
      </c>
      <c r="J1461" t="s">
        <v>8252</v>
      </c>
      <c r="K1461">
        <v>1449077100</v>
      </c>
      <c r="L1461">
        <v>1446612896</v>
      </c>
      <c r="M1461" s="13">
        <f t="shared" si="141"/>
        <v>42312.204814814817</v>
      </c>
      <c r="N1461" s="13" t="str">
        <f t="shared" si="142"/>
        <v>2015</v>
      </c>
      <c r="O1461" s="13" t="str">
        <f t="shared" si="143"/>
        <v>Nov</v>
      </c>
      <c r="P1461" s="13">
        <f t="shared" si="144"/>
        <v>42340.725694444445</v>
      </c>
      <c r="Q1461" t="b">
        <v>0</v>
      </c>
      <c r="R1461">
        <v>0</v>
      </c>
      <c r="S1461" t="b">
        <v>0</v>
      </c>
      <c r="T1461" t="s">
        <v>8285</v>
      </c>
      <c r="U1461" s="9" t="s">
        <v>8320</v>
      </c>
      <c r="V1461" t="s">
        <v>8339</v>
      </c>
    </row>
    <row r="1462" spans="1:22" ht="45" hidden="1" x14ac:dyDescent="0.3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s="7">
        <f t="shared" si="145"/>
        <v>0</v>
      </c>
      <c r="G1462" s="7">
        <f t="shared" si="140"/>
        <v>0</v>
      </c>
      <c r="H1462" t="s">
        <v>8219</v>
      </c>
      <c r="I1462" t="s">
        <v>8223</v>
      </c>
      <c r="J1462" t="s">
        <v>8245</v>
      </c>
      <c r="K1462">
        <v>1417391100</v>
      </c>
      <c r="L1462">
        <v>1412371898</v>
      </c>
      <c r="M1462" s="13">
        <f t="shared" si="141"/>
        <v>41915.896967592591</v>
      </c>
      <c r="N1462" s="13" t="str">
        <f t="shared" si="142"/>
        <v>2014</v>
      </c>
      <c r="O1462" s="13" t="str">
        <f t="shared" si="143"/>
        <v>Oct</v>
      </c>
      <c r="P1462" s="13">
        <f t="shared" si="144"/>
        <v>41973.989583333328</v>
      </c>
      <c r="Q1462" t="b">
        <v>0</v>
      </c>
      <c r="R1462">
        <v>0</v>
      </c>
      <c r="S1462" t="b">
        <v>0</v>
      </c>
      <c r="T1462" t="s">
        <v>8285</v>
      </c>
      <c r="U1462" s="9" t="s">
        <v>8320</v>
      </c>
      <c r="V1462" t="s">
        <v>8339</v>
      </c>
    </row>
    <row r="1463" spans="1:22" ht="30" hidden="1" x14ac:dyDescent="0.3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s="7">
        <f t="shared" si="145"/>
        <v>101</v>
      </c>
      <c r="G1463" s="7">
        <f t="shared" si="140"/>
        <v>44.67</v>
      </c>
      <c r="H1463" t="s">
        <v>8218</v>
      </c>
      <c r="I1463" t="s">
        <v>8223</v>
      </c>
      <c r="J1463" t="s">
        <v>8245</v>
      </c>
      <c r="K1463">
        <v>1413849600</v>
      </c>
      <c r="L1463">
        <v>1410967754</v>
      </c>
      <c r="M1463" s="13">
        <f t="shared" si="141"/>
        <v>41899.645300925928</v>
      </c>
      <c r="N1463" s="13" t="str">
        <f t="shared" si="142"/>
        <v>2014</v>
      </c>
      <c r="O1463" s="13" t="str">
        <f t="shared" si="143"/>
        <v>Sep</v>
      </c>
      <c r="P1463" s="13">
        <f t="shared" si="144"/>
        <v>41933</v>
      </c>
      <c r="Q1463" t="b">
        <v>1</v>
      </c>
      <c r="R1463">
        <v>340</v>
      </c>
      <c r="S1463" t="b">
        <v>1</v>
      </c>
      <c r="T1463" t="s">
        <v>8286</v>
      </c>
      <c r="U1463" s="9" t="s">
        <v>8320</v>
      </c>
      <c r="V1463" t="s">
        <v>8340</v>
      </c>
    </row>
    <row r="1464" spans="1:22" ht="30" hidden="1" x14ac:dyDescent="0.3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s="7">
        <f t="shared" si="145"/>
        <v>109</v>
      </c>
      <c r="G1464" s="7">
        <f t="shared" si="140"/>
        <v>28.94</v>
      </c>
      <c r="H1464" t="s">
        <v>8218</v>
      </c>
      <c r="I1464" t="s">
        <v>8223</v>
      </c>
      <c r="J1464" t="s">
        <v>8245</v>
      </c>
      <c r="K1464">
        <v>1365609271</v>
      </c>
      <c r="L1464">
        <v>1363017271</v>
      </c>
      <c r="M1464" s="13">
        <f t="shared" si="141"/>
        <v>41344.662858796299</v>
      </c>
      <c r="N1464" s="13" t="str">
        <f t="shared" si="142"/>
        <v>2013</v>
      </c>
      <c r="O1464" s="13" t="str">
        <f t="shared" si="143"/>
        <v>Mar</v>
      </c>
      <c r="P1464" s="13">
        <f t="shared" si="144"/>
        <v>41374.662858796299</v>
      </c>
      <c r="Q1464" t="b">
        <v>1</v>
      </c>
      <c r="R1464">
        <v>150</v>
      </c>
      <c r="S1464" t="b">
        <v>1</v>
      </c>
      <c r="T1464" t="s">
        <v>8286</v>
      </c>
      <c r="U1464" s="9" t="s">
        <v>8320</v>
      </c>
      <c r="V1464" t="s">
        <v>8340</v>
      </c>
    </row>
    <row r="1465" spans="1:22" ht="45" hidden="1" x14ac:dyDescent="0.3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s="7">
        <f t="shared" si="145"/>
        <v>148</v>
      </c>
      <c r="G1465" s="7">
        <f t="shared" si="140"/>
        <v>35.44</v>
      </c>
      <c r="H1465" t="s">
        <v>8218</v>
      </c>
      <c r="I1465" t="s">
        <v>8223</v>
      </c>
      <c r="J1465" t="s">
        <v>8245</v>
      </c>
      <c r="K1465">
        <v>1365367938</v>
      </c>
      <c r="L1465">
        <v>1361483538</v>
      </c>
      <c r="M1465" s="13">
        <f t="shared" si="141"/>
        <v>41326.911319444444</v>
      </c>
      <c r="N1465" s="13" t="str">
        <f t="shared" si="142"/>
        <v>2013</v>
      </c>
      <c r="O1465" s="13" t="str">
        <f t="shared" si="143"/>
        <v>Feb</v>
      </c>
      <c r="P1465" s="13">
        <f t="shared" si="144"/>
        <v>41371.869652777779</v>
      </c>
      <c r="Q1465" t="b">
        <v>1</v>
      </c>
      <c r="R1465">
        <v>25</v>
      </c>
      <c r="S1465" t="b">
        <v>1</v>
      </c>
      <c r="T1465" t="s">
        <v>8286</v>
      </c>
      <c r="U1465" s="9" t="s">
        <v>8320</v>
      </c>
      <c r="V1465" t="s">
        <v>8340</v>
      </c>
    </row>
    <row r="1466" spans="1:22" hidden="1" x14ac:dyDescent="0.3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s="7">
        <f t="shared" si="145"/>
        <v>163</v>
      </c>
      <c r="G1466" s="7">
        <f t="shared" si="140"/>
        <v>34.869999999999997</v>
      </c>
      <c r="H1466" t="s">
        <v>8218</v>
      </c>
      <c r="I1466" t="s">
        <v>8223</v>
      </c>
      <c r="J1466" t="s">
        <v>8245</v>
      </c>
      <c r="K1466">
        <v>1361029958</v>
      </c>
      <c r="L1466">
        <v>1358437958</v>
      </c>
      <c r="M1466" s="13">
        <f t="shared" si="141"/>
        <v>41291.661550925928</v>
      </c>
      <c r="N1466" s="13" t="str">
        <f t="shared" si="142"/>
        <v>2013</v>
      </c>
      <c r="O1466" s="13" t="str">
        <f t="shared" si="143"/>
        <v>Jan</v>
      </c>
      <c r="P1466" s="13">
        <f t="shared" si="144"/>
        <v>41321.661550925928</v>
      </c>
      <c r="Q1466" t="b">
        <v>1</v>
      </c>
      <c r="R1466">
        <v>234</v>
      </c>
      <c r="S1466" t="b">
        <v>1</v>
      </c>
      <c r="T1466" t="s">
        <v>8286</v>
      </c>
      <c r="U1466" s="9" t="s">
        <v>8320</v>
      </c>
      <c r="V1466" t="s">
        <v>8340</v>
      </c>
    </row>
    <row r="1467" spans="1:22" ht="45" hidden="1" x14ac:dyDescent="0.3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s="7">
        <f t="shared" si="145"/>
        <v>456</v>
      </c>
      <c r="G1467" s="7">
        <f t="shared" si="140"/>
        <v>52.62</v>
      </c>
      <c r="H1467" t="s">
        <v>8218</v>
      </c>
      <c r="I1467" t="s">
        <v>8223</v>
      </c>
      <c r="J1467" t="s">
        <v>8245</v>
      </c>
      <c r="K1467">
        <v>1332385200</v>
      </c>
      <c r="L1467">
        <v>1329759452</v>
      </c>
      <c r="M1467" s="13">
        <f t="shared" si="141"/>
        <v>40959.734398148146</v>
      </c>
      <c r="N1467" s="13" t="str">
        <f t="shared" si="142"/>
        <v>2012</v>
      </c>
      <c r="O1467" s="13" t="str">
        <f t="shared" si="143"/>
        <v>Feb</v>
      </c>
      <c r="P1467" s="13">
        <f t="shared" si="144"/>
        <v>40990.125</v>
      </c>
      <c r="Q1467" t="b">
        <v>1</v>
      </c>
      <c r="R1467">
        <v>2602</v>
      </c>
      <c r="S1467" t="b">
        <v>1</v>
      </c>
      <c r="T1467" t="s">
        <v>8286</v>
      </c>
      <c r="U1467" s="9" t="s">
        <v>8320</v>
      </c>
      <c r="V1467" t="s">
        <v>8340</v>
      </c>
    </row>
    <row r="1468" spans="1:22" ht="60" hidden="1" x14ac:dyDescent="0.3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s="7">
        <f t="shared" si="145"/>
        <v>108</v>
      </c>
      <c r="G1468" s="7">
        <f t="shared" si="140"/>
        <v>69.599999999999994</v>
      </c>
      <c r="H1468" t="s">
        <v>8218</v>
      </c>
      <c r="I1468" t="s">
        <v>8223</v>
      </c>
      <c r="J1468" t="s">
        <v>8245</v>
      </c>
      <c r="K1468">
        <v>1452574800</v>
      </c>
      <c r="L1468">
        <v>1449029266</v>
      </c>
      <c r="M1468" s="13">
        <f t="shared" si="141"/>
        <v>42340.172060185185</v>
      </c>
      <c r="N1468" s="13" t="str">
        <f t="shared" si="142"/>
        <v>2015</v>
      </c>
      <c r="O1468" s="13" t="str">
        <f t="shared" si="143"/>
        <v>Dec</v>
      </c>
      <c r="P1468" s="13">
        <f t="shared" si="144"/>
        <v>42381.208333333328</v>
      </c>
      <c r="Q1468" t="b">
        <v>1</v>
      </c>
      <c r="R1468">
        <v>248</v>
      </c>
      <c r="S1468" t="b">
        <v>1</v>
      </c>
      <c r="T1468" t="s">
        <v>8286</v>
      </c>
      <c r="U1468" s="9" t="s">
        <v>8320</v>
      </c>
      <c r="V1468" t="s">
        <v>8340</v>
      </c>
    </row>
    <row r="1469" spans="1:22" ht="30" hidden="1" x14ac:dyDescent="0.3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s="7">
        <f t="shared" si="145"/>
        <v>115</v>
      </c>
      <c r="G1469" s="7">
        <f t="shared" si="140"/>
        <v>76.72</v>
      </c>
      <c r="H1469" t="s">
        <v>8218</v>
      </c>
      <c r="I1469" t="s">
        <v>8223</v>
      </c>
      <c r="J1469" t="s">
        <v>8245</v>
      </c>
      <c r="K1469">
        <v>1332699285</v>
      </c>
      <c r="L1469">
        <v>1327518885</v>
      </c>
      <c r="M1469" s="13">
        <f t="shared" si="141"/>
        <v>40933.80190972222</v>
      </c>
      <c r="N1469" s="13" t="str">
        <f t="shared" si="142"/>
        <v>2012</v>
      </c>
      <c r="O1469" s="13" t="str">
        <f t="shared" si="143"/>
        <v>Jan</v>
      </c>
      <c r="P1469" s="13">
        <f t="shared" si="144"/>
        <v>40993.760243055556</v>
      </c>
      <c r="Q1469" t="b">
        <v>1</v>
      </c>
      <c r="R1469">
        <v>600</v>
      </c>
      <c r="S1469" t="b">
        <v>1</v>
      </c>
      <c r="T1469" t="s">
        <v>8286</v>
      </c>
      <c r="U1469" s="9" t="s">
        <v>8320</v>
      </c>
      <c r="V1469" t="s">
        <v>8340</v>
      </c>
    </row>
    <row r="1470" spans="1:22" ht="60" hidden="1" x14ac:dyDescent="0.3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s="7">
        <f t="shared" si="145"/>
        <v>102</v>
      </c>
      <c r="G1470" s="7">
        <f t="shared" si="140"/>
        <v>33.19</v>
      </c>
      <c r="H1470" t="s">
        <v>8218</v>
      </c>
      <c r="I1470" t="s">
        <v>8223</v>
      </c>
      <c r="J1470" t="s">
        <v>8245</v>
      </c>
      <c r="K1470">
        <v>1307838049</v>
      </c>
      <c r="L1470">
        <v>1302654049</v>
      </c>
      <c r="M1470" s="13">
        <f t="shared" si="141"/>
        <v>40646.014456018522</v>
      </c>
      <c r="N1470" s="13" t="str">
        <f t="shared" si="142"/>
        <v>2011</v>
      </c>
      <c r="O1470" s="13" t="str">
        <f t="shared" si="143"/>
        <v>Apr</v>
      </c>
      <c r="P1470" s="13">
        <f t="shared" si="144"/>
        <v>40706.014456018522</v>
      </c>
      <c r="Q1470" t="b">
        <v>1</v>
      </c>
      <c r="R1470">
        <v>293</v>
      </c>
      <c r="S1470" t="b">
        <v>1</v>
      </c>
      <c r="T1470" t="s">
        <v>8286</v>
      </c>
      <c r="U1470" s="9" t="s">
        <v>8320</v>
      </c>
      <c r="V1470" t="s">
        <v>8340</v>
      </c>
    </row>
    <row r="1471" spans="1:22" ht="45" hidden="1" x14ac:dyDescent="0.3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s="7">
        <f t="shared" si="145"/>
        <v>108</v>
      </c>
      <c r="G1471" s="7">
        <f t="shared" si="140"/>
        <v>149.46</v>
      </c>
      <c r="H1471" t="s">
        <v>8218</v>
      </c>
      <c r="I1471" t="s">
        <v>8223</v>
      </c>
      <c r="J1471" t="s">
        <v>8245</v>
      </c>
      <c r="K1471">
        <v>1360938109</v>
      </c>
      <c r="L1471">
        <v>1358346109</v>
      </c>
      <c r="M1471" s="13">
        <f t="shared" si="141"/>
        <v>41290.598483796297</v>
      </c>
      <c r="N1471" s="13" t="str">
        <f t="shared" si="142"/>
        <v>2013</v>
      </c>
      <c r="O1471" s="13" t="str">
        <f t="shared" si="143"/>
        <v>Jan</v>
      </c>
      <c r="P1471" s="13">
        <f t="shared" si="144"/>
        <v>41320.598483796297</v>
      </c>
      <c r="Q1471" t="b">
        <v>1</v>
      </c>
      <c r="R1471">
        <v>321</v>
      </c>
      <c r="S1471" t="b">
        <v>1</v>
      </c>
      <c r="T1471" t="s">
        <v>8286</v>
      </c>
      <c r="U1471" s="9" t="s">
        <v>8320</v>
      </c>
      <c r="V1471" t="s">
        <v>8340</v>
      </c>
    </row>
    <row r="1472" spans="1:22" ht="60" hidden="1" x14ac:dyDescent="0.3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s="7">
        <f t="shared" si="145"/>
        <v>125</v>
      </c>
      <c r="G1472" s="7">
        <f t="shared" si="140"/>
        <v>23.17</v>
      </c>
      <c r="H1472" t="s">
        <v>8218</v>
      </c>
      <c r="I1472" t="s">
        <v>8223</v>
      </c>
      <c r="J1472" t="s">
        <v>8245</v>
      </c>
      <c r="K1472">
        <v>1356724263</v>
      </c>
      <c r="L1472">
        <v>1354909863</v>
      </c>
      <c r="M1472" s="13">
        <f t="shared" si="141"/>
        <v>41250.827118055553</v>
      </c>
      <c r="N1472" s="13" t="str">
        <f t="shared" si="142"/>
        <v>2012</v>
      </c>
      <c r="O1472" s="13" t="str">
        <f t="shared" si="143"/>
        <v>Dec</v>
      </c>
      <c r="P1472" s="13">
        <f t="shared" si="144"/>
        <v>41271.827118055553</v>
      </c>
      <c r="Q1472" t="b">
        <v>1</v>
      </c>
      <c r="R1472">
        <v>81</v>
      </c>
      <c r="S1472" t="b">
        <v>1</v>
      </c>
      <c r="T1472" t="s">
        <v>8286</v>
      </c>
      <c r="U1472" s="9" t="s">
        <v>8320</v>
      </c>
      <c r="V1472" t="s">
        <v>8340</v>
      </c>
    </row>
    <row r="1473" spans="1:22" ht="45" hidden="1" x14ac:dyDescent="0.3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s="7">
        <f t="shared" si="145"/>
        <v>104</v>
      </c>
      <c r="G1473" s="7">
        <f t="shared" si="140"/>
        <v>96.88</v>
      </c>
      <c r="H1473" t="s">
        <v>8218</v>
      </c>
      <c r="I1473" t="s">
        <v>8223</v>
      </c>
      <c r="J1473" t="s">
        <v>8245</v>
      </c>
      <c r="K1473">
        <v>1428620334</v>
      </c>
      <c r="L1473">
        <v>1426028334</v>
      </c>
      <c r="M1473" s="13">
        <f t="shared" si="141"/>
        <v>42073.957569444443</v>
      </c>
      <c r="N1473" s="13" t="str">
        <f t="shared" si="142"/>
        <v>2015</v>
      </c>
      <c r="O1473" s="13" t="str">
        <f t="shared" si="143"/>
        <v>Mar</v>
      </c>
      <c r="P1473" s="13">
        <f t="shared" si="144"/>
        <v>42103.957569444443</v>
      </c>
      <c r="Q1473" t="b">
        <v>1</v>
      </c>
      <c r="R1473">
        <v>343</v>
      </c>
      <c r="S1473" t="b">
        <v>1</v>
      </c>
      <c r="T1473" t="s">
        <v>8286</v>
      </c>
      <c r="U1473" s="9" t="s">
        <v>8320</v>
      </c>
      <c r="V1473" t="s">
        <v>8340</v>
      </c>
    </row>
    <row r="1474" spans="1:22" ht="60" hidden="1" x14ac:dyDescent="0.3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s="7">
        <f t="shared" si="145"/>
        <v>139</v>
      </c>
      <c r="G1474" s="7">
        <f t="shared" si="140"/>
        <v>103.2</v>
      </c>
      <c r="H1474" t="s">
        <v>8218</v>
      </c>
      <c r="I1474" t="s">
        <v>8223</v>
      </c>
      <c r="J1474" t="s">
        <v>8245</v>
      </c>
      <c r="K1474">
        <v>1381928503</v>
      </c>
      <c r="L1474">
        <v>1379336503</v>
      </c>
      <c r="M1474" s="13">
        <f t="shared" si="141"/>
        <v>41533.542858796296</v>
      </c>
      <c r="N1474" s="13" t="str">
        <f t="shared" si="142"/>
        <v>2013</v>
      </c>
      <c r="O1474" s="13" t="str">
        <f t="shared" si="143"/>
        <v>Sep</v>
      </c>
      <c r="P1474" s="13">
        <f t="shared" si="144"/>
        <v>41563.542858796296</v>
      </c>
      <c r="Q1474" t="b">
        <v>1</v>
      </c>
      <c r="R1474">
        <v>336</v>
      </c>
      <c r="S1474" t="b">
        <v>1</v>
      </c>
      <c r="T1474" t="s">
        <v>8286</v>
      </c>
      <c r="U1474" s="9" t="s">
        <v>8320</v>
      </c>
      <c r="V1474" t="s">
        <v>8340</v>
      </c>
    </row>
    <row r="1475" spans="1:22" hidden="1" x14ac:dyDescent="0.3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s="7">
        <f t="shared" si="145"/>
        <v>121</v>
      </c>
      <c r="G1475" s="7">
        <f t="shared" si="140"/>
        <v>38.46</v>
      </c>
      <c r="H1475" t="s">
        <v>8218</v>
      </c>
      <c r="I1475" t="s">
        <v>8223</v>
      </c>
      <c r="J1475" t="s">
        <v>8245</v>
      </c>
      <c r="K1475">
        <v>1330644639</v>
      </c>
      <c r="L1475">
        <v>1328052639</v>
      </c>
      <c r="M1475" s="13">
        <f t="shared" si="141"/>
        <v>40939.979618055557</v>
      </c>
      <c r="N1475" s="13" t="str">
        <f t="shared" si="142"/>
        <v>2012</v>
      </c>
      <c r="O1475" s="13" t="str">
        <f t="shared" si="143"/>
        <v>Jan</v>
      </c>
      <c r="P1475" s="13">
        <f t="shared" si="144"/>
        <v>40969.979618055557</v>
      </c>
      <c r="Q1475" t="b">
        <v>1</v>
      </c>
      <c r="R1475">
        <v>47</v>
      </c>
      <c r="S1475" t="b">
        <v>1</v>
      </c>
      <c r="T1475" t="s">
        <v>8286</v>
      </c>
      <c r="U1475" s="9" t="s">
        <v>8320</v>
      </c>
      <c r="V1475" t="s">
        <v>8340</v>
      </c>
    </row>
    <row r="1476" spans="1:22" ht="45" hidden="1" x14ac:dyDescent="0.3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s="7">
        <f t="shared" si="145"/>
        <v>112</v>
      </c>
      <c r="G1476" s="7">
        <f t="shared" si="140"/>
        <v>44.32</v>
      </c>
      <c r="H1476" t="s">
        <v>8218</v>
      </c>
      <c r="I1476" t="s">
        <v>8223</v>
      </c>
      <c r="J1476" t="s">
        <v>8245</v>
      </c>
      <c r="K1476">
        <v>1379093292</v>
      </c>
      <c r="L1476">
        <v>1376501292</v>
      </c>
      <c r="M1476" s="13">
        <f t="shared" si="141"/>
        <v>41500.727916666663</v>
      </c>
      <c r="N1476" s="13" t="str">
        <f t="shared" si="142"/>
        <v>2013</v>
      </c>
      <c r="O1476" s="13" t="str">
        <f t="shared" si="143"/>
        <v>Aug</v>
      </c>
      <c r="P1476" s="13">
        <f t="shared" si="144"/>
        <v>41530.727916666663</v>
      </c>
      <c r="Q1476" t="b">
        <v>1</v>
      </c>
      <c r="R1476">
        <v>76</v>
      </c>
      <c r="S1476" t="b">
        <v>1</v>
      </c>
      <c r="T1476" t="s">
        <v>8286</v>
      </c>
      <c r="U1476" s="9" t="s">
        <v>8320</v>
      </c>
      <c r="V1476" t="s">
        <v>8340</v>
      </c>
    </row>
    <row r="1477" spans="1:22" ht="45" hidden="1" x14ac:dyDescent="0.3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s="7">
        <f t="shared" si="145"/>
        <v>189</v>
      </c>
      <c r="G1477" s="7">
        <f t="shared" si="140"/>
        <v>64.17</v>
      </c>
      <c r="H1477" t="s">
        <v>8218</v>
      </c>
      <c r="I1477" t="s">
        <v>8223</v>
      </c>
      <c r="J1477" t="s">
        <v>8245</v>
      </c>
      <c r="K1477">
        <v>1419051540</v>
      </c>
      <c r="L1477">
        <v>1416244863</v>
      </c>
      <c r="M1477" s="13">
        <f t="shared" si="141"/>
        <v>41960.722951388889</v>
      </c>
      <c r="N1477" s="13" t="str">
        <f t="shared" si="142"/>
        <v>2014</v>
      </c>
      <c r="O1477" s="13" t="str">
        <f t="shared" si="143"/>
        <v>Nov</v>
      </c>
      <c r="P1477" s="13">
        <f t="shared" si="144"/>
        <v>41993.207638888889</v>
      </c>
      <c r="Q1477" t="b">
        <v>1</v>
      </c>
      <c r="R1477">
        <v>441</v>
      </c>
      <c r="S1477" t="b">
        <v>1</v>
      </c>
      <c r="T1477" t="s">
        <v>8286</v>
      </c>
      <c r="U1477" s="9" t="s">
        <v>8320</v>
      </c>
      <c r="V1477" t="s">
        <v>8340</v>
      </c>
    </row>
    <row r="1478" spans="1:22" ht="30" hidden="1" x14ac:dyDescent="0.3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s="7">
        <f t="shared" si="145"/>
        <v>662</v>
      </c>
      <c r="G1478" s="7">
        <f t="shared" si="140"/>
        <v>43.33</v>
      </c>
      <c r="H1478" t="s">
        <v>8218</v>
      </c>
      <c r="I1478" t="s">
        <v>8223</v>
      </c>
      <c r="J1478" t="s">
        <v>8245</v>
      </c>
      <c r="K1478">
        <v>1315616422</v>
      </c>
      <c r="L1478">
        <v>1313024422</v>
      </c>
      <c r="M1478" s="13">
        <f t="shared" si="141"/>
        <v>40766.041921296295</v>
      </c>
      <c r="N1478" s="13" t="str">
        <f t="shared" si="142"/>
        <v>2011</v>
      </c>
      <c r="O1478" s="13" t="str">
        <f t="shared" si="143"/>
        <v>Aug</v>
      </c>
      <c r="P1478" s="13">
        <f t="shared" si="144"/>
        <v>40796.041921296295</v>
      </c>
      <c r="Q1478" t="b">
        <v>1</v>
      </c>
      <c r="R1478">
        <v>916</v>
      </c>
      <c r="S1478" t="b">
        <v>1</v>
      </c>
      <c r="T1478" t="s">
        <v>8286</v>
      </c>
      <c r="U1478" s="9" t="s">
        <v>8320</v>
      </c>
      <c r="V1478" t="s">
        <v>8340</v>
      </c>
    </row>
    <row r="1479" spans="1:22" ht="45" hidden="1" x14ac:dyDescent="0.3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s="7">
        <f t="shared" si="145"/>
        <v>111</v>
      </c>
      <c r="G1479" s="7">
        <f t="shared" si="140"/>
        <v>90.5</v>
      </c>
      <c r="H1479" t="s">
        <v>8218</v>
      </c>
      <c r="I1479" t="s">
        <v>8223</v>
      </c>
      <c r="J1479" t="s">
        <v>8245</v>
      </c>
      <c r="K1479">
        <v>1324609200</v>
      </c>
      <c r="L1479">
        <v>1319467604</v>
      </c>
      <c r="M1479" s="13">
        <f t="shared" si="141"/>
        <v>40840.615787037037</v>
      </c>
      <c r="N1479" s="13" t="str">
        <f t="shared" si="142"/>
        <v>2011</v>
      </c>
      <c r="O1479" s="13" t="str">
        <f t="shared" si="143"/>
        <v>Oct</v>
      </c>
      <c r="P1479" s="13">
        <f t="shared" si="144"/>
        <v>40900.125</v>
      </c>
      <c r="Q1479" t="b">
        <v>1</v>
      </c>
      <c r="R1479">
        <v>369</v>
      </c>
      <c r="S1479" t="b">
        <v>1</v>
      </c>
      <c r="T1479" t="s">
        <v>8286</v>
      </c>
      <c r="U1479" s="9" t="s">
        <v>8320</v>
      </c>
      <c r="V1479" t="s">
        <v>8340</v>
      </c>
    </row>
    <row r="1480" spans="1:22" ht="60" hidden="1" x14ac:dyDescent="0.3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s="7">
        <f t="shared" si="145"/>
        <v>1182</v>
      </c>
      <c r="G1480" s="7">
        <f t="shared" si="140"/>
        <v>29.19</v>
      </c>
      <c r="H1480" t="s">
        <v>8218</v>
      </c>
      <c r="I1480" t="s">
        <v>8223</v>
      </c>
      <c r="J1480" t="s">
        <v>8245</v>
      </c>
      <c r="K1480">
        <v>1368564913</v>
      </c>
      <c r="L1480">
        <v>1367355313</v>
      </c>
      <c r="M1480" s="13">
        <f t="shared" si="141"/>
        <v>41394.871678240743</v>
      </c>
      <c r="N1480" s="13" t="str">
        <f t="shared" si="142"/>
        <v>2013</v>
      </c>
      <c r="O1480" s="13" t="str">
        <f t="shared" si="143"/>
        <v>Apr</v>
      </c>
      <c r="P1480" s="13">
        <f t="shared" si="144"/>
        <v>41408.871678240743</v>
      </c>
      <c r="Q1480" t="b">
        <v>1</v>
      </c>
      <c r="R1480">
        <v>20242</v>
      </c>
      <c r="S1480" t="b">
        <v>1</v>
      </c>
      <c r="T1480" t="s">
        <v>8286</v>
      </c>
      <c r="U1480" s="9" t="s">
        <v>8320</v>
      </c>
      <c r="V1480" t="s">
        <v>8340</v>
      </c>
    </row>
    <row r="1481" spans="1:22" ht="45" hidden="1" x14ac:dyDescent="0.3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s="7">
        <f t="shared" si="145"/>
        <v>137</v>
      </c>
      <c r="G1481" s="7">
        <f t="shared" si="140"/>
        <v>30.96</v>
      </c>
      <c r="H1481" t="s">
        <v>8218</v>
      </c>
      <c r="I1481" t="s">
        <v>8223</v>
      </c>
      <c r="J1481" t="s">
        <v>8245</v>
      </c>
      <c r="K1481">
        <v>1399694340</v>
      </c>
      <c r="L1481">
        <v>1398448389</v>
      </c>
      <c r="M1481" s="13">
        <f t="shared" si="141"/>
        <v>41754.745243055557</v>
      </c>
      <c r="N1481" s="13" t="str">
        <f t="shared" si="142"/>
        <v>2014</v>
      </c>
      <c r="O1481" s="13" t="str">
        <f t="shared" si="143"/>
        <v>Apr</v>
      </c>
      <c r="P1481" s="13">
        <f t="shared" si="144"/>
        <v>41769.165972222225</v>
      </c>
      <c r="Q1481" t="b">
        <v>1</v>
      </c>
      <c r="R1481">
        <v>71</v>
      </c>
      <c r="S1481" t="b">
        <v>1</v>
      </c>
      <c r="T1481" t="s">
        <v>8286</v>
      </c>
      <c r="U1481" s="9" t="s">
        <v>8320</v>
      </c>
      <c r="V1481" t="s">
        <v>8340</v>
      </c>
    </row>
    <row r="1482" spans="1:22" ht="60" hidden="1" x14ac:dyDescent="0.3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s="7">
        <f t="shared" si="145"/>
        <v>117</v>
      </c>
      <c r="G1482" s="7">
        <f t="shared" ref="G1482:G1545" si="146">IFERROR(ROUND(E1482/R1482,2),0)</f>
        <v>92.16</v>
      </c>
      <c r="H1482" t="s">
        <v>8218</v>
      </c>
      <c r="I1482" t="s">
        <v>8223</v>
      </c>
      <c r="J1482" t="s">
        <v>8245</v>
      </c>
      <c r="K1482">
        <v>1374858000</v>
      </c>
      <c r="L1482">
        <v>1373408699</v>
      </c>
      <c r="M1482" s="13">
        <f t="shared" ref="M1482:M1545" si="147">(((L1482/60)/60)/24)+DATE(1970,1,1)</f>
        <v>41464.934016203704</v>
      </c>
      <c r="N1482" s="13" t="str">
        <f t="shared" ref="N1482:N1545" si="148">TEXT(M1482, "YYY")</f>
        <v>2013</v>
      </c>
      <c r="O1482" s="13" t="str">
        <f t="shared" ref="O1482:O1545" si="149">TEXT(M1482,"MMM")</f>
        <v>Jul</v>
      </c>
      <c r="P1482" s="13">
        <f t="shared" ref="P1482:P1545" si="150">(((K1482/60)/60)/24)+DATE(1970,1,1)</f>
        <v>41481.708333333336</v>
      </c>
      <c r="Q1482" t="b">
        <v>1</v>
      </c>
      <c r="R1482">
        <v>635</v>
      </c>
      <c r="S1482" t="b">
        <v>1</v>
      </c>
      <c r="T1482" t="s">
        <v>8286</v>
      </c>
      <c r="U1482" s="9" t="s">
        <v>8320</v>
      </c>
      <c r="V1482" t="s">
        <v>8340</v>
      </c>
    </row>
    <row r="1483" spans="1:22" ht="45" hidden="1" x14ac:dyDescent="0.3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s="7">
        <f t="shared" si="145"/>
        <v>2</v>
      </c>
      <c r="G1483" s="7">
        <f t="shared" si="146"/>
        <v>17.5</v>
      </c>
      <c r="H1483" t="s">
        <v>8220</v>
      </c>
      <c r="I1483" t="s">
        <v>8228</v>
      </c>
      <c r="J1483" t="s">
        <v>8250</v>
      </c>
      <c r="K1483">
        <v>1383430145</v>
      </c>
      <c r="L1483">
        <v>1380838145</v>
      </c>
      <c r="M1483" s="13">
        <f t="shared" si="147"/>
        <v>41550.922974537039</v>
      </c>
      <c r="N1483" s="13" t="str">
        <f t="shared" si="148"/>
        <v>2013</v>
      </c>
      <c r="O1483" s="13" t="str">
        <f t="shared" si="149"/>
        <v>Oct</v>
      </c>
      <c r="P1483" s="13">
        <f t="shared" si="150"/>
        <v>41580.922974537039</v>
      </c>
      <c r="Q1483" t="b">
        <v>0</v>
      </c>
      <c r="R1483">
        <v>6</v>
      </c>
      <c r="S1483" t="b">
        <v>0</v>
      </c>
      <c r="T1483" t="s">
        <v>8273</v>
      </c>
      <c r="U1483" s="9" t="s">
        <v>8320</v>
      </c>
      <c r="V1483" t="s">
        <v>8322</v>
      </c>
    </row>
    <row r="1484" spans="1:22" ht="45" hidden="1" x14ac:dyDescent="0.3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s="7">
        <f t="shared" si="145"/>
        <v>0</v>
      </c>
      <c r="G1484" s="7">
        <f t="shared" si="146"/>
        <v>5</v>
      </c>
      <c r="H1484" t="s">
        <v>8220</v>
      </c>
      <c r="I1484" t="s">
        <v>8223</v>
      </c>
      <c r="J1484" t="s">
        <v>8245</v>
      </c>
      <c r="K1484">
        <v>1347004260</v>
      </c>
      <c r="L1484">
        <v>1345062936</v>
      </c>
      <c r="M1484" s="13">
        <f t="shared" si="147"/>
        <v>41136.85805555556</v>
      </c>
      <c r="N1484" s="13" t="str">
        <f t="shared" si="148"/>
        <v>2012</v>
      </c>
      <c r="O1484" s="13" t="str">
        <f t="shared" si="149"/>
        <v>Aug</v>
      </c>
      <c r="P1484" s="13">
        <f t="shared" si="150"/>
        <v>41159.32708333333</v>
      </c>
      <c r="Q1484" t="b">
        <v>0</v>
      </c>
      <c r="R1484">
        <v>1</v>
      </c>
      <c r="S1484" t="b">
        <v>0</v>
      </c>
      <c r="T1484" t="s">
        <v>8273</v>
      </c>
      <c r="U1484" s="9" t="s">
        <v>8320</v>
      </c>
      <c r="V1484" t="s">
        <v>8322</v>
      </c>
    </row>
    <row r="1485" spans="1:22" ht="45" hidden="1" x14ac:dyDescent="0.3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s="7">
        <f t="shared" si="145"/>
        <v>1</v>
      </c>
      <c r="G1485" s="7">
        <f t="shared" si="146"/>
        <v>25</v>
      </c>
      <c r="H1485" t="s">
        <v>8220</v>
      </c>
      <c r="I1485" t="s">
        <v>8223</v>
      </c>
      <c r="J1485" t="s">
        <v>8245</v>
      </c>
      <c r="K1485">
        <v>1469162275</v>
      </c>
      <c r="L1485">
        <v>1467002275</v>
      </c>
      <c r="M1485" s="13">
        <f t="shared" si="147"/>
        <v>42548.192997685182</v>
      </c>
      <c r="N1485" s="13" t="str">
        <f t="shared" si="148"/>
        <v>2016</v>
      </c>
      <c r="O1485" s="13" t="str">
        <f t="shared" si="149"/>
        <v>Jun</v>
      </c>
      <c r="P1485" s="13">
        <f t="shared" si="150"/>
        <v>42573.192997685182</v>
      </c>
      <c r="Q1485" t="b">
        <v>0</v>
      </c>
      <c r="R1485">
        <v>2</v>
      </c>
      <c r="S1485" t="b">
        <v>0</v>
      </c>
      <c r="T1485" t="s">
        <v>8273</v>
      </c>
      <c r="U1485" s="9" t="s">
        <v>8320</v>
      </c>
      <c r="V1485" t="s">
        <v>8322</v>
      </c>
    </row>
    <row r="1486" spans="1:22" hidden="1" x14ac:dyDescent="0.3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s="7">
        <f t="shared" si="145"/>
        <v>0</v>
      </c>
      <c r="G1486" s="7">
        <f t="shared" si="146"/>
        <v>0</v>
      </c>
      <c r="H1486" t="s">
        <v>8220</v>
      </c>
      <c r="I1486" t="s">
        <v>8223</v>
      </c>
      <c r="J1486" t="s">
        <v>8245</v>
      </c>
      <c r="K1486">
        <v>1342882260</v>
      </c>
      <c r="L1486">
        <v>1337834963</v>
      </c>
      <c r="M1486" s="13">
        <f t="shared" si="147"/>
        <v>41053.200960648144</v>
      </c>
      <c r="N1486" s="13" t="str">
        <f t="shared" si="148"/>
        <v>2012</v>
      </c>
      <c r="O1486" s="13" t="str">
        <f t="shared" si="149"/>
        <v>May</v>
      </c>
      <c r="P1486" s="13">
        <f t="shared" si="150"/>
        <v>41111.618750000001</v>
      </c>
      <c r="Q1486" t="b">
        <v>0</v>
      </c>
      <c r="R1486">
        <v>0</v>
      </c>
      <c r="S1486" t="b">
        <v>0</v>
      </c>
      <c r="T1486" t="s">
        <v>8273</v>
      </c>
      <c r="U1486" s="9" t="s">
        <v>8320</v>
      </c>
      <c r="V1486" t="s">
        <v>8322</v>
      </c>
    </row>
    <row r="1487" spans="1:22" ht="45" hidden="1" x14ac:dyDescent="0.3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s="7">
        <f t="shared" si="145"/>
        <v>2</v>
      </c>
      <c r="G1487" s="7">
        <f t="shared" si="146"/>
        <v>50</v>
      </c>
      <c r="H1487" t="s">
        <v>8220</v>
      </c>
      <c r="I1487" t="s">
        <v>8223</v>
      </c>
      <c r="J1487" t="s">
        <v>8245</v>
      </c>
      <c r="K1487">
        <v>1434827173</v>
      </c>
      <c r="L1487">
        <v>1430939173</v>
      </c>
      <c r="M1487" s="13">
        <f t="shared" si="147"/>
        <v>42130.795983796299</v>
      </c>
      <c r="N1487" s="13" t="str">
        <f t="shared" si="148"/>
        <v>2015</v>
      </c>
      <c r="O1487" s="13" t="str">
        <f t="shared" si="149"/>
        <v>May</v>
      </c>
      <c r="P1487" s="13">
        <f t="shared" si="150"/>
        <v>42175.795983796299</v>
      </c>
      <c r="Q1487" t="b">
        <v>0</v>
      </c>
      <c r="R1487">
        <v>3</v>
      </c>
      <c r="S1487" t="b">
        <v>0</v>
      </c>
      <c r="T1487" t="s">
        <v>8273</v>
      </c>
      <c r="U1487" s="9" t="s">
        <v>8320</v>
      </c>
      <c r="V1487" t="s">
        <v>8322</v>
      </c>
    </row>
    <row r="1488" spans="1:22" ht="60" hidden="1" x14ac:dyDescent="0.3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s="7">
        <f t="shared" si="145"/>
        <v>0</v>
      </c>
      <c r="G1488" s="7">
        <f t="shared" si="146"/>
        <v>16</v>
      </c>
      <c r="H1488" t="s">
        <v>8220</v>
      </c>
      <c r="I1488" t="s">
        <v>8223</v>
      </c>
      <c r="J1488" t="s">
        <v>8245</v>
      </c>
      <c r="K1488">
        <v>1425009761</v>
      </c>
      <c r="L1488">
        <v>1422417761</v>
      </c>
      <c r="M1488" s="13">
        <f t="shared" si="147"/>
        <v>42032.168530092589</v>
      </c>
      <c r="N1488" s="13" t="str">
        <f t="shared" si="148"/>
        <v>2015</v>
      </c>
      <c r="O1488" s="13" t="str">
        <f t="shared" si="149"/>
        <v>Jan</v>
      </c>
      <c r="P1488" s="13">
        <f t="shared" si="150"/>
        <v>42062.168530092589</v>
      </c>
      <c r="Q1488" t="b">
        <v>0</v>
      </c>
      <c r="R1488">
        <v>3</v>
      </c>
      <c r="S1488" t="b">
        <v>0</v>
      </c>
      <c r="T1488" t="s">
        <v>8273</v>
      </c>
      <c r="U1488" s="9" t="s">
        <v>8320</v>
      </c>
      <c r="V1488" t="s">
        <v>8322</v>
      </c>
    </row>
    <row r="1489" spans="1:22" ht="45" hidden="1" x14ac:dyDescent="0.3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s="7">
        <f t="shared" si="145"/>
        <v>0</v>
      </c>
      <c r="G1489" s="7">
        <f t="shared" si="146"/>
        <v>0</v>
      </c>
      <c r="H1489" t="s">
        <v>8220</v>
      </c>
      <c r="I1489" t="s">
        <v>8223</v>
      </c>
      <c r="J1489" t="s">
        <v>8245</v>
      </c>
      <c r="K1489">
        <v>1470175271</v>
      </c>
      <c r="L1489">
        <v>1467583271</v>
      </c>
      <c r="M1489" s="13">
        <f t="shared" si="147"/>
        <v>42554.917488425926</v>
      </c>
      <c r="N1489" s="13" t="str">
        <f t="shared" si="148"/>
        <v>2016</v>
      </c>
      <c r="O1489" s="13" t="str">
        <f t="shared" si="149"/>
        <v>Jul</v>
      </c>
      <c r="P1489" s="13">
        <f t="shared" si="150"/>
        <v>42584.917488425926</v>
      </c>
      <c r="Q1489" t="b">
        <v>0</v>
      </c>
      <c r="R1489">
        <v>0</v>
      </c>
      <c r="S1489" t="b">
        <v>0</v>
      </c>
      <c r="T1489" t="s">
        <v>8273</v>
      </c>
      <c r="U1489" s="9" t="s">
        <v>8320</v>
      </c>
      <c r="V1489" t="s">
        <v>8322</v>
      </c>
    </row>
    <row r="1490" spans="1:22" ht="45" hidden="1" x14ac:dyDescent="0.3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s="7">
        <f t="shared" si="145"/>
        <v>2</v>
      </c>
      <c r="G1490" s="7">
        <f t="shared" si="146"/>
        <v>60</v>
      </c>
      <c r="H1490" t="s">
        <v>8220</v>
      </c>
      <c r="I1490" t="s">
        <v>8225</v>
      </c>
      <c r="J1490" t="s">
        <v>8247</v>
      </c>
      <c r="K1490">
        <v>1388928660</v>
      </c>
      <c r="L1490">
        <v>1386336660</v>
      </c>
      <c r="M1490" s="13">
        <f t="shared" si="147"/>
        <v>41614.563194444447</v>
      </c>
      <c r="N1490" s="13" t="str">
        <f t="shared" si="148"/>
        <v>2013</v>
      </c>
      <c r="O1490" s="13" t="str">
        <f t="shared" si="149"/>
        <v>Dec</v>
      </c>
      <c r="P1490" s="13">
        <f t="shared" si="150"/>
        <v>41644.563194444447</v>
      </c>
      <c r="Q1490" t="b">
        <v>0</v>
      </c>
      <c r="R1490">
        <v>6</v>
      </c>
      <c r="S1490" t="b">
        <v>0</v>
      </c>
      <c r="T1490" t="s">
        <v>8273</v>
      </c>
      <c r="U1490" s="9" t="s">
        <v>8320</v>
      </c>
      <c r="V1490" t="s">
        <v>8322</v>
      </c>
    </row>
    <row r="1491" spans="1:22" ht="45" hidden="1" x14ac:dyDescent="0.3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s="7">
        <f t="shared" si="145"/>
        <v>0</v>
      </c>
      <c r="G1491" s="7">
        <f t="shared" si="146"/>
        <v>0</v>
      </c>
      <c r="H1491" t="s">
        <v>8220</v>
      </c>
      <c r="I1491" t="s">
        <v>8223</v>
      </c>
      <c r="J1491" t="s">
        <v>8245</v>
      </c>
      <c r="K1491">
        <v>1352994052</v>
      </c>
      <c r="L1491">
        <v>1350398452</v>
      </c>
      <c r="M1491" s="13">
        <f t="shared" si="147"/>
        <v>41198.611712962964</v>
      </c>
      <c r="N1491" s="13" t="str">
        <f t="shared" si="148"/>
        <v>2012</v>
      </c>
      <c r="O1491" s="13" t="str">
        <f t="shared" si="149"/>
        <v>Oct</v>
      </c>
      <c r="P1491" s="13">
        <f t="shared" si="150"/>
        <v>41228.653379629628</v>
      </c>
      <c r="Q1491" t="b">
        <v>0</v>
      </c>
      <c r="R1491">
        <v>0</v>
      </c>
      <c r="S1491" t="b">
        <v>0</v>
      </c>
      <c r="T1491" t="s">
        <v>8273</v>
      </c>
      <c r="U1491" s="9" t="s">
        <v>8320</v>
      </c>
      <c r="V1491" t="s">
        <v>8322</v>
      </c>
    </row>
    <row r="1492" spans="1:22" ht="45" hidden="1" x14ac:dyDescent="0.3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s="7">
        <f t="shared" si="145"/>
        <v>31</v>
      </c>
      <c r="G1492" s="7">
        <f t="shared" si="146"/>
        <v>47.11</v>
      </c>
      <c r="H1492" t="s">
        <v>8220</v>
      </c>
      <c r="I1492" t="s">
        <v>8223</v>
      </c>
      <c r="J1492" t="s">
        <v>8245</v>
      </c>
      <c r="K1492">
        <v>1380720474</v>
      </c>
      <c r="L1492">
        <v>1378214874</v>
      </c>
      <c r="M1492" s="13">
        <f t="shared" si="147"/>
        <v>41520.561041666668</v>
      </c>
      <c r="N1492" s="13" t="str">
        <f t="shared" si="148"/>
        <v>2013</v>
      </c>
      <c r="O1492" s="13" t="str">
        <f t="shared" si="149"/>
        <v>Sep</v>
      </c>
      <c r="P1492" s="13">
        <f t="shared" si="150"/>
        <v>41549.561041666668</v>
      </c>
      <c r="Q1492" t="b">
        <v>0</v>
      </c>
      <c r="R1492">
        <v>19</v>
      </c>
      <c r="S1492" t="b">
        <v>0</v>
      </c>
      <c r="T1492" t="s">
        <v>8273</v>
      </c>
      <c r="U1492" s="9" t="s">
        <v>8320</v>
      </c>
      <c r="V1492" t="s">
        <v>8322</v>
      </c>
    </row>
    <row r="1493" spans="1:22" ht="45" hidden="1" x14ac:dyDescent="0.3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s="7">
        <f t="shared" si="145"/>
        <v>8</v>
      </c>
      <c r="G1493" s="7">
        <f t="shared" si="146"/>
        <v>100</v>
      </c>
      <c r="H1493" t="s">
        <v>8220</v>
      </c>
      <c r="I1493" t="s">
        <v>8223</v>
      </c>
      <c r="J1493" t="s">
        <v>8245</v>
      </c>
      <c r="K1493">
        <v>1424014680</v>
      </c>
      <c r="L1493">
        <v>1418922443</v>
      </c>
      <c r="M1493" s="13">
        <f t="shared" si="147"/>
        <v>41991.713460648149</v>
      </c>
      <c r="N1493" s="13" t="str">
        <f t="shared" si="148"/>
        <v>2014</v>
      </c>
      <c r="O1493" s="13" t="str">
        <f t="shared" si="149"/>
        <v>Dec</v>
      </c>
      <c r="P1493" s="13">
        <f t="shared" si="150"/>
        <v>42050.651388888888</v>
      </c>
      <c r="Q1493" t="b">
        <v>0</v>
      </c>
      <c r="R1493">
        <v>1</v>
      </c>
      <c r="S1493" t="b">
        <v>0</v>
      </c>
      <c r="T1493" t="s">
        <v>8273</v>
      </c>
      <c r="U1493" s="9" t="s">
        <v>8320</v>
      </c>
      <c r="V1493" t="s">
        <v>8322</v>
      </c>
    </row>
    <row r="1494" spans="1:22" ht="60" hidden="1" x14ac:dyDescent="0.3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s="7">
        <f t="shared" si="145"/>
        <v>1</v>
      </c>
      <c r="G1494" s="7">
        <f t="shared" si="146"/>
        <v>15</v>
      </c>
      <c r="H1494" t="s">
        <v>8220</v>
      </c>
      <c r="I1494" t="s">
        <v>8223</v>
      </c>
      <c r="J1494" t="s">
        <v>8245</v>
      </c>
      <c r="K1494">
        <v>1308431646</v>
      </c>
      <c r="L1494">
        <v>1305839646</v>
      </c>
      <c r="M1494" s="13">
        <f t="shared" si="147"/>
        <v>40682.884791666671</v>
      </c>
      <c r="N1494" s="13" t="str">
        <f t="shared" si="148"/>
        <v>2011</v>
      </c>
      <c r="O1494" s="13" t="str">
        <f t="shared" si="149"/>
        <v>May</v>
      </c>
      <c r="P1494" s="13">
        <f t="shared" si="150"/>
        <v>40712.884791666671</v>
      </c>
      <c r="Q1494" t="b">
        <v>0</v>
      </c>
      <c r="R1494">
        <v>2</v>
      </c>
      <c r="S1494" t="b">
        <v>0</v>
      </c>
      <c r="T1494" t="s">
        <v>8273</v>
      </c>
      <c r="U1494" s="9" t="s">
        <v>8320</v>
      </c>
      <c r="V1494" t="s">
        <v>8322</v>
      </c>
    </row>
    <row r="1495" spans="1:22" ht="30" hidden="1" x14ac:dyDescent="0.3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s="7">
        <f t="shared" si="145"/>
        <v>0</v>
      </c>
      <c r="G1495" s="7">
        <f t="shared" si="146"/>
        <v>0</v>
      </c>
      <c r="H1495" t="s">
        <v>8220</v>
      </c>
      <c r="I1495" t="s">
        <v>8223</v>
      </c>
      <c r="J1495" t="s">
        <v>8245</v>
      </c>
      <c r="K1495">
        <v>1371415675</v>
      </c>
      <c r="L1495">
        <v>1368823675</v>
      </c>
      <c r="M1495" s="13">
        <f t="shared" si="147"/>
        <v>41411.866608796299</v>
      </c>
      <c r="N1495" s="13" t="str">
        <f t="shared" si="148"/>
        <v>2013</v>
      </c>
      <c r="O1495" s="13" t="str">
        <f t="shared" si="149"/>
        <v>May</v>
      </c>
      <c r="P1495" s="13">
        <f t="shared" si="150"/>
        <v>41441.866608796299</v>
      </c>
      <c r="Q1495" t="b">
        <v>0</v>
      </c>
      <c r="R1495">
        <v>0</v>
      </c>
      <c r="S1495" t="b">
        <v>0</v>
      </c>
      <c r="T1495" t="s">
        <v>8273</v>
      </c>
      <c r="U1495" s="9" t="s">
        <v>8320</v>
      </c>
      <c r="V1495" t="s">
        <v>8322</v>
      </c>
    </row>
    <row r="1496" spans="1:22" ht="60" hidden="1" x14ac:dyDescent="0.3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s="7">
        <f t="shared" si="145"/>
        <v>9</v>
      </c>
      <c r="G1496" s="7">
        <f t="shared" si="146"/>
        <v>40.450000000000003</v>
      </c>
      <c r="H1496" t="s">
        <v>8220</v>
      </c>
      <c r="I1496" t="s">
        <v>8223</v>
      </c>
      <c r="J1496" t="s">
        <v>8245</v>
      </c>
      <c r="K1496">
        <v>1428075480</v>
      </c>
      <c r="L1496">
        <v>1425489613</v>
      </c>
      <c r="M1496" s="13">
        <f t="shared" si="147"/>
        <v>42067.722372685181</v>
      </c>
      <c r="N1496" s="13" t="str">
        <f t="shared" si="148"/>
        <v>2015</v>
      </c>
      <c r="O1496" s="13" t="str">
        <f t="shared" si="149"/>
        <v>Mar</v>
      </c>
      <c r="P1496" s="13">
        <f t="shared" si="150"/>
        <v>42097.651388888888</v>
      </c>
      <c r="Q1496" t="b">
        <v>0</v>
      </c>
      <c r="R1496">
        <v>11</v>
      </c>
      <c r="S1496" t="b">
        <v>0</v>
      </c>
      <c r="T1496" t="s">
        <v>8273</v>
      </c>
      <c r="U1496" s="9" t="s">
        <v>8320</v>
      </c>
      <c r="V1496" t="s">
        <v>8322</v>
      </c>
    </row>
    <row r="1497" spans="1:22" ht="30" hidden="1" x14ac:dyDescent="0.3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s="7">
        <f t="shared" si="145"/>
        <v>0</v>
      </c>
      <c r="G1497" s="7">
        <f t="shared" si="146"/>
        <v>0</v>
      </c>
      <c r="H1497" t="s">
        <v>8220</v>
      </c>
      <c r="I1497" t="s">
        <v>8223</v>
      </c>
      <c r="J1497" t="s">
        <v>8245</v>
      </c>
      <c r="K1497">
        <v>1314471431</v>
      </c>
      <c r="L1497">
        <v>1311879431</v>
      </c>
      <c r="M1497" s="13">
        <f t="shared" si="147"/>
        <v>40752.789710648147</v>
      </c>
      <c r="N1497" s="13" t="str">
        <f t="shared" si="148"/>
        <v>2011</v>
      </c>
      <c r="O1497" s="13" t="str">
        <f t="shared" si="149"/>
        <v>Jul</v>
      </c>
      <c r="P1497" s="13">
        <f t="shared" si="150"/>
        <v>40782.789710648147</v>
      </c>
      <c r="Q1497" t="b">
        <v>0</v>
      </c>
      <c r="R1497">
        <v>0</v>
      </c>
      <c r="S1497" t="b">
        <v>0</v>
      </c>
      <c r="T1497" t="s">
        <v>8273</v>
      </c>
      <c r="U1497" s="9" t="s">
        <v>8320</v>
      </c>
      <c r="V1497" t="s">
        <v>8322</v>
      </c>
    </row>
    <row r="1498" spans="1:22" ht="45" hidden="1" x14ac:dyDescent="0.3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s="7">
        <f t="shared" ref="F1498:F1561" si="151">ROUND(E1498/D1498*100,0)</f>
        <v>0</v>
      </c>
      <c r="G1498" s="7">
        <f t="shared" si="146"/>
        <v>0</v>
      </c>
      <c r="H1498" t="s">
        <v>8220</v>
      </c>
      <c r="I1498" t="s">
        <v>8223</v>
      </c>
      <c r="J1498" t="s">
        <v>8245</v>
      </c>
      <c r="K1498">
        <v>1410866659</v>
      </c>
      <c r="L1498">
        <v>1405682659</v>
      </c>
      <c r="M1498" s="13">
        <f t="shared" si="147"/>
        <v>41838.475219907406</v>
      </c>
      <c r="N1498" s="13" t="str">
        <f t="shared" si="148"/>
        <v>2014</v>
      </c>
      <c r="O1498" s="13" t="str">
        <f t="shared" si="149"/>
        <v>Jul</v>
      </c>
      <c r="P1498" s="13">
        <f t="shared" si="150"/>
        <v>41898.475219907406</v>
      </c>
      <c r="Q1498" t="b">
        <v>0</v>
      </c>
      <c r="R1498">
        <v>0</v>
      </c>
      <c r="S1498" t="b">
        <v>0</v>
      </c>
      <c r="T1498" t="s">
        <v>8273</v>
      </c>
      <c r="U1498" s="9" t="s">
        <v>8320</v>
      </c>
      <c r="V1498" t="s">
        <v>8322</v>
      </c>
    </row>
    <row r="1499" spans="1:22" ht="60" hidden="1" x14ac:dyDescent="0.3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s="7">
        <f t="shared" si="151"/>
        <v>0</v>
      </c>
      <c r="G1499" s="7">
        <f t="shared" si="146"/>
        <v>1</v>
      </c>
      <c r="H1499" t="s">
        <v>8220</v>
      </c>
      <c r="I1499" t="s">
        <v>8223</v>
      </c>
      <c r="J1499" t="s">
        <v>8245</v>
      </c>
      <c r="K1499">
        <v>1375299780</v>
      </c>
      <c r="L1499">
        <v>1371655522</v>
      </c>
      <c r="M1499" s="13">
        <f t="shared" si="147"/>
        <v>41444.64261574074</v>
      </c>
      <c r="N1499" s="13" t="str">
        <f t="shared" si="148"/>
        <v>2013</v>
      </c>
      <c r="O1499" s="13" t="str">
        <f t="shared" si="149"/>
        <v>Jun</v>
      </c>
      <c r="P1499" s="13">
        <f t="shared" si="150"/>
        <v>41486.821527777778</v>
      </c>
      <c r="Q1499" t="b">
        <v>0</v>
      </c>
      <c r="R1499">
        <v>1</v>
      </c>
      <c r="S1499" t="b">
        <v>0</v>
      </c>
      <c r="T1499" t="s">
        <v>8273</v>
      </c>
      <c r="U1499" s="9" t="s">
        <v>8320</v>
      </c>
      <c r="V1499" t="s">
        <v>8322</v>
      </c>
    </row>
    <row r="1500" spans="1:22" ht="45" hidden="1" x14ac:dyDescent="0.3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s="7">
        <f t="shared" si="151"/>
        <v>2</v>
      </c>
      <c r="G1500" s="7">
        <f t="shared" si="146"/>
        <v>19</v>
      </c>
      <c r="H1500" t="s">
        <v>8220</v>
      </c>
      <c r="I1500" t="s">
        <v>8223</v>
      </c>
      <c r="J1500" t="s">
        <v>8245</v>
      </c>
      <c r="K1500">
        <v>1409787378</v>
      </c>
      <c r="L1500">
        <v>1405899378</v>
      </c>
      <c r="M1500" s="13">
        <f t="shared" si="147"/>
        <v>41840.983541666668</v>
      </c>
      <c r="N1500" s="13" t="str">
        <f t="shared" si="148"/>
        <v>2014</v>
      </c>
      <c r="O1500" s="13" t="str">
        <f t="shared" si="149"/>
        <v>Jul</v>
      </c>
      <c r="P1500" s="13">
        <f t="shared" si="150"/>
        <v>41885.983541666668</v>
      </c>
      <c r="Q1500" t="b">
        <v>0</v>
      </c>
      <c r="R1500">
        <v>3</v>
      </c>
      <c r="S1500" t="b">
        <v>0</v>
      </c>
      <c r="T1500" t="s">
        <v>8273</v>
      </c>
      <c r="U1500" s="9" t="s">
        <v>8320</v>
      </c>
      <c r="V1500" t="s">
        <v>8322</v>
      </c>
    </row>
    <row r="1501" spans="1:22" ht="60" hidden="1" x14ac:dyDescent="0.3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s="7">
        <f t="shared" si="151"/>
        <v>0</v>
      </c>
      <c r="G1501" s="7">
        <f t="shared" si="146"/>
        <v>5</v>
      </c>
      <c r="H1501" t="s">
        <v>8220</v>
      </c>
      <c r="I1501" t="s">
        <v>8223</v>
      </c>
      <c r="J1501" t="s">
        <v>8245</v>
      </c>
      <c r="K1501">
        <v>1470355833</v>
      </c>
      <c r="L1501">
        <v>1465171833</v>
      </c>
      <c r="M1501" s="13">
        <f t="shared" si="147"/>
        <v>42527.007326388892</v>
      </c>
      <c r="N1501" s="13" t="str">
        <f t="shared" si="148"/>
        <v>2016</v>
      </c>
      <c r="O1501" s="13" t="str">
        <f t="shared" si="149"/>
        <v>Jun</v>
      </c>
      <c r="P1501" s="13">
        <f t="shared" si="150"/>
        <v>42587.007326388892</v>
      </c>
      <c r="Q1501" t="b">
        <v>0</v>
      </c>
      <c r="R1501">
        <v>1</v>
      </c>
      <c r="S1501" t="b">
        <v>0</v>
      </c>
      <c r="T1501" t="s">
        <v>8273</v>
      </c>
      <c r="U1501" s="9" t="s">
        <v>8320</v>
      </c>
      <c r="V1501" t="s">
        <v>8322</v>
      </c>
    </row>
    <row r="1502" spans="1:22" ht="45" hidden="1" x14ac:dyDescent="0.3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s="7">
        <f t="shared" si="151"/>
        <v>25</v>
      </c>
      <c r="G1502" s="7">
        <f t="shared" si="146"/>
        <v>46.73</v>
      </c>
      <c r="H1502" t="s">
        <v>8220</v>
      </c>
      <c r="I1502" t="s">
        <v>8223</v>
      </c>
      <c r="J1502" t="s">
        <v>8245</v>
      </c>
      <c r="K1502">
        <v>1367444557</v>
      </c>
      <c r="L1502">
        <v>1364852557</v>
      </c>
      <c r="M1502" s="13">
        <f t="shared" si="147"/>
        <v>41365.904594907406</v>
      </c>
      <c r="N1502" s="13" t="str">
        <f t="shared" si="148"/>
        <v>2013</v>
      </c>
      <c r="O1502" s="13" t="str">
        <f t="shared" si="149"/>
        <v>Apr</v>
      </c>
      <c r="P1502" s="13">
        <f t="shared" si="150"/>
        <v>41395.904594907406</v>
      </c>
      <c r="Q1502" t="b">
        <v>0</v>
      </c>
      <c r="R1502">
        <v>15</v>
      </c>
      <c r="S1502" t="b">
        <v>0</v>
      </c>
      <c r="T1502" t="s">
        <v>8273</v>
      </c>
      <c r="U1502" s="9" t="s">
        <v>8320</v>
      </c>
      <c r="V1502" t="s">
        <v>8322</v>
      </c>
    </row>
    <row r="1503" spans="1:22" ht="30" hidden="1" x14ac:dyDescent="0.3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s="7">
        <f t="shared" si="151"/>
        <v>166</v>
      </c>
      <c r="G1503" s="7">
        <f t="shared" si="146"/>
        <v>97.73</v>
      </c>
      <c r="H1503" t="s">
        <v>8218</v>
      </c>
      <c r="I1503" t="s">
        <v>8228</v>
      </c>
      <c r="J1503" t="s">
        <v>8250</v>
      </c>
      <c r="K1503">
        <v>1436364023</v>
      </c>
      <c r="L1503">
        <v>1433772023</v>
      </c>
      <c r="M1503" s="13">
        <f t="shared" si="147"/>
        <v>42163.583599537036</v>
      </c>
      <c r="N1503" s="13" t="str">
        <f t="shared" si="148"/>
        <v>2015</v>
      </c>
      <c r="O1503" s="13" t="str">
        <f t="shared" si="149"/>
        <v>Jun</v>
      </c>
      <c r="P1503" s="13">
        <f t="shared" si="150"/>
        <v>42193.583599537036</v>
      </c>
      <c r="Q1503" t="b">
        <v>1</v>
      </c>
      <c r="R1503">
        <v>885</v>
      </c>
      <c r="S1503" t="b">
        <v>1</v>
      </c>
      <c r="T1503" t="s">
        <v>8283</v>
      </c>
      <c r="U1503" s="9" t="s">
        <v>8336</v>
      </c>
      <c r="V1503" t="s">
        <v>8337</v>
      </c>
    </row>
    <row r="1504" spans="1:22" ht="45" hidden="1" x14ac:dyDescent="0.3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s="7">
        <f t="shared" si="151"/>
        <v>101</v>
      </c>
      <c r="G1504" s="7">
        <f t="shared" si="146"/>
        <v>67.84</v>
      </c>
      <c r="H1504" t="s">
        <v>8218</v>
      </c>
      <c r="I1504" t="s">
        <v>8224</v>
      </c>
      <c r="J1504" t="s">
        <v>8246</v>
      </c>
      <c r="K1504">
        <v>1458943200</v>
      </c>
      <c r="L1504">
        <v>1456491680</v>
      </c>
      <c r="M1504" s="13">
        <f t="shared" si="147"/>
        <v>42426.542592592596</v>
      </c>
      <c r="N1504" s="13" t="str">
        <f t="shared" si="148"/>
        <v>2016</v>
      </c>
      <c r="O1504" s="13" t="str">
        <f t="shared" si="149"/>
        <v>Feb</v>
      </c>
      <c r="P1504" s="13">
        <f t="shared" si="150"/>
        <v>42454.916666666672</v>
      </c>
      <c r="Q1504" t="b">
        <v>1</v>
      </c>
      <c r="R1504">
        <v>329</v>
      </c>
      <c r="S1504" t="b">
        <v>1</v>
      </c>
      <c r="T1504" t="s">
        <v>8283</v>
      </c>
      <c r="U1504" s="9" t="s">
        <v>8336</v>
      </c>
      <c r="V1504" t="s">
        <v>8337</v>
      </c>
    </row>
    <row r="1505" spans="1:22" ht="60" hidden="1" x14ac:dyDescent="0.3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s="7">
        <f t="shared" si="151"/>
        <v>108</v>
      </c>
      <c r="G1505" s="7">
        <f t="shared" si="146"/>
        <v>56.98</v>
      </c>
      <c r="H1505" t="s">
        <v>8218</v>
      </c>
      <c r="I1505" t="s">
        <v>8241</v>
      </c>
      <c r="J1505" t="s">
        <v>8248</v>
      </c>
      <c r="K1505">
        <v>1477210801</v>
      </c>
      <c r="L1505">
        <v>1472026801</v>
      </c>
      <c r="M1505" s="13">
        <f t="shared" si="147"/>
        <v>42606.347233796296</v>
      </c>
      <c r="N1505" s="13" t="str">
        <f t="shared" si="148"/>
        <v>2016</v>
      </c>
      <c r="O1505" s="13" t="str">
        <f t="shared" si="149"/>
        <v>Aug</v>
      </c>
      <c r="P1505" s="13">
        <f t="shared" si="150"/>
        <v>42666.347233796296</v>
      </c>
      <c r="Q1505" t="b">
        <v>1</v>
      </c>
      <c r="R1505">
        <v>71</v>
      </c>
      <c r="S1505" t="b">
        <v>1</v>
      </c>
      <c r="T1505" t="s">
        <v>8283</v>
      </c>
      <c r="U1505" s="9" t="s">
        <v>8336</v>
      </c>
      <c r="V1505" t="s">
        <v>8337</v>
      </c>
    </row>
    <row r="1506" spans="1:22" ht="45" hidden="1" x14ac:dyDescent="0.3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s="7">
        <f t="shared" si="151"/>
        <v>278</v>
      </c>
      <c r="G1506" s="7">
        <f t="shared" si="146"/>
        <v>67.16</v>
      </c>
      <c r="H1506" t="s">
        <v>8218</v>
      </c>
      <c r="I1506" t="s">
        <v>8224</v>
      </c>
      <c r="J1506" t="s">
        <v>8246</v>
      </c>
      <c r="K1506">
        <v>1402389180</v>
      </c>
      <c r="L1506">
        <v>1399996024</v>
      </c>
      <c r="M1506" s="13">
        <f t="shared" si="147"/>
        <v>41772.657685185186</v>
      </c>
      <c r="N1506" s="13" t="str">
        <f t="shared" si="148"/>
        <v>2014</v>
      </c>
      <c r="O1506" s="13" t="str">
        <f t="shared" si="149"/>
        <v>May</v>
      </c>
      <c r="P1506" s="13">
        <f t="shared" si="150"/>
        <v>41800.356249999997</v>
      </c>
      <c r="Q1506" t="b">
        <v>1</v>
      </c>
      <c r="R1506">
        <v>269</v>
      </c>
      <c r="S1506" t="b">
        <v>1</v>
      </c>
      <c r="T1506" t="s">
        <v>8283</v>
      </c>
      <c r="U1506" s="9" t="s">
        <v>8336</v>
      </c>
      <c r="V1506" t="s">
        <v>8337</v>
      </c>
    </row>
    <row r="1507" spans="1:22" ht="60" hidden="1" x14ac:dyDescent="0.3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s="7">
        <f t="shared" si="151"/>
        <v>104</v>
      </c>
      <c r="G1507" s="7">
        <f t="shared" si="146"/>
        <v>48.04</v>
      </c>
      <c r="H1507" t="s">
        <v>8218</v>
      </c>
      <c r="I1507" t="s">
        <v>8235</v>
      </c>
      <c r="J1507" t="s">
        <v>8248</v>
      </c>
      <c r="K1507">
        <v>1458676860</v>
      </c>
      <c r="L1507">
        <v>1455446303</v>
      </c>
      <c r="M1507" s="13">
        <f t="shared" si="147"/>
        <v>42414.44332175926</v>
      </c>
      <c r="N1507" s="13" t="str">
        <f t="shared" si="148"/>
        <v>2016</v>
      </c>
      <c r="O1507" s="13" t="str">
        <f t="shared" si="149"/>
        <v>Feb</v>
      </c>
      <c r="P1507" s="13">
        <f t="shared" si="150"/>
        <v>42451.834027777775</v>
      </c>
      <c r="Q1507" t="b">
        <v>1</v>
      </c>
      <c r="R1507">
        <v>345</v>
      </c>
      <c r="S1507" t="b">
        <v>1</v>
      </c>
      <c r="T1507" t="s">
        <v>8283</v>
      </c>
      <c r="U1507" s="9" t="s">
        <v>8336</v>
      </c>
      <c r="V1507" t="s">
        <v>8337</v>
      </c>
    </row>
    <row r="1508" spans="1:22" ht="45" hidden="1" x14ac:dyDescent="0.3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s="7">
        <f t="shared" si="151"/>
        <v>111</v>
      </c>
      <c r="G1508" s="7">
        <f t="shared" si="146"/>
        <v>38.86</v>
      </c>
      <c r="H1508" t="s">
        <v>8218</v>
      </c>
      <c r="I1508" t="s">
        <v>8224</v>
      </c>
      <c r="J1508" t="s">
        <v>8246</v>
      </c>
      <c r="K1508">
        <v>1406227904</v>
      </c>
      <c r="L1508">
        <v>1403635904</v>
      </c>
      <c r="M1508" s="13">
        <f t="shared" si="147"/>
        <v>41814.785925925928</v>
      </c>
      <c r="N1508" s="13" t="str">
        <f t="shared" si="148"/>
        <v>2014</v>
      </c>
      <c r="O1508" s="13" t="str">
        <f t="shared" si="149"/>
        <v>Jun</v>
      </c>
      <c r="P1508" s="13">
        <f t="shared" si="150"/>
        <v>41844.785925925928</v>
      </c>
      <c r="Q1508" t="b">
        <v>1</v>
      </c>
      <c r="R1508">
        <v>43</v>
      </c>
      <c r="S1508" t="b">
        <v>1</v>
      </c>
      <c r="T1508" t="s">
        <v>8283</v>
      </c>
      <c r="U1508" s="9" t="s">
        <v>8336</v>
      </c>
      <c r="V1508" t="s">
        <v>8337</v>
      </c>
    </row>
    <row r="1509" spans="1:22" ht="60" hidden="1" x14ac:dyDescent="0.3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s="7">
        <f t="shared" si="151"/>
        <v>215</v>
      </c>
      <c r="G1509" s="7">
        <f t="shared" si="146"/>
        <v>78.180000000000007</v>
      </c>
      <c r="H1509" t="s">
        <v>8218</v>
      </c>
      <c r="I1509" t="s">
        <v>8223</v>
      </c>
      <c r="J1509" t="s">
        <v>8245</v>
      </c>
      <c r="K1509">
        <v>1273911000</v>
      </c>
      <c r="L1509">
        <v>1268822909</v>
      </c>
      <c r="M1509" s="13">
        <f t="shared" si="147"/>
        <v>40254.450335648151</v>
      </c>
      <c r="N1509" s="13" t="str">
        <f t="shared" si="148"/>
        <v>2010</v>
      </c>
      <c r="O1509" s="13" t="str">
        <f t="shared" si="149"/>
        <v>Mar</v>
      </c>
      <c r="P1509" s="13">
        <f t="shared" si="150"/>
        <v>40313.340277777781</v>
      </c>
      <c r="Q1509" t="b">
        <v>1</v>
      </c>
      <c r="R1509">
        <v>33</v>
      </c>
      <c r="S1509" t="b">
        <v>1</v>
      </c>
      <c r="T1509" t="s">
        <v>8283</v>
      </c>
      <c r="U1509" s="9" t="s">
        <v>8336</v>
      </c>
      <c r="V1509" t="s">
        <v>8337</v>
      </c>
    </row>
    <row r="1510" spans="1:22" ht="45" hidden="1" x14ac:dyDescent="0.3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s="7">
        <f t="shared" si="151"/>
        <v>111</v>
      </c>
      <c r="G1510" s="7">
        <f t="shared" si="146"/>
        <v>97.11</v>
      </c>
      <c r="H1510" t="s">
        <v>8218</v>
      </c>
      <c r="I1510" t="s">
        <v>8223</v>
      </c>
      <c r="J1510" t="s">
        <v>8245</v>
      </c>
      <c r="K1510">
        <v>1403880281</v>
      </c>
      <c r="L1510">
        <v>1401201881</v>
      </c>
      <c r="M1510" s="13">
        <f t="shared" si="147"/>
        <v>41786.614363425928</v>
      </c>
      <c r="N1510" s="13" t="str">
        <f t="shared" si="148"/>
        <v>2014</v>
      </c>
      <c r="O1510" s="13" t="str">
        <f t="shared" si="149"/>
        <v>May</v>
      </c>
      <c r="P1510" s="13">
        <f t="shared" si="150"/>
        <v>41817.614363425928</v>
      </c>
      <c r="Q1510" t="b">
        <v>1</v>
      </c>
      <c r="R1510">
        <v>211</v>
      </c>
      <c r="S1510" t="b">
        <v>1</v>
      </c>
      <c r="T1510" t="s">
        <v>8283</v>
      </c>
      <c r="U1510" s="9" t="s">
        <v>8336</v>
      </c>
      <c r="V1510" t="s">
        <v>8337</v>
      </c>
    </row>
    <row r="1511" spans="1:22" ht="45" hidden="1" x14ac:dyDescent="0.3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s="7">
        <f t="shared" si="151"/>
        <v>124</v>
      </c>
      <c r="G1511" s="7">
        <f t="shared" si="146"/>
        <v>110.39</v>
      </c>
      <c r="H1511" t="s">
        <v>8218</v>
      </c>
      <c r="I1511" t="s">
        <v>8235</v>
      </c>
      <c r="J1511" t="s">
        <v>8248</v>
      </c>
      <c r="K1511">
        <v>1487113140</v>
      </c>
      <c r="L1511">
        <v>1484570885</v>
      </c>
      <c r="M1511" s="13">
        <f t="shared" si="147"/>
        <v>42751.533391203702</v>
      </c>
      <c r="N1511" s="13" t="str">
        <f t="shared" si="148"/>
        <v>2017</v>
      </c>
      <c r="O1511" s="13" t="str">
        <f t="shared" si="149"/>
        <v>Jan</v>
      </c>
      <c r="P1511" s="13">
        <f t="shared" si="150"/>
        <v>42780.957638888889</v>
      </c>
      <c r="Q1511" t="b">
        <v>1</v>
      </c>
      <c r="R1511">
        <v>196</v>
      </c>
      <c r="S1511" t="b">
        <v>1</v>
      </c>
      <c r="T1511" t="s">
        <v>8283</v>
      </c>
      <c r="U1511" s="9" t="s">
        <v>8336</v>
      </c>
      <c r="V1511" t="s">
        <v>8337</v>
      </c>
    </row>
    <row r="1512" spans="1:22" ht="45" hidden="1" x14ac:dyDescent="0.3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s="7">
        <f t="shared" si="151"/>
        <v>101</v>
      </c>
      <c r="G1512" s="7">
        <f t="shared" si="146"/>
        <v>39.92</v>
      </c>
      <c r="H1512" t="s">
        <v>8218</v>
      </c>
      <c r="I1512" t="s">
        <v>8224</v>
      </c>
      <c r="J1512" t="s">
        <v>8246</v>
      </c>
      <c r="K1512">
        <v>1405761278</v>
      </c>
      <c r="L1512">
        <v>1403169278</v>
      </c>
      <c r="M1512" s="13">
        <f t="shared" si="147"/>
        <v>41809.385162037033</v>
      </c>
      <c r="N1512" s="13" t="str">
        <f t="shared" si="148"/>
        <v>2014</v>
      </c>
      <c r="O1512" s="13" t="str">
        <f t="shared" si="149"/>
        <v>Jun</v>
      </c>
      <c r="P1512" s="13">
        <f t="shared" si="150"/>
        <v>41839.385162037033</v>
      </c>
      <c r="Q1512" t="b">
        <v>1</v>
      </c>
      <c r="R1512">
        <v>405</v>
      </c>
      <c r="S1512" t="b">
        <v>1</v>
      </c>
      <c r="T1512" t="s">
        <v>8283</v>
      </c>
      <c r="U1512" s="9" t="s">
        <v>8336</v>
      </c>
      <c r="V1512" t="s">
        <v>8337</v>
      </c>
    </row>
    <row r="1513" spans="1:22" ht="60" hidden="1" x14ac:dyDescent="0.3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s="7">
        <f t="shared" si="151"/>
        <v>112</v>
      </c>
      <c r="G1513" s="7">
        <f t="shared" si="146"/>
        <v>75.98</v>
      </c>
      <c r="H1513" t="s">
        <v>8218</v>
      </c>
      <c r="I1513" t="s">
        <v>8223</v>
      </c>
      <c r="J1513" t="s">
        <v>8245</v>
      </c>
      <c r="K1513">
        <v>1447858804</v>
      </c>
      <c r="L1513">
        <v>1445263204</v>
      </c>
      <c r="M1513" s="13">
        <f t="shared" si="147"/>
        <v>42296.583379629628</v>
      </c>
      <c r="N1513" s="13" t="str">
        <f t="shared" si="148"/>
        <v>2015</v>
      </c>
      <c r="O1513" s="13" t="str">
        <f t="shared" si="149"/>
        <v>Oct</v>
      </c>
      <c r="P1513" s="13">
        <f t="shared" si="150"/>
        <v>42326.625046296293</v>
      </c>
      <c r="Q1513" t="b">
        <v>1</v>
      </c>
      <c r="R1513">
        <v>206</v>
      </c>
      <c r="S1513" t="b">
        <v>1</v>
      </c>
      <c r="T1513" t="s">
        <v>8283</v>
      </c>
      <c r="U1513" s="9" t="s">
        <v>8336</v>
      </c>
      <c r="V1513" t="s">
        <v>8337</v>
      </c>
    </row>
    <row r="1514" spans="1:22" ht="45" hidden="1" x14ac:dyDescent="0.3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s="7">
        <f t="shared" si="151"/>
        <v>559</v>
      </c>
      <c r="G1514" s="7">
        <f t="shared" si="146"/>
        <v>58.38</v>
      </c>
      <c r="H1514" t="s">
        <v>8218</v>
      </c>
      <c r="I1514" t="s">
        <v>8223</v>
      </c>
      <c r="J1514" t="s">
        <v>8245</v>
      </c>
      <c r="K1514">
        <v>1486311939</v>
      </c>
      <c r="L1514">
        <v>1483719939</v>
      </c>
      <c r="M1514" s="13">
        <f t="shared" si="147"/>
        <v>42741.684479166666</v>
      </c>
      <c r="N1514" s="13" t="str">
        <f t="shared" si="148"/>
        <v>2017</v>
      </c>
      <c r="O1514" s="13" t="str">
        <f t="shared" si="149"/>
        <v>Jan</v>
      </c>
      <c r="P1514" s="13">
        <f t="shared" si="150"/>
        <v>42771.684479166666</v>
      </c>
      <c r="Q1514" t="b">
        <v>1</v>
      </c>
      <c r="R1514">
        <v>335</v>
      </c>
      <c r="S1514" t="b">
        <v>1</v>
      </c>
      <c r="T1514" t="s">
        <v>8283</v>
      </c>
      <c r="U1514" s="9" t="s">
        <v>8336</v>
      </c>
      <c r="V1514" t="s">
        <v>8337</v>
      </c>
    </row>
    <row r="1515" spans="1:22" ht="45" hidden="1" x14ac:dyDescent="0.3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s="7">
        <f t="shared" si="151"/>
        <v>150</v>
      </c>
      <c r="G1515" s="7">
        <f t="shared" si="146"/>
        <v>55.82</v>
      </c>
      <c r="H1515" t="s">
        <v>8218</v>
      </c>
      <c r="I1515" t="s">
        <v>8224</v>
      </c>
      <c r="J1515" t="s">
        <v>8246</v>
      </c>
      <c r="K1515">
        <v>1405523866</v>
      </c>
      <c r="L1515">
        <v>1402931866</v>
      </c>
      <c r="M1515" s="13">
        <f t="shared" si="147"/>
        <v>41806.637337962966</v>
      </c>
      <c r="N1515" s="13" t="str">
        <f t="shared" si="148"/>
        <v>2014</v>
      </c>
      <c r="O1515" s="13" t="str">
        <f t="shared" si="149"/>
        <v>Jun</v>
      </c>
      <c r="P1515" s="13">
        <f t="shared" si="150"/>
        <v>41836.637337962966</v>
      </c>
      <c r="Q1515" t="b">
        <v>1</v>
      </c>
      <c r="R1515">
        <v>215</v>
      </c>
      <c r="S1515" t="b">
        <v>1</v>
      </c>
      <c r="T1515" t="s">
        <v>8283</v>
      </c>
      <c r="U1515" s="9" t="s">
        <v>8336</v>
      </c>
      <c r="V1515" t="s">
        <v>8337</v>
      </c>
    </row>
    <row r="1516" spans="1:22" ht="45" hidden="1" x14ac:dyDescent="0.3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s="7">
        <f t="shared" si="151"/>
        <v>106</v>
      </c>
      <c r="G1516" s="7">
        <f t="shared" si="146"/>
        <v>151.24</v>
      </c>
      <c r="H1516" t="s">
        <v>8218</v>
      </c>
      <c r="I1516" t="s">
        <v>8223</v>
      </c>
      <c r="J1516" t="s">
        <v>8245</v>
      </c>
      <c r="K1516">
        <v>1443363640</v>
      </c>
      <c r="L1516">
        <v>1439907640</v>
      </c>
      <c r="M1516" s="13">
        <f t="shared" si="147"/>
        <v>42234.597685185188</v>
      </c>
      <c r="N1516" s="13" t="str">
        <f t="shared" si="148"/>
        <v>2015</v>
      </c>
      <c r="O1516" s="13" t="str">
        <f t="shared" si="149"/>
        <v>Aug</v>
      </c>
      <c r="P1516" s="13">
        <f t="shared" si="150"/>
        <v>42274.597685185188</v>
      </c>
      <c r="Q1516" t="b">
        <v>1</v>
      </c>
      <c r="R1516">
        <v>176</v>
      </c>
      <c r="S1516" t="b">
        <v>1</v>
      </c>
      <c r="T1516" t="s">
        <v>8283</v>
      </c>
      <c r="U1516" s="9" t="s">
        <v>8336</v>
      </c>
      <c r="V1516" t="s">
        <v>8337</v>
      </c>
    </row>
    <row r="1517" spans="1:22" ht="45" hidden="1" x14ac:dyDescent="0.3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s="7">
        <f t="shared" si="151"/>
        <v>157</v>
      </c>
      <c r="G1517" s="7">
        <f t="shared" si="146"/>
        <v>849.67</v>
      </c>
      <c r="H1517" t="s">
        <v>8218</v>
      </c>
      <c r="I1517" t="s">
        <v>8233</v>
      </c>
      <c r="J1517" t="s">
        <v>8253</v>
      </c>
      <c r="K1517">
        <v>1458104697</v>
      </c>
      <c r="L1517">
        <v>1455516297</v>
      </c>
      <c r="M1517" s="13">
        <f t="shared" si="147"/>
        <v>42415.253437499996</v>
      </c>
      <c r="N1517" s="13" t="str">
        <f t="shared" si="148"/>
        <v>2016</v>
      </c>
      <c r="O1517" s="13" t="str">
        <f t="shared" si="149"/>
        <v>Feb</v>
      </c>
      <c r="P1517" s="13">
        <f t="shared" si="150"/>
        <v>42445.211770833332</v>
      </c>
      <c r="Q1517" t="b">
        <v>1</v>
      </c>
      <c r="R1517">
        <v>555</v>
      </c>
      <c r="S1517" t="b">
        <v>1</v>
      </c>
      <c r="T1517" t="s">
        <v>8283</v>
      </c>
      <c r="U1517" s="9" t="s">
        <v>8336</v>
      </c>
      <c r="V1517" t="s">
        <v>8337</v>
      </c>
    </row>
    <row r="1518" spans="1:22" ht="45" hidden="1" x14ac:dyDescent="0.3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s="7">
        <f t="shared" si="151"/>
        <v>109</v>
      </c>
      <c r="G1518" s="7">
        <f t="shared" si="146"/>
        <v>159.24</v>
      </c>
      <c r="H1518" t="s">
        <v>8218</v>
      </c>
      <c r="I1518" t="s">
        <v>8223</v>
      </c>
      <c r="J1518" t="s">
        <v>8245</v>
      </c>
      <c r="K1518">
        <v>1475762400</v>
      </c>
      <c r="L1518">
        <v>1473160292</v>
      </c>
      <c r="M1518" s="13">
        <f t="shared" si="147"/>
        <v>42619.466342592597</v>
      </c>
      <c r="N1518" s="13" t="str">
        <f t="shared" si="148"/>
        <v>2016</v>
      </c>
      <c r="O1518" s="13" t="str">
        <f t="shared" si="149"/>
        <v>Sep</v>
      </c>
      <c r="P1518" s="13">
        <f t="shared" si="150"/>
        <v>42649.583333333328</v>
      </c>
      <c r="Q1518" t="b">
        <v>1</v>
      </c>
      <c r="R1518">
        <v>116</v>
      </c>
      <c r="S1518" t="b">
        <v>1</v>
      </c>
      <c r="T1518" t="s">
        <v>8283</v>
      </c>
      <c r="U1518" s="9" t="s">
        <v>8336</v>
      </c>
      <c r="V1518" t="s">
        <v>8337</v>
      </c>
    </row>
    <row r="1519" spans="1:22" ht="45" hidden="1" x14ac:dyDescent="0.3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s="7">
        <f t="shared" si="151"/>
        <v>162</v>
      </c>
      <c r="G1519" s="7">
        <f t="shared" si="146"/>
        <v>39.51</v>
      </c>
      <c r="H1519" t="s">
        <v>8218</v>
      </c>
      <c r="I1519" t="s">
        <v>8223</v>
      </c>
      <c r="J1519" t="s">
        <v>8245</v>
      </c>
      <c r="K1519">
        <v>1417845600</v>
      </c>
      <c r="L1519">
        <v>1415194553</v>
      </c>
      <c r="M1519" s="13">
        <f t="shared" si="147"/>
        <v>41948.56658564815</v>
      </c>
      <c r="N1519" s="13" t="str">
        <f t="shared" si="148"/>
        <v>2014</v>
      </c>
      <c r="O1519" s="13" t="str">
        <f t="shared" si="149"/>
        <v>Nov</v>
      </c>
      <c r="P1519" s="13">
        <f t="shared" si="150"/>
        <v>41979.25</v>
      </c>
      <c r="Q1519" t="b">
        <v>1</v>
      </c>
      <c r="R1519">
        <v>615</v>
      </c>
      <c r="S1519" t="b">
        <v>1</v>
      </c>
      <c r="T1519" t="s">
        <v>8283</v>
      </c>
      <c r="U1519" s="9" t="s">
        <v>8336</v>
      </c>
      <c r="V1519" t="s">
        <v>8337</v>
      </c>
    </row>
    <row r="1520" spans="1:22" ht="30" hidden="1" x14ac:dyDescent="0.3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s="7">
        <f t="shared" si="151"/>
        <v>205</v>
      </c>
      <c r="G1520" s="7">
        <f t="shared" si="146"/>
        <v>130.53</v>
      </c>
      <c r="H1520" t="s">
        <v>8218</v>
      </c>
      <c r="I1520" t="s">
        <v>8223</v>
      </c>
      <c r="J1520" t="s">
        <v>8245</v>
      </c>
      <c r="K1520">
        <v>1401565252</v>
      </c>
      <c r="L1520">
        <v>1398973252</v>
      </c>
      <c r="M1520" s="13">
        <f t="shared" si="147"/>
        <v>41760.8200462963</v>
      </c>
      <c r="N1520" s="13" t="str">
        <f t="shared" si="148"/>
        <v>2014</v>
      </c>
      <c r="O1520" s="13" t="str">
        <f t="shared" si="149"/>
        <v>May</v>
      </c>
      <c r="P1520" s="13">
        <f t="shared" si="150"/>
        <v>41790.8200462963</v>
      </c>
      <c r="Q1520" t="b">
        <v>1</v>
      </c>
      <c r="R1520">
        <v>236</v>
      </c>
      <c r="S1520" t="b">
        <v>1</v>
      </c>
      <c r="T1520" t="s">
        <v>8283</v>
      </c>
      <c r="U1520" s="9" t="s">
        <v>8336</v>
      </c>
      <c r="V1520" t="s">
        <v>8337</v>
      </c>
    </row>
    <row r="1521" spans="1:22" ht="45" hidden="1" x14ac:dyDescent="0.3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s="7">
        <f t="shared" si="151"/>
        <v>103</v>
      </c>
      <c r="G1521" s="7">
        <f t="shared" si="146"/>
        <v>64.16</v>
      </c>
      <c r="H1521" t="s">
        <v>8218</v>
      </c>
      <c r="I1521" t="s">
        <v>8223</v>
      </c>
      <c r="J1521" t="s">
        <v>8245</v>
      </c>
      <c r="K1521">
        <v>1403301540</v>
      </c>
      <c r="L1521">
        <v>1400867283</v>
      </c>
      <c r="M1521" s="13">
        <f t="shared" si="147"/>
        <v>41782.741701388892</v>
      </c>
      <c r="N1521" s="13" t="str">
        <f t="shared" si="148"/>
        <v>2014</v>
      </c>
      <c r="O1521" s="13" t="str">
        <f t="shared" si="149"/>
        <v>May</v>
      </c>
      <c r="P1521" s="13">
        <f t="shared" si="150"/>
        <v>41810.915972222225</v>
      </c>
      <c r="Q1521" t="b">
        <v>1</v>
      </c>
      <c r="R1521">
        <v>145</v>
      </c>
      <c r="S1521" t="b">
        <v>1</v>
      </c>
      <c r="T1521" t="s">
        <v>8283</v>
      </c>
      <c r="U1521" s="9" t="s">
        <v>8336</v>
      </c>
      <c r="V1521" t="s">
        <v>8337</v>
      </c>
    </row>
    <row r="1522" spans="1:22" ht="45" hidden="1" x14ac:dyDescent="0.3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s="7">
        <f t="shared" si="151"/>
        <v>103</v>
      </c>
      <c r="G1522" s="7">
        <f t="shared" si="146"/>
        <v>111.53</v>
      </c>
      <c r="H1522" t="s">
        <v>8218</v>
      </c>
      <c r="I1522" t="s">
        <v>8223</v>
      </c>
      <c r="J1522" t="s">
        <v>8245</v>
      </c>
      <c r="K1522">
        <v>1418961600</v>
      </c>
      <c r="L1522">
        <v>1415824513</v>
      </c>
      <c r="M1522" s="13">
        <f t="shared" si="147"/>
        <v>41955.857789351852</v>
      </c>
      <c r="N1522" s="13" t="str">
        <f t="shared" si="148"/>
        <v>2014</v>
      </c>
      <c r="O1522" s="13" t="str">
        <f t="shared" si="149"/>
        <v>Nov</v>
      </c>
      <c r="P1522" s="13">
        <f t="shared" si="150"/>
        <v>41992.166666666672</v>
      </c>
      <c r="Q1522" t="b">
        <v>1</v>
      </c>
      <c r="R1522">
        <v>167</v>
      </c>
      <c r="S1522" t="b">
        <v>1</v>
      </c>
      <c r="T1522" t="s">
        <v>8283</v>
      </c>
      <c r="U1522" s="9" t="s">
        <v>8336</v>
      </c>
      <c r="V1522" t="s">
        <v>8337</v>
      </c>
    </row>
    <row r="1523" spans="1:22" ht="45" hidden="1" x14ac:dyDescent="0.3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s="7">
        <f t="shared" si="151"/>
        <v>107</v>
      </c>
      <c r="G1523" s="7">
        <f t="shared" si="146"/>
        <v>170.45</v>
      </c>
      <c r="H1523" t="s">
        <v>8218</v>
      </c>
      <c r="I1523" t="s">
        <v>8223</v>
      </c>
      <c r="J1523" t="s">
        <v>8245</v>
      </c>
      <c r="K1523">
        <v>1465272091</v>
      </c>
      <c r="L1523">
        <v>1462248091</v>
      </c>
      <c r="M1523" s="13">
        <f t="shared" si="147"/>
        <v>42493.167719907404</v>
      </c>
      <c r="N1523" s="13" t="str">
        <f t="shared" si="148"/>
        <v>2016</v>
      </c>
      <c r="O1523" s="13" t="str">
        <f t="shared" si="149"/>
        <v>May</v>
      </c>
      <c r="P1523" s="13">
        <f t="shared" si="150"/>
        <v>42528.167719907404</v>
      </c>
      <c r="Q1523" t="b">
        <v>1</v>
      </c>
      <c r="R1523">
        <v>235</v>
      </c>
      <c r="S1523" t="b">
        <v>1</v>
      </c>
      <c r="T1523" t="s">
        <v>8283</v>
      </c>
      <c r="U1523" s="9" t="s">
        <v>8336</v>
      </c>
      <c r="V1523" t="s">
        <v>8337</v>
      </c>
    </row>
    <row r="1524" spans="1:22" ht="60" hidden="1" x14ac:dyDescent="0.3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s="7">
        <f t="shared" si="151"/>
        <v>139</v>
      </c>
      <c r="G1524" s="7">
        <f t="shared" si="146"/>
        <v>133.74</v>
      </c>
      <c r="H1524" t="s">
        <v>8218</v>
      </c>
      <c r="I1524" t="s">
        <v>8223</v>
      </c>
      <c r="J1524" t="s">
        <v>8245</v>
      </c>
      <c r="K1524">
        <v>1413575739</v>
      </c>
      <c r="L1524">
        <v>1410983739</v>
      </c>
      <c r="M1524" s="13">
        <f t="shared" si="147"/>
        <v>41899.830312500002</v>
      </c>
      <c r="N1524" s="13" t="str">
        <f t="shared" si="148"/>
        <v>2014</v>
      </c>
      <c r="O1524" s="13" t="str">
        <f t="shared" si="149"/>
        <v>Sep</v>
      </c>
      <c r="P1524" s="13">
        <f t="shared" si="150"/>
        <v>41929.830312500002</v>
      </c>
      <c r="Q1524" t="b">
        <v>1</v>
      </c>
      <c r="R1524">
        <v>452</v>
      </c>
      <c r="S1524" t="b">
        <v>1</v>
      </c>
      <c r="T1524" t="s">
        <v>8283</v>
      </c>
      <c r="U1524" s="9" t="s">
        <v>8336</v>
      </c>
      <c r="V1524" t="s">
        <v>8337</v>
      </c>
    </row>
    <row r="1525" spans="1:22" ht="60" hidden="1" x14ac:dyDescent="0.3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s="7">
        <f t="shared" si="151"/>
        <v>125</v>
      </c>
      <c r="G1525" s="7">
        <f t="shared" si="146"/>
        <v>95.83</v>
      </c>
      <c r="H1525" t="s">
        <v>8218</v>
      </c>
      <c r="I1525" t="s">
        <v>8223</v>
      </c>
      <c r="J1525" t="s">
        <v>8245</v>
      </c>
      <c r="K1525">
        <v>1419292800</v>
      </c>
      <c r="L1525">
        <v>1416592916</v>
      </c>
      <c r="M1525" s="13">
        <f t="shared" si="147"/>
        <v>41964.751342592594</v>
      </c>
      <c r="N1525" s="13" t="str">
        <f t="shared" si="148"/>
        <v>2014</v>
      </c>
      <c r="O1525" s="13" t="str">
        <f t="shared" si="149"/>
        <v>Nov</v>
      </c>
      <c r="P1525" s="13">
        <f t="shared" si="150"/>
        <v>41996</v>
      </c>
      <c r="Q1525" t="b">
        <v>1</v>
      </c>
      <c r="R1525">
        <v>241</v>
      </c>
      <c r="S1525" t="b">
        <v>1</v>
      </c>
      <c r="T1525" t="s">
        <v>8283</v>
      </c>
      <c r="U1525" s="9" t="s">
        <v>8336</v>
      </c>
      <c r="V1525" t="s">
        <v>8337</v>
      </c>
    </row>
    <row r="1526" spans="1:22" ht="45" hidden="1" x14ac:dyDescent="0.3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s="7">
        <f t="shared" si="151"/>
        <v>207</v>
      </c>
      <c r="G1526" s="7">
        <f t="shared" si="146"/>
        <v>221.79</v>
      </c>
      <c r="H1526" t="s">
        <v>8218</v>
      </c>
      <c r="I1526" t="s">
        <v>8234</v>
      </c>
      <c r="J1526" t="s">
        <v>8254</v>
      </c>
      <c r="K1526">
        <v>1487592090</v>
      </c>
      <c r="L1526">
        <v>1485000090</v>
      </c>
      <c r="M1526" s="13">
        <f t="shared" si="147"/>
        <v>42756.501041666663</v>
      </c>
      <c r="N1526" s="13" t="str">
        <f t="shared" si="148"/>
        <v>2017</v>
      </c>
      <c r="O1526" s="13" t="str">
        <f t="shared" si="149"/>
        <v>Jan</v>
      </c>
      <c r="P1526" s="13">
        <f t="shared" si="150"/>
        <v>42786.501041666663</v>
      </c>
      <c r="Q1526" t="b">
        <v>1</v>
      </c>
      <c r="R1526">
        <v>28</v>
      </c>
      <c r="S1526" t="b">
        <v>1</v>
      </c>
      <c r="T1526" t="s">
        <v>8283</v>
      </c>
      <c r="U1526" s="9" t="s">
        <v>8336</v>
      </c>
      <c r="V1526" t="s">
        <v>8337</v>
      </c>
    </row>
    <row r="1527" spans="1:22" ht="45" hidden="1" x14ac:dyDescent="0.3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s="7">
        <f t="shared" si="151"/>
        <v>174</v>
      </c>
      <c r="G1527" s="7">
        <f t="shared" si="146"/>
        <v>32.32</v>
      </c>
      <c r="H1527" t="s">
        <v>8218</v>
      </c>
      <c r="I1527" t="s">
        <v>8223</v>
      </c>
      <c r="J1527" t="s">
        <v>8245</v>
      </c>
      <c r="K1527">
        <v>1471539138</v>
      </c>
      <c r="L1527">
        <v>1468947138</v>
      </c>
      <c r="M1527" s="13">
        <f t="shared" si="147"/>
        <v>42570.702986111108</v>
      </c>
      <c r="N1527" s="13" t="str">
        <f t="shared" si="148"/>
        <v>2016</v>
      </c>
      <c r="O1527" s="13" t="str">
        <f t="shared" si="149"/>
        <v>Jul</v>
      </c>
      <c r="P1527" s="13">
        <f t="shared" si="150"/>
        <v>42600.702986111108</v>
      </c>
      <c r="Q1527" t="b">
        <v>1</v>
      </c>
      <c r="R1527">
        <v>140</v>
      </c>
      <c r="S1527" t="b">
        <v>1</v>
      </c>
      <c r="T1527" t="s">
        <v>8283</v>
      </c>
      <c r="U1527" s="9" t="s">
        <v>8336</v>
      </c>
      <c r="V1527" t="s">
        <v>8337</v>
      </c>
    </row>
    <row r="1528" spans="1:22" ht="60" hidden="1" x14ac:dyDescent="0.3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s="7">
        <f t="shared" si="151"/>
        <v>120</v>
      </c>
      <c r="G1528" s="7">
        <f t="shared" si="146"/>
        <v>98.84</v>
      </c>
      <c r="H1528" t="s">
        <v>8218</v>
      </c>
      <c r="I1528" t="s">
        <v>8223</v>
      </c>
      <c r="J1528" t="s">
        <v>8245</v>
      </c>
      <c r="K1528">
        <v>1453185447</v>
      </c>
      <c r="L1528">
        <v>1448951847</v>
      </c>
      <c r="M1528" s="13">
        <f t="shared" si="147"/>
        <v>42339.276006944448</v>
      </c>
      <c r="N1528" s="13" t="str">
        <f t="shared" si="148"/>
        <v>2015</v>
      </c>
      <c r="O1528" s="13" t="str">
        <f t="shared" si="149"/>
        <v>Dec</v>
      </c>
      <c r="P1528" s="13">
        <f t="shared" si="150"/>
        <v>42388.276006944448</v>
      </c>
      <c r="Q1528" t="b">
        <v>1</v>
      </c>
      <c r="R1528">
        <v>280</v>
      </c>
      <c r="S1528" t="b">
        <v>1</v>
      </c>
      <c r="T1528" t="s">
        <v>8283</v>
      </c>
      <c r="U1528" s="9" t="s">
        <v>8336</v>
      </c>
      <c r="V1528" t="s">
        <v>8337</v>
      </c>
    </row>
    <row r="1529" spans="1:22" ht="45" hidden="1" x14ac:dyDescent="0.3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s="7">
        <f t="shared" si="151"/>
        <v>110</v>
      </c>
      <c r="G1529" s="7">
        <f t="shared" si="146"/>
        <v>55.22</v>
      </c>
      <c r="H1529" t="s">
        <v>8218</v>
      </c>
      <c r="I1529" t="s">
        <v>8223</v>
      </c>
      <c r="J1529" t="s">
        <v>8245</v>
      </c>
      <c r="K1529">
        <v>1489497886</v>
      </c>
      <c r="L1529">
        <v>1487082286</v>
      </c>
      <c r="M1529" s="13">
        <f t="shared" si="147"/>
        <v>42780.600532407407</v>
      </c>
      <c r="N1529" s="13" t="str">
        <f t="shared" si="148"/>
        <v>2017</v>
      </c>
      <c r="O1529" s="13" t="str">
        <f t="shared" si="149"/>
        <v>Feb</v>
      </c>
      <c r="P1529" s="13">
        <f t="shared" si="150"/>
        <v>42808.558865740735</v>
      </c>
      <c r="Q1529" t="b">
        <v>1</v>
      </c>
      <c r="R1529">
        <v>70</v>
      </c>
      <c r="S1529" t="b">
        <v>1</v>
      </c>
      <c r="T1529" t="s">
        <v>8283</v>
      </c>
      <c r="U1529" s="9" t="s">
        <v>8336</v>
      </c>
      <c r="V1529" t="s">
        <v>8337</v>
      </c>
    </row>
    <row r="1530" spans="1:22" ht="30" hidden="1" x14ac:dyDescent="0.3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s="7">
        <f t="shared" si="151"/>
        <v>282</v>
      </c>
      <c r="G1530" s="7">
        <f t="shared" si="146"/>
        <v>52.79</v>
      </c>
      <c r="H1530" t="s">
        <v>8218</v>
      </c>
      <c r="I1530" t="s">
        <v>8223</v>
      </c>
      <c r="J1530" t="s">
        <v>8245</v>
      </c>
      <c r="K1530">
        <v>1485907200</v>
      </c>
      <c r="L1530">
        <v>1483292122</v>
      </c>
      <c r="M1530" s="13">
        <f t="shared" si="147"/>
        <v>42736.732893518521</v>
      </c>
      <c r="N1530" s="13" t="str">
        <f t="shared" si="148"/>
        <v>2017</v>
      </c>
      <c r="O1530" s="13" t="str">
        <f t="shared" si="149"/>
        <v>Jan</v>
      </c>
      <c r="P1530" s="13">
        <f t="shared" si="150"/>
        <v>42767</v>
      </c>
      <c r="Q1530" t="b">
        <v>1</v>
      </c>
      <c r="R1530">
        <v>160</v>
      </c>
      <c r="S1530" t="b">
        <v>1</v>
      </c>
      <c r="T1530" t="s">
        <v>8283</v>
      </c>
      <c r="U1530" s="9" t="s">
        <v>8336</v>
      </c>
      <c r="V1530" t="s">
        <v>8337</v>
      </c>
    </row>
    <row r="1531" spans="1:22" ht="45" hidden="1" x14ac:dyDescent="0.3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s="7">
        <f t="shared" si="151"/>
        <v>101</v>
      </c>
      <c r="G1531" s="7">
        <f t="shared" si="146"/>
        <v>135.66999999999999</v>
      </c>
      <c r="H1531" t="s">
        <v>8218</v>
      </c>
      <c r="I1531" t="s">
        <v>8223</v>
      </c>
      <c r="J1531" t="s">
        <v>8245</v>
      </c>
      <c r="K1531">
        <v>1426773920</v>
      </c>
      <c r="L1531">
        <v>1424185520</v>
      </c>
      <c r="M1531" s="13">
        <f t="shared" si="147"/>
        <v>42052.628703703704</v>
      </c>
      <c r="N1531" s="13" t="str">
        <f t="shared" si="148"/>
        <v>2015</v>
      </c>
      <c r="O1531" s="13" t="str">
        <f t="shared" si="149"/>
        <v>Feb</v>
      </c>
      <c r="P1531" s="13">
        <f t="shared" si="150"/>
        <v>42082.587037037039</v>
      </c>
      <c r="Q1531" t="b">
        <v>1</v>
      </c>
      <c r="R1531">
        <v>141</v>
      </c>
      <c r="S1531" t="b">
        <v>1</v>
      </c>
      <c r="T1531" t="s">
        <v>8283</v>
      </c>
      <c r="U1531" s="9" t="s">
        <v>8336</v>
      </c>
      <c r="V1531" t="s">
        <v>8337</v>
      </c>
    </row>
    <row r="1532" spans="1:22" ht="60" hidden="1" x14ac:dyDescent="0.3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s="7">
        <f t="shared" si="151"/>
        <v>135</v>
      </c>
      <c r="G1532" s="7">
        <f t="shared" si="146"/>
        <v>53.99</v>
      </c>
      <c r="H1532" t="s">
        <v>8218</v>
      </c>
      <c r="I1532" t="s">
        <v>8223</v>
      </c>
      <c r="J1532" t="s">
        <v>8245</v>
      </c>
      <c r="K1532">
        <v>1445624695</v>
      </c>
      <c r="L1532">
        <v>1443464695</v>
      </c>
      <c r="M1532" s="13">
        <f t="shared" si="147"/>
        <v>42275.767303240747</v>
      </c>
      <c r="N1532" s="13" t="str">
        <f t="shared" si="148"/>
        <v>2015</v>
      </c>
      <c r="O1532" s="13" t="str">
        <f t="shared" si="149"/>
        <v>Sep</v>
      </c>
      <c r="P1532" s="13">
        <f t="shared" si="150"/>
        <v>42300.767303240747</v>
      </c>
      <c r="Q1532" t="b">
        <v>1</v>
      </c>
      <c r="R1532">
        <v>874</v>
      </c>
      <c r="S1532" t="b">
        <v>1</v>
      </c>
      <c r="T1532" t="s">
        <v>8283</v>
      </c>
      <c r="U1532" s="9" t="s">
        <v>8336</v>
      </c>
      <c r="V1532" t="s">
        <v>8337</v>
      </c>
    </row>
    <row r="1533" spans="1:22" ht="60" hidden="1" x14ac:dyDescent="0.3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s="7">
        <f t="shared" si="151"/>
        <v>176</v>
      </c>
      <c r="G1533" s="7">
        <f t="shared" si="146"/>
        <v>56.64</v>
      </c>
      <c r="H1533" t="s">
        <v>8218</v>
      </c>
      <c r="I1533" t="s">
        <v>8223</v>
      </c>
      <c r="J1533" t="s">
        <v>8245</v>
      </c>
      <c r="K1533">
        <v>1417402800</v>
      </c>
      <c r="L1533">
        <v>1414610126</v>
      </c>
      <c r="M1533" s="13">
        <f t="shared" si="147"/>
        <v>41941.802384259259</v>
      </c>
      <c r="N1533" s="13" t="str">
        <f t="shared" si="148"/>
        <v>2014</v>
      </c>
      <c r="O1533" s="13" t="str">
        <f t="shared" si="149"/>
        <v>Oct</v>
      </c>
      <c r="P1533" s="13">
        <f t="shared" si="150"/>
        <v>41974.125</v>
      </c>
      <c r="Q1533" t="b">
        <v>1</v>
      </c>
      <c r="R1533">
        <v>73</v>
      </c>
      <c r="S1533" t="b">
        <v>1</v>
      </c>
      <c r="T1533" t="s">
        <v>8283</v>
      </c>
      <c r="U1533" s="9" t="s">
        <v>8336</v>
      </c>
      <c r="V1533" t="s">
        <v>8337</v>
      </c>
    </row>
    <row r="1534" spans="1:22" ht="45" hidden="1" x14ac:dyDescent="0.3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s="7">
        <f t="shared" si="151"/>
        <v>484</v>
      </c>
      <c r="G1534" s="7">
        <f t="shared" si="146"/>
        <v>82.32</v>
      </c>
      <c r="H1534" t="s">
        <v>8218</v>
      </c>
      <c r="I1534" t="s">
        <v>8225</v>
      </c>
      <c r="J1534" t="s">
        <v>8247</v>
      </c>
      <c r="K1534">
        <v>1455548400</v>
      </c>
      <c r="L1534">
        <v>1453461865</v>
      </c>
      <c r="M1534" s="13">
        <f t="shared" si="147"/>
        <v>42391.475289351853</v>
      </c>
      <c r="N1534" s="13" t="str">
        <f t="shared" si="148"/>
        <v>2016</v>
      </c>
      <c r="O1534" s="13" t="str">
        <f t="shared" si="149"/>
        <v>Jan</v>
      </c>
      <c r="P1534" s="13">
        <f t="shared" si="150"/>
        <v>42415.625</v>
      </c>
      <c r="Q1534" t="b">
        <v>1</v>
      </c>
      <c r="R1534">
        <v>294</v>
      </c>
      <c r="S1534" t="b">
        <v>1</v>
      </c>
      <c r="T1534" t="s">
        <v>8283</v>
      </c>
      <c r="U1534" s="9" t="s">
        <v>8336</v>
      </c>
      <c r="V1534" t="s">
        <v>8337</v>
      </c>
    </row>
    <row r="1535" spans="1:22" ht="45" hidden="1" x14ac:dyDescent="0.3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s="7">
        <f t="shared" si="151"/>
        <v>145</v>
      </c>
      <c r="G1535" s="7">
        <f t="shared" si="146"/>
        <v>88.26</v>
      </c>
      <c r="H1535" t="s">
        <v>8218</v>
      </c>
      <c r="I1535" t="s">
        <v>8223</v>
      </c>
      <c r="J1535" t="s">
        <v>8245</v>
      </c>
      <c r="K1535">
        <v>1462161540</v>
      </c>
      <c r="L1535">
        <v>1457913777</v>
      </c>
      <c r="M1535" s="13">
        <f t="shared" si="147"/>
        <v>42443.00204861111</v>
      </c>
      <c r="N1535" s="13" t="str">
        <f t="shared" si="148"/>
        <v>2016</v>
      </c>
      <c r="O1535" s="13" t="str">
        <f t="shared" si="149"/>
        <v>Mar</v>
      </c>
      <c r="P1535" s="13">
        <f t="shared" si="150"/>
        <v>42492.165972222225</v>
      </c>
      <c r="Q1535" t="b">
        <v>1</v>
      </c>
      <c r="R1535">
        <v>740</v>
      </c>
      <c r="S1535" t="b">
        <v>1</v>
      </c>
      <c r="T1535" t="s">
        <v>8283</v>
      </c>
      <c r="U1535" s="9" t="s">
        <v>8336</v>
      </c>
      <c r="V1535" t="s">
        <v>8337</v>
      </c>
    </row>
    <row r="1536" spans="1:22" ht="45" hidden="1" x14ac:dyDescent="0.3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s="7">
        <f t="shared" si="151"/>
        <v>418</v>
      </c>
      <c r="G1536" s="7">
        <f t="shared" si="146"/>
        <v>84.91</v>
      </c>
      <c r="H1536" t="s">
        <v>8218</v>
      </c>
      <c r="I1536" t="s">
        <v>8223</v>
      </c>
      <c r="J1536" t="s">
        <v>8245</v>
      </c>
      <c r="K1536">
        <v>1441383062</v>
      </c>
      <c r="L1536">
        <v>1438791062</v>
      </c>
      <c r="M1536" s="13">
        <f t="shared" si="147"/>
        <v>42221.67432870371</v>
      </c>
      <c r="N1536" s="13" t="str">
        <f t="shared" si="148"/>
        <v>2015</v>
      </c>
      <c r="O1536" s="13" t="str">
        <f t="shared" si="149"/>
        <v>Aug</v>
      </c>
      <c r="P1536" s="13">
        <f t="shared" si="150"/>
        <v>42251.67432870371</v>
      </c>
      <c r="Q1536" t="b">
        <v>1</v>
      </c>
      <c r="R1536">
        <v>369</v>
      </c>
      <c r="S1536" t="b">
        <v>1</v>
      </c>
      <c r="T1536" t="s">
        <v>8283</v>
      </c>
      <c r="U1536" s="9" t="s">
        <v>8336</v>
      </c>
      <c r="V1536" t="s">
        <v>8337</v>
      </c>
    </row>
    <row r="1537" spans="1:22" ht="60" hidden="1" x14ac:dyDescent="0.3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s="7">
        <f t="shared" si="151"/>
        <v>132</v>
      </c>
      <c r="G1537" s="7">
        <f t="shared" si="146"/>
        <v>48.15</v>
      </c>
      <c r="H1537" t="s">
        <v>8218</v>
      </c>
      <c r="I1537" t="s">
        <v>8223</v>
      </c>
      <c r="J1537" t="s">
        <v>8245</v>
      </c>
      <c r="K1537">
        <v>1464040800</v>
      </c>
      <c r="L1537">
        <v>1461527631</v>
      </c>
      <c r="M1537" s="13">
        <f t="shared" si="147"/>
        <v>42484.829062500001</v>
      </c>
      <c r="N1537" s="13" t="str">
        <f t="shared" si="148"/>
        <v>2016</v>
      </c>
      <c r="O1537" s="13" t="str">
        <f t="shared" si="149"/>
        <v>Apr</v>
      </c>
      <c r="P1537" s="13">
        <f t="shared" si="150"/>
        <v>42513.916666666672</v>
      </c>
      <c r="Q1537" t="b">
        <v>1</v>
      </c>
      <c r="R1537">
        <v>110</v>
      </c>
      <c r="S1537" t="b">
        <v>1</v>
      </c>
      <c r="T1537" t="s">
        <v>8283</v>
      </c>
      <c r="U1537" s="9" t="s">
        <v>8336</v>
      </c>
      <c r="V1537" t="s">
        <v>8337</v>
      </c>
    </row>
    <row r="1538" spans="1:22" ht="60" hidden="1" x14ac:dyDescent="0.3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s="7">
        <f t="shared" si="151"/>
        <v>250</v>
      </c>
      <c r="G1538" s="7">
        <f t="shared" si="146"/>
        <v>66.02</v>
      </c>
      <c r="H1538" t="s">
        <v>8218</v>
      </c>
      <c r="I1538" t="s">
        <v>8223</v>
      </c>
      <c r="J1538" t="s">
        <v>8245</v>
      </c>
      <c r="K1538">
        <v>1440702910</v>
      </c>
      <c r="L1538">
        <v>1438110910</v>
      </c>
      <c r="M1538" s="13">
        <f t="shared" si="147"/>
        <v>42213.802199074074</v>
      </c>
      <c r="N1538" s="13" t="str">
        <f t="shared" si="148"/>
        <v>2015</v>
      </c>
      <c r="O1538" s="13" t="str">
        <f t="shared" si="149"/>
        <v>Jul</v>
      </c>
      <c r="P1538" s="13">
        <f t="shared" si="150"/>
        <v>42243.802199074074</v>
      </c>
      <c r="Q1538" t="b">
        <v>1</v>
      </c>
      <c r="R1538">
        <v>455</v>
      </c>
      <c r="S1538" t="b">
        <v>1</v>
      </c>
      <c r="T1538" t="s">
        <v>8283</v>
      </c>
      <c r="U1538" s="9" t="s">
        <v>8336</v>
      </c>
      <c r="V1538" t="s">
        <v>8337</v>
      </c>
    </row>
    <row r="1539" spans="1:22" ht="45" hidden="1" x14ac:dyDescent="0.3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s="7">
        <f t="shared" si="151"/>
        <v>180</v>
      </c>
      <c r="G1539" s="7">
        <f t="shared" si="146"/>
        <v>96.38</v>
      </c>
      <c r="H1539" t="s">
        <v>8218</v>
      </c>
      <c r="I1539" t="s">
        <v>8235</v>
      </c>
      <c r="J1539" t="s">
        <v>8248</v>
      </c>
      <c r="K1539">
        <v>1470506400</v>
      </c>
      <c r="L1539">
        <v>1467358427</v>
      </c>
      <c r="M1539" s="13">
        <f t="shared" si="147"/>
        <v>42552.315127314811</v>
      </c>
      <c r="N1539" s="13" t="str">
        <f t="shared" si="148"/>
        <v>2016</v>
      </c>
      <c r="O1539" s="13" t="str">
        <f t="shared" si="149"/>
        <v>Jul</v>
      </c>
      <c r="P1539" s="13">
        <f t="shared" si="150"/>
        <v>42588.75</v>
      </c>
      <c r="Q1539" t="b">
        <v>1</v>
      </c>
      <c r="R1539">
        <v>224</v>
      </c>
      <c r="S1539" t="b">
        <v>1</v>
      </c>
      <c r="T1539" t="s">
        <v>8283</v>
      </c>
      <c r="U1539" s="9" t="s">
        <v>8336</v>
      </c>
      <c r="V1539" t="s">
        <v>8337</v>
      </c>
    </row>
    <row r="1540" spans="1:22" ht="45" hidden="1" x14ac:dyDescent="0.3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s="7">
        <f t="shared" si="151"/>
        <v>103</v>
      </c>
      <c r="G1540" s="7">
        <f t="shared" si="146"/>
        <v>156.16999999999999</v>
      </c>
      <c r="H1540" t="s">
        <v>8218</v>
      </c>
      <c r="I1540" t="s">
        <v>8223</v>
      </c>
      <c r="J1540" t="s">
        <v>8245</v>
      </c>
      <c r="K1540">
        <v>1421952370</v>
      </c>
      <c r="L1540">
        <v>1418064370</v>
      </c>
      <c r="M1540" s="13">
        <f t="shared" si="147"/>
        <v>41981.782060185185</v>
      </c>
      <c r="N1540" s="13" t="str">
        <f t="shared" si="148"/>
        <v>2014</v>
      </c>
      <c r="O1540" s="13" t="str">
        <f t="shared" si="149"/>
        <v>Dec</v>
      </c>
      <c r="P1540" s="13">
        <f t="shared" si="150"/>
        <v>42026.782060185185</v>
      </c>
      <c r="Q1540" t="b">
        <v>1</v>
      </c>
      <c r="R1540">
        <v>46</v>
      </c>
      <c r="S1540" t="b">
        <v>1</v>
      </c>
      <c r="T1540" t="s">
        <v>8283</v>
      </c>
      <c r="U1540" s="9" t="s">
        <v>8336</v>
      </c>
      <c r="V1540" t="s">
        <v>8337</v>
      </c>
    </row>
    <row r="1541" spans="1:22" ht="60" hidden="1" x14ac:dyDescent="0.3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s="7">
        <f t="shared" si="151"/>
        <v>136</v>
      </c>
      <c r="G1541" s="7">
        <f t="shared" si="146"/>
        <v>95.76</v>
      </c>
      <c r="H1541" t="s">
        <v>8218</v>
      </c>
      <c r="I1541" t="s">
        <v>8223</v>
      </c>
      <c r="J1541" t="s">
        <v>8245</v>
      </c>
      <c r="K1541">
        <v>1483481019</v>
      </c>
      <c r="L1541">
        <v>1480629819</v>
      </c>
      <c r="M1541" s="13">
        <f t="shared" si="147"/>
        <v>42705.919201388882</v>
      </c>
      <c r="N1541" s="13" t="str">
        <f t="shared" si="148"/>
        <v>2016</v>
      </c>
      <c r="O1541" s="13" t="str">
        <f t="shared" si="149"/>
        <v>Dec</v>
      </c>
      <c r="P1541" s="13">
        <f t="shared" si="150"/>
        <v>42738.919201388882</v>
      </c>
      <c r="Q1541" t="b">
        <v>0</v>
      </c>
      <c r="R1541">
        <v>284</v>
      </c>
      <c r="S1541" t="b">
        <v>1</v>
      </c>
      <c r="T1541" t="s">
        <v>8283</v>
      </c>
      <c r="U1541" s="9" t="s">
        <v>8336</v>
      </c>
      <c r="V1541" t="s">
        <v>8337</v>
      </c>
    </row>
    <row r="1542" spans="1:22" ht="60" hidden="1" x14ac:dyDescent="0.3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s="7">
        <f t="shared" si="151"/>
        <v>118</v>
      </c>
      <c r="G1542" s="7">
        <f t="shared" si="146"/>
        <v>180.41</v>
      </c>
      <c r="H1542" t="s">
        <v>8218</v>
      </c>
      <c r="I1542" t="s">
        <v>8223</v>
      </c>
      <c r="J1542" t="s">
        <v>8245</v>
      </c>
      <c r="K1542">
        <v>1416964500</v>
      </c>
      <c r="L1542">
        <v>1414368616</v>
      </c>
      <c r="M1542" s="13">
        <f t="shared" si="147"/>
        <v>41939.00712962963</v>
      </c>
      <c r="N1542" s="13" t="str">
        <f t="shared" si="148"/>
        <v>2014</v>
      </c>
      <c r="O1542" s="13" t="str">
        <f t="shared" si="149"/>
        <v>Oct</v>
      </c>
      <c r="P1542" s="13">
        <f t="shared" si="150"/>
        <v>41969.052083333328</v>
      </c>
      <c r="Q1542" t="b">
        <v>1</v>
      </c>
      <c r="R1542">
        <v>98</v>
      </c>
      <c r="S1542" t="b">
        <v>1</v>
      </c>
      <c r="T1542" t="s">
        <v>8283</v>
      </c>
      <c r="U1542" s="9" t="s">
        <v>8336</v>
      </c>
      <c r="V1542" t="s">
        <v>8337</v>
      </c>
    </row>
    <row r="1543" spans="1:22" ht="45" hidden="1" x14ac:dyDescent="0.3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s="7">
        <f t="shared" si="151"/>
        <v>0</v>
      </c>
      <c r="G1543" s="7">
        <f t="shared" si="146"/>
        <v>3</v>
      </c>
      <c r="H1543" t="s">
        <v>8220</v>
      </c>
      <c r="I1543" t="s">
        <v>8223</v>
      </c>
      <c r="J1543" t="s">
        <v>8245</v>
      </c>
      <c r="K1543">
        <v>1420045538</v>
      </c>
      <c r="L1543">
        <v>1417453538</v>
      </c>
      <c r="M1543" s="13">
        <f t="shared" si="147"/>
        <v>41974.712245370371</v>
      </c>
      <c r="N1543" s="13" t="str">
        <f t="shared" si="148"/>
        <v>2014</v>
      </c>
      <c r="O1543" s="13" t="str">
        <f t="shared" si="149"/>
        <v>Dec</v>
      </c>
      <c r="P1543" s="13">
        <f t="shared" si="150"/>
        <v>42004.712245370371</v>
      </c>
      <c r="Q1543" t="b">
        <v>0</v>
      </c>
      <c r="R1543">
        <v>2</v>
      </c>
      <c r="S1543" t="b">
        <v>0</v>
      </c>
      <c r="T1543" t="s">
        <v>8287</v>
      </c>
      <c r="U1543" s="9" t="s">
        <v>8336</v>
      </c>
      <c r="V1543" t="s">
        <v>8341</v>
      </c>
    </row>
    <row r="1544" spans="1:22" ht="60" hidden="1" x14ac:dyDescent="0.3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s="7">
        <f t="shared" si="151"/>
        <v>4</v>
      </c>
      <c r="G1544" s="7">
        <f t="shared" si="146"/>
        <v>20</v>
      </c>
      <c r="H1544" t="s">
        <v>8220</v>
      </c>
      <c r="I1544" t="s">
        <v>8228</v>
      </c>
      <c r="J1544" t="s">
        <v>8250</v>
      </c>
      <c r="K1544">
        <v>1435708500</v>
      </c>
      <c r="L1544">
        <v>1434412500</v>
      </c>
      <c r="M1544" s="13">
        <f t="shared" si="147"/>
        <v>42170.996527777781</v>
      </c>
      <c r="N1544" s="13" t="str">
        <f t="shared" si="148"/>
        <v>2015</v>
      </c>
      <c r="O1544" s="13" t="str">
        <f t="shared" si="149"/>
        <v>Jun</v>
      </c>
      <c r="P1544" s="13">
        <f t="shared" si="150"/>
        <v>42185.996527777781</v>
      </c>
      <c r="Q1544" t="b">
        <v>0</v>
      </c>
      <c r="R1544">
        <v>1</v>
      </c>
      <c r="S1544" t="b">
        <v>0</v>
      </c>
      <c r="T1544" t="s">
        <v>8287</v>
      </c>
      <c r="U1544" s="9" t="s">
        <v>8336</v>
      </c>
      <c r="V1544" t="s">
        <v>8341</v>
      </c>
    </row>
    <row r="1545" spans="1:22" ht="45" hidden="1" x14ac:dyDescent="0.3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s="7">
        <f t="shared" si="151"/>
        <v>0</v>
      </c>
      <c r="G1545" s="7">
        <f t="shared" si="146"/>
        <v>10</v>
      </c>
      <c r="H1545" t="s">
        <v>8220</v>
      </c>
      <c r="I1545" t="s">
        <v>8223</v>
      </c>
      <c r="J1545" t="s">
        <v>8245</v>
      </c>
      <c r="K1545">
        <v>1416662034</v>
      </c>
      <c r="L1545">
        <v>1414066434</v>
      </c>
      <c r="M1545" s="13">
        <f t="shared" si="147"/>
        <v>41935.509652777779</v>
      </c>
      <c r="N1545" s="13" t="str">
        <f t="shared" si="148"/>
        <v>2014</v>
      </c>
      <c r="O1545" s="13" t="str">
        <f t="shared" si="149"/>
        <v>Oct</v>
      </c>
      <c r="P1545" s="13">
        <f t="shared" si="150"/>
        <v>41965.551319444443</v>
      </c>
      <c r="Q1545" t="b">
        <v>0</v>
      </c>
      <c r="R1545">
        <v>1</v>
      </c>
      <c r="S1545" t="b">
        <v>0</v>
      </c>
      <c r="T1545" t="s">
        <v>8287</v>
      </c>
      <c r="U1545" s="9" t="s">
        <v>8336</v>
      </c>
      <c r="V1545" t="s">
        <v>8341</v>
      </c>
    </row>
    <row r="1546" spans="1:22" ht="45" hidden="1" x14ac:dyDescent="0.3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s="7">
        <f t="shared" si="151"/>
        <v>0</v>
      </c>
      <c r="G1546" s="7">
        <f t="shared" ref="G1546:G1609" si="152">IFERROR(ROUND(E1546/R1546,2),0)</f>
        <v>0</v>
      </c>
      <c r="H1546" t="s">
        <v>8220</v>
      </c>
      <c r="I1546" t="s">
        <v>8223</v>
      </c>
      <c r="J1546" t="s">
        <v>8245</v>
      </c>
      <c r="K1546">
        <v>1427847480</v>
      </c>
      <c r="L1546">
        <v>1424222024</v>
      </c>
      <c r="M1546" s="13">
        <f t="shared" ref="M1546:M1609" si="153">(((L1546/60)/60)/24)+DATE(1970,1,1)</f>
        <v>42053.051203703704</v>
      </c>
      <c r="N1546" s="13" t="str">
        <f t="shared" ref="N1546:N1609" si="154">TEXT(M1546, "YYY")</f>
        <v>2015</v>
      </c>
      <c r="O1546" s="13" t="str">
        <f t="shared" ref="O1546:O1609" si="155">TEXT(M1546,"MMM")</f>
        <v>Feb</v>
      </c>
      <c r="P1546" s="13">
        <f t="shared" ref="P1546:P1609" si="156">(((K1546/60)/60)/24)+DATE(1970,1,1)</f>
        <v>42095.012499999997</v>
      </c>
      <c r="Q1546" t="b">
        <v>0</v>
      </c>
      <c r="R1546">
        <v>0</v>
      </c>
      <c r="S1546" t="b">
        <v>0</v>
      </c>
      <c r="T1546" t="s">
        <v>8287</v>
      </c>
      <c r="U1546" s="9" t="s">
        <v>8336</v>
      </c>
      <c r="V1546" t="s">
        <v>8341</v>
      </c>
    </row>
    <row r="1547" spans="1:22" ht="45" hidden="1" x14ac:dyDescent="0.3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s="7">
        <f t="shared" si="151"/>
        <v>0</v>
      </c>
      <c r="G1547" s="7">
        <f t="shared" si="152"/>
        <v>1</v>
      </c>
      <c r="H1547" t="s">
        <v>8220</v>
      </c>
      <c r="I1547" t="s">
        <v>8223</v>
      </c>
      <c r="J1547" t="s">
        <v>8245</v>
      </c>
      <c r="K1547">
        <v>1425330960</v>
      </c>
      <c r="L1547">
        <v>1422393234</v>
      </c>
      <c r="M1547" s="13">
        <f t="shared" si="153"/>
        <v>42031.884652777779</v>
      </c>
      <c r="N1547" s="13" t="str">
        <f t="shared" si="154"/>
        <v>2015</v>
      </c>
      <c r="O1547" s="13" t="str">
        <f t="shared" si="155"/>
        <v>Jan</v>
      </c>
      <c r="P1547" s="13">
        <f t="shared" si="156"/>
        <v>42065.886111111111</v>
      </c>
      <c r="Q1547" t="b">
        <v>0</v>
      </c>
      <c r="R1547">
        <v>1</v>
      </c>
      <c r="S1547" t="b">
        <v>0</v>
      </c>
      <c r="T1547" t="s">
        <v>8287</v>
      </c>
      <c r="U1547" s="9" t="s">
        <v>8336</v>
      </c>
      <c r="V1547" t="s">
        <v>8341</v>
      </c>
    </row>
    <row r="1548" spans="1:22" ht="60" hidden="1" x14ac:dyDescent="0.3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s="7">
        <f t="shared" si="151"/>
        <v>29</v>
      </c>
      <c r="G1548" s="7">
        <f t="shared" si="152"/>
        <v>26.27</v>
      </c>
      <c r="H1548" t="s">
        <v>8220</v>
      </c>
      <c r="I1548" t="s">
        <v>8224</v>
      </c>
      <c r="J1548" t="s">
        <v>8246</v>
      </c>
      <c r="K1548">
        <v>1410930399</v>
      </c>
      <c r="L1548">
        <v>1405746399</v>
      </c>
      <c r="M1548" s="13">
        <f t="shared" si="153"/>
        <v>41839.212951388887</v>
      </c>
      <c r="N1548" s="13" t="str">
        <f t="shared" si="154"/>
        <v>2014</v>
      </c>
      <c r="O1548" s="13" t="str">
        <f t="shared" si="155"/>
        <v>Jul</v>
      </c>
      <c r="P1548" s="13">
        <f t="shared" si="156"/>
        <v>41899.212951388887</v>
      </c>
      <c r="Q1548" t="b">
        <v>0</v>
      </c>
      <c r="R1548">
        <v>11</v>
      </c>
      <c r="S1548" t="b">
        <v>0</v>
      </c>
      <c r="T1548" t="s">
        <v>8287</v>
      </c>
      <c r="U1548" s="9" t="s">
        <v>8336</v>
      </c>
      <c r="V1548" t="s">
        <v>8341</v>
      </c>
    </row>
    <row r="1549" spans="1:22" ht="45" hidden="1" x14ac:dyDescent="0.3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s="7">
        <f t="shared" si="151"/>
        <v>0</v>
      </c>
      <c r="G1549" s="7">
        <f t="shared" si="152"/>
        <v>0</v>
      </c>
      <c r="H1549" t="s">
        <v>8220</v>
      </c>
      <c r="I1549" t="s">
        <v>8223</v>
      </c>
      <c r="J1549" t="s">
        <v>8245</v>
      </c>
      <c r="K1549">
        <v>1487844882</v>
      </c>
      <c r="L1549">
        <v>1487240082</v>
      </c>
      <c r="M1549" s="13">
        <f t="shared" si="153"/>
        <v>42782.426875000005</v>
      </c>
      <c r="N1549" s="13" t="str">
        <f t="shared" si="154"/>
        <v>2017</v>
      </c>
      <c r="O1549" s="13" t="str">
        <f t="shared" si="155"/>
        <v>Feb</v>
      </c>
      <c r="P1549" s="13">
        <f t="shared" si="156"/>
        <v>42789.426875000005</v>
      </c>
      <c r="Q1549" t="b">
        <v>0</v>
      </c>
      <c r="R1549">
        <v>0</v>
      </c>
      <c r="S1549" t="b">
        <v>0</v>
      </c>
      <c r="T1549" t="s">
        <v>8287</v>
      </c>
      <c r="U1549" s="9" t="s">
        <v>8336</v>
      </c>
      <c r="V1549" t="s">
        <v>8341</v>
      </c>
    </row>
    <row r="1550" spans="1:22" ht="30" hidden="1" x14ac:dyDescent="0.3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s="7">
        <f t="shared" si="151"/>
        <v>9</v>
      </c>
      <c r="G1550" s="7">
        <f t="shared" si="152"/>
        <v>60</v>
      </c>
      <c r="H1550" t="s">
        <v>8220</v>
      </c>
      <c r="I1550" t="s">
        <v>8223</v>
      </c>
      <c r="J1550" t="s">
        <v>8245</v>
      </c>
      <c r="K1550">
        <v>1447020620</v>
      </c>
      <c r="L1550">
        <v>1444425020</v>
      </c>
      <c r="M1550" s="13">
        <f t="shared" si="153"/>
        <v>42286.88217592593</v>
      </c>
      <c r="N1550" s="13" t="str">
        <f t="shared" si="154"/>
        <v>2015</v>
      </c>
      <c r="O1550" s="13" t="str">
        <f t="shared" si="155"/>
        <v>Oct</v>
      </c>
      <c r="P1550" s="13">
        <f t="shared" si="156"/>
        <v>42316.923842592587</v>
      </c>
      <c r="Q1550" t="b">
        <v>0</v>
      </c>
      <c r="R1550">
        <v>1</v>
      </c>
      <c r="S1550" t="b">
        <v>0</v>
      </c>
      <c r="T1550" t="s">
        <v>8287</v>
      </c>
      <c r="U1550" s="9" t="s">
        <v>8336</v>
      </c>
      <c r="V1550" t="s">
        <v>8341</v>
      </c>
    </row>
    <row r="1551" spans="1:22" ht="45" hidden="1" x14ac:dyDescent="0.3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s="7">
        <f t="shared" si="151"/>
        <v>34</v>
      </c>
      <c r="G1551" s="7">
        <f t="shared" si="152"/>
        <v>28.33</v>
      </c>
      <c r="H1551" t="s">
        <v>8220</v>
      </c>
      <c r="I1551" t="s">
        <v>8223</v>
      </c>
      <c r="J1551" t="s">
        <v>8245</v>
      </c>
      <c r="K1551">
        <v>1446524159</v>
      </c>
      <c r="L1551">
        <v>1443928559</v>
      </c>
      <c r="M1551" s="13">
        <f t="shared" si="153"/>
        <v>42281.136099537034</v>
      </c>
      <c r="N1551" s="13" t="str">
        <f t="shared" si="154"/>
        <v>2015</v>
      </c>
      <c r="O1551" s="13" t="str">
        <f t="shared" si="155"/>
        <v>Oct</v>
      </c>
      <c r="P1551" s="13">
        <f t="shared" si="156"/>
        <v>42311.177766203706</v>
      </c>
      <c r="Q1551" t="b">
        <v>0</v>
      </c>
      <c r="R1551">
        <v>6</v>
      </c>
      <c r="S1551" t="b">
        <v>0</v>
      </c>
      <c r="T1551" t="s">
        <v>8287</v>
      </c>
      <c r="U1551" s="9" t="s">
        <v>8336</v>
      </c>
      <c r="V1551" t="s">
        <v>8341</v>
      </c>
    </row>
    <row r="1552" spans="1:22" ht="60" hidden="1" x14ac:dyDescent="0.3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s="7">
        <f t="shared" si="151"/>
        <v>13</v>
      </c>
      <c r="G1552" s="7">
        <f t="shared" si="152"/>
        <v>14.43</v>
      </c>
      <c r="H1552" t="s">
        <v>8220</v>
      </c>
      <c r="I1552" t="s">
        <v>8224</v>
      </c>
      <c r="J1552" t="s">
        <v>8246</v>
      </c>
      <c r="K1552">
        <v>1463050034</v>
      </c>
      <c r="L1552">
        <v>1460458034</v>
      </c>
      <c r="M1552" s="13">
        <f t="shared" si="153"/>
        <v>42472.449467592596</v>
      </c>
      <c r="N1552" s="13" t="str">
        <f t="shared" si="154"/>
        <v>2016</v>
      </c>
      <c r="O1552" s="13" t="str">
        <f t="shared" si="155"/>
        <v>Apr</v>
      </c>
      <c r="P1552" s="13">
        <f t="shared" si="156"/>
        <v>42502.449467592596</v>
      </c>
      <c r="Q1552" t="b">
        <v>0</v>
      </c>
      <c r="R1552">
        <v>7</v>
      </c>
      <c r="S1552" t="b">
        <v>0</v>
      </c>
      <c r="T1552" t="s">
        <v>8287</v>
      </c>
      <c r="U1552" s="9" t="s">
        <v>8336</v>
      </c>
      <c r="V1552" t="s">
        <v>8341</v>
      </c>
    </row>
    <row r="1553" spans="1:22" ht="60" hidden="1" x14ac:dyDescent="0.3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s="7">
        <f t="shared" si="151"/>
        <v>0</v>
      </c>
      <c r="G1553" s="7">
        <f t="shared" si="152"/>
        <v>0</v>
      </c>
      <c r="H1553" t="s">
        <v>8220</v>
      </c>
      <c r="I1553" t="s">
        <v>8223</v>
      </c>
      <c r="J1553" t="s">
        <v>8245</v>
      </c>
      <c r="K1553">
        <v>1432756039</v>
      </c>
      <c r="L1553">
        <v>1430164039</v>
      </c>
      <c r="M1553" s="13">
        <f t="shared" si="153"/>
        <v>42121.824525462958</v>
      </c>
      <c r="N1553" s="13" t="str">
        <f t="shared" si="154"/>
        <v>2015</v>
      </c>
      <c r="O1553" s="13" t="str">
        <f t="shared" si="155"/>
        <v>Apr</v>
      </c>
      <c r="P1553" s="13">
        <f t="shared" si="156"/>
        <v>42151.824525462958</v>
      </c>
      <c r="Q1553" t="b">
        <v>0</v>
      </c>
      <c r="R1553">
        <v>0</v>
      </c>
      <c r="S1553" t="b">
        <v>0</v>
      </c>
      <c r="T1553" t="s">
        <v>8287</v>
      </c>
      <c r="U1553" s="9" t="s">
        <v>8336</v>
      </c>
      <c r="V1553" t="s">
        <v>8341</v>
      </c>
    </row>
    <row r="1554" spans="1:22" ht="45" hidden="1" x14ac:dyDescent="0.3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s="7">
        <f t="shared" si="151"/>
        <v>49</v>
      </c>
      <c r="G1554" s="7">
        <f t="shared" si="152"/>
        <v>132.19</v>
      </c>
      <c r="H1554" t="s">
        <v>8220</v>
      </c>
      <c r="I1554" t="s">
        <v>8223</v>
      </c>
      <c r="J1554" t="s">
        <v>8245</v>
      </c>
      <c r="K1554">
        <v>1412135940</v>
      </c>
      <c r="L1554">
        <v>1410366708</v>
      </c>
      <c r="M1554" s="13">
        <f t="shared" si="153"/>
        <v>41892.688750000001</v>
      </c>
      <c r="N1554" s="13" t="str">
        <f t="shared" si="154"/>
        <v>2014</v>
      </c>
      <c r="O1554" s="13" t="str">
        <f t="shared" si="155"/>
        <v>Sep</v>
      </c>
      <c r="P1554" s="13">
        <f t="shared" si="156"/>
        <v>41913.165972222225</v>
      </c>
      <c r="Q1554" t="b">
        <v>0</v>
      </c>
      <c r="R1554">
        <v>16</v>
      </c>
      <c r="S1554" t="b">
        <v>0</v>
      </c>
      <c r="T1554" t="s">
        <v>8287</v>
      </c>
      <c r="U1554" s="9" t="s">
        <v>8336</v>
      </c>
      <c r="V1554" t="s">
        <v>8341</v>
      </c>
    </row>
    <row r="1555" spans="1:22" ht="45" hidden="1" x14ac:dyDescent="0.3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s="7">
        <f t="shared" si="151"/>
        <v>0</v>
      </c>
      <c r="G1555" s="7">
        <f t="shared" si="152"/>
        <v>0</v>
      </c>
      <c r="H1555" t="s">
        <v>8220</v>
      </c>
      <c r="I1555" t="s">
        <v>8223</v>
      </c>
      <c r="J1555" t="s">
        <v>8245</v>
      </c>
      <c r="K1555">
        <v>1441176447</v>
      </c>
      <c r="L1555">
        <v>1438584447</v>
      </c>
      <c r="M1555" s="13">
        <f t="shared" si="153"/>
        <v>42219.282951388886</v>
      </c>
      <c r="N1555" s="13" t="str">
        <f t="shared" si="154"/>
        <v>2015</v>
      </c>
      <c r="O1555" s="13" t="str">
        <f t="shared" si="155"/>
        <v>Aug</v>
      </c>
      <c r="P1555" s="13">
        <f t="shared" si="156"/>
        <v>42249.282951388886</v>
      </c>
      <c r="Q1555" t="b">
        <v>0</v>
      </c>
      <c r="R1555">
        <v>0</v>
      </c>
      <c r="S1555" t="b">
        <v>0</v>
      </c>
      <c r="T1555" t="s">
        <v>8287</v>
      </c>
      <c r="U1555" s="9" t="s">
        <v>8336</v>
      </c>
      <c r="V1555" t="s">
        <v>8341</v>
      </c>
    </row>
    <row r="1556" spans="1:22" ht="60" hidden="1" x14ac:dyDescent="0.3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s="7">
        <f t="shared" si="151"/>
        <v>0</v>
      </c>
      <c r="G1556" s="7">
        <f t="shared" si="152"/>
        <v>0</v>
      </c>
      <c r="H1556" t="s">
        <v>8220</v>
      </c>
      <c r="I1556" t="s">
        <v>8225</v>
      </c>
      <c r="J1556" t="s">
        <v>8247</v>
      </c>
      <c r="K1556">
        <v>1438495390</v>
      </c>
      <c r="L1556">
        <v>1435903390</v>
      </c>
      <c r="M1556" s="13">
        <f t="shared" si="153"/>
        <v>42188.252199074079</v>
      </c>
      <c r="N1556" s="13" t="str">
        <f t="shared" si="154"/>
        <v>2015</v>
      </c>
      <c r="O1556" s="13" t="str">
        <f t="shared" si="155"/>
        <v>Jul</v>
      </c>
      <c r="P1556" s="13">
        <f t="shared" si="156"/>
        <v>42218.252199074079</v>
      </c>
      <c r="Q1556" t="b">
        <v>0</v>
      </c>
      <c r="R1556">
        <v>0</v>
      </c>
      <c r="S1556" t="b">
        <v>0</v>
      </c>
      <c r="T1556" t="s">
        <v>8287</v>
      </c>
      <c r="U1556" s="9" t="s">
        <v>8336</v>
      </c>
      <c r="V1556" t="s">
        <v>8341</v>
      </c>
    </row>
    <row r="1557" spans="1:22" ht="45" hidden="1" x14ac:dyDescent="0.3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s="7">
        <f t="shared" si="151"/>
        <v>0</v>
      </c>
      <c r="G1557" s="7">
        <f t="shared" si="152"/>
        <v>0</v>
      </c>
      <c r="H1557" t="s">
        <v>8220</v>
      </c>
      <c r="I1557" t="s">
        <v>8223</v>
      </c>
      <c r="J1557" t="s">
        <v>8245</v>
      </c>
      <c r="K1557">
        <v>1442509200</v>
      </c>
      <c r="L1557">
        <v>1440513832</v>
      </c>
      <c r="M1557" s="13">
        <f t="shared" si="153"/>
        <v>42241.613796296297</v>
      </c>
      <c r="N1557" s="13" t="str">
        <f t="shared" si="154"/>
        <v>2015</v>
      </c>
      <c r="O1557" s="13" t="str">
        <f t="shared" si="155"/>
        <v>Aug</v>
      </c>
      <c r="P1557" s="13">
        <f t="shared" si="156"/>
        <v>42264.708333333328</v>
      </c>
      <c r="Q1557" t="b">
        <v>0</v>
      </c>
      <c r="R1557">
        <v>0</v>
      </c>
      <c r="S1557" t="b">
        <v>0</v>
      </c>
      <c r="T1557" t="s">
        <v>8287</v>
      </c>
      <c r="U1557" s="9" t="s">
        <v>8336</v>
      </c>
      <c r="V1557" t="s">
        <v>8341</v>
      </c>
    </row>
    <row r="1558" spans="1:22" ht="45" hidden="1" x14ac:dyDescent="0.3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s="7">
        <f t="shared" si="151"/>
        <v>45</v>
      </c>
      <c r="G1558" s="7">
        <f t="shared" si="152"/>
        <v>56.42</v>
      </c>
      <c r="H1558" t="s">
        <v>8220</v>
      </c>
      <c r="I1558" t="s">
        <v>8228</v>
      </c>
      <c r="J1558" t="s">
        <v>8250</v>
      </c>
      <c r="K1558">
        <v>1467603624</v>
      </c>
      <c r="L1558">
        <v>1465011624</v>
      </c>
      <c r="M1558" s="13">
        <f t="shared" si="153"/>
        <v>42525.153055555551</v>
      </c>
      <c r="N1558" s="13" t="str">
        <f t="shared" si="154"/>
        <v>2016</v>
      </c>
      <c r="O1558" s="13" t="str">
        <f t="shared" si="155"/>
        <v>Jun</v>
      </c>
      <c r="P1558" s="13">
        <f t="shared" si="156"/>
        <v>42555.153055555551</v>
      </c>
      <c r="Q1558" t="b">
        <v>0</v>
      </c>
      <c r="R1558">
        <v>12</v>
      </c>
      <c r="S1558" t="b">
        <v>0</v>
      </c>
      <c r="T1558" t="s">
        <v>8287</v>
      </c>
      <c r="U1558" s="9" t="s">
        <v>8336</v>
      </c>
      <c r="V1558" t="s">
        <v>8341</v>
      </c>
    </row>
    <row r="1559" spans="1:22" ht="45" hidden="1" x14ac:dyDescent="0.3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s="7">
        <f t="shared" si="151"/>
        <v>4</v>
      </c>
      <c r="G1559" s="7">
        <f t="shared" si="152"/>
        <v>100</v>
      </c>
      <c r="H1559" t="s">
        <v>8220</v>
      </c>
      <c r="I1559" t="s">
        <v>8223</v>
      </c>
      <c r="J1559" t="s">
        <v>8245</v>
      </c>
      <c r="K1559">
        <v>1411227633</v>
      </c>
      <c r="L1559">
        <v>1408549233</v>
      </c>
      <c r="M1559" s="13">
        <f t="shared" si="153"/>
        <v>41871.65315972222</v>
      </c>
      <c r="N1559" s="13" t="str">
        <f t="shared" si="154"/>
        <v>2014</v>
      </c>
      <c r="O1559" s="13" t="str">
        <f t="shared" si="155"/>
        <v>Aug</v>
      </c>
      <c r="P1559" s="13">
        <f t="shared" si="156"/>
        <v>41902.65315972222</v>
      </c>
      <c r="Q1559" t="b">
        <v>0</v>
      </c>
      <c r="R1559">
        <v>1</v>
      </c>
      <c r="S1559" t="b">
        <v>0</v>
      </c>
      <c r="T1559" t="s">
        <v>8287</v>
      </c>
      <c r="U1559" s="9" t="s">
        <v>8336</v>
      </c>
      <c r="V1559" t="s">
        <v>8341</v>
      </c>
    </row>
    <row r="1560" spans="1:22" ht="45" hidden="1" x14ac:dyDescent="0.3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s="7">
        <f t="shared" si="151"/>
        <v>5</v>
      </c>
      <c r="G1560" s="7">
        <f t="shared" si="152"/>
        <v>11.67</v>
      </c>
      <c r="H1560" t="s">
        <v>8220</v>
      </c>
      <c r="I1560" t="s">
        <v>8224</v>
      </c>
      <c r="J1560" t="s">
        <v>8246</v>
      </c>
      <c r="K1560">
        <v>1440763920</v>
      </c>
      <c r="L1560">
        <v>1435656759</v>
      </c>
      <c r="M1560" s="13">
        <f t="shared" si="153"/>
        <v>42185.397673611107</v>
      </c>
      <c r="N1560" s="13" t="str">
        <f t="shared" si="154"/>
        <v>2015</v>
      </c>
      <c r="O1560" s="13" t="str">
        <f t="shared" si="155"/>
        <v>Jun</v>
      </c>
      <c r="P1560" s="13">
        <f t="shared" si="156"/>
        <v>42244.508333333331</v>
      </c>
      <c r="Q1560" t="b">
        <v>0</v>
      </c>
      <c r="R1560">
        <v>3</v>
      </c>
      <c r="S1560" t="b">
        <v>0</v>
      </c>
      <c r="T1560" t="s">
        <v>8287</v>
      </c>
      <c r="U1560" s="9" t="s">
        <v>8336</v>
      </c>
      <c r="V1560" t="s">
        <v>8341</v>
      </c>
    </row>
    <row r="1561" spans="1:22" ht="45" hidden="1" x14ac:dyDescent="0.3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s="7">
        <f t="shared" si="151"/>
        <v>0</v>
      </c>
      <c r="G1561" s="7">
        <f t="shared" si="152"/>
        <v>50</v>
      </c>
      <c r="H1561" t="s">
        <v>8220</v>
      </c>
      <c r="I1561" t="s">
        <v>8223</v>
      </c>
      <c r="J1561" t="s">
        <v>8245</v>
      </c>
      <c r="K1561">
        <v>1430270199</v>
      </c>
      <c r="L1561">
        <v>1428974199</v>
      </c>
      <c r="M1561" s="13">
        <f t="shared" si="153"/>
        <v>42108.05322916666</v>
      </c>
      <c r="N1561" s="13" t="str">
        <f t="shared" si="154"/>
        <v>2015</v>
      </c>
      <c r="O1561" s="13" t="str">
        <f t="shared" si="155"/>
        <v>Apr</v>
      </c>
      <c r="P1561" s="13">
        <f t="shared" si="156"/>
        <v>42123.05322916666</v>
      </c>
      <c r="Q1561" t="b">
        <v>0</v>
      </c>
      <c r="R1561">
        <v>1</v>
      </c>
      <c r="S1561" t="b">
        <v>0</v>
      </c>
      <c r="T1561" t="s">
        <v>8287</v>
      </c>
      <c r="U1561" s="9" t="s">
        <v>8336</v>
      </c>
      <c r="V1561" t="s">
        <v>8341</v>
      </c>
    </row>
    <row r="1562" spans="1:22" ht="45" hidden="1" x14ac:dyDescent="0.3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s="7">
        <f t="shared" ref="F1562:F1625" si="157">ROUND(E1562/D1562*100,0)</f>
        <v>4</v>
      </c>
      <c r="G1562" s="7">
        <f t="shared" si="152"/>
        <v>23.5</v>
      </c>
      <c r="H1562" t="s">
        <v>8220</v>
      </c>
      <c r="I1562" t="s">
        <v>8223</v>
      </c>
      <c r="J1562" t="s">
        <v>8245</v>
      </c>
      <c r="K1562">
        <v>1415842193</v>
      </c>
      <c r="L1562">
        <v>1414110593</v>
      </c>
      <c r="M1562" s="13">
        <f t="shared" si="153"/>
        <v>41936.020752314813</v>
      </c>
      <c r="N1562" s="13" t="str">
        <f t="shared" si="154"/>
        <v>2014</v>
      </c>
      <c r="O1562" s="13" t="str">
        <f t="shared" si="155"/>
        <v>Oct</v>
      </c>
      <c r="P1562" s="13">
        <f t="shared" si="156"/>
        <v>41956.062418981484</v>
      </c>
      <c r="Q1562" t="b">
        <v>0</v>
      </c>
      <c r="R1562">
        <v>4</v>
      </c>
      <c r="S1562" t="b">
        <v>0</v>
      </c>
      <c r="T1562" t="s">
        <v>8287</v>
      </c>
      <c r="U1562" s="9" t="s">
        <v>8336</v>
      </c>
      <c r="V1562" t="s">
        <v>8341</v>
      </c>
    </row>
    <row r="1563" spans="1:22" ht="60" hidden="1" x14ac:dyDescent="0.3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s="7">
        <f t="shared" si="157"/>
        <v>1</v>
      </c>
      <c r="G1563" s="7">
        <f t="shared" si="152"/>
        <v>67</v>
      </c>
      <c r="H1563" t="s">
        <v>8219</v>
      </c>
      <c r="I1563" t="s">
        <v>8223</v>
      </c>
      <c r="J1563" t="s">
        <v>8245</v>
      </c>
      <c r="K1563">
        <v>1383789603</v>
      </c>
      <c r="L1563">
        <v>1381194003</v>
      </c>
      <c r="M1563" s="13">
        <f t="shared" si="153"/>
        <v>41555.041701388887</v>
      </c>
      <c r="N1563" s="13" t="str">
        <f t="shared" si="154"/>
        <v>2013</v>
      </c>
      <c r="O1563" s="13" t="str">
        <f t="shared" si="155"/>
        <v>Oct</v>
      </c>
      <c r="P1563" s="13">
        <f t="shared" si="156"/>
        <v>41585.083368055559</v>
      </c>
      <c r="Q1563" t="b">
        <v>0</v>
      </c>
      <c r="R1563">
        <v>1</v>
      </c>
      <c r="S1563" t="b">
        <v>0</v>
      </c>
      <c r="T1563" t="s">
        <v>8288</v>
      </c>
      <c r="U1563" s="9" t="s">
        <v>8320</v>
      </c>
      <c r="V1563" t="s">
        <v>8342</v>
      </c>
    </row>
    <row r="1564" spans="1:22" ht="60" hidden="1" x14ac:dyDescent="0.3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s="7">
        <f t="shared" si="157"/>
        <v>0</v>
      </c>
      <c r="G1564" s="7">
        <f t="shared" si="152"/>
        <v>0</v>
      </c>
      <c r="H1564" t="s">
        <v>8219</v>
      </c>
      <c r="I1564" t="s">
        <v>8223</v>
      </c>
      <c r="J1564" t="s">
        <v>8245</v>
      </c>
      <c r="K1564">
        <v>1259715000</v>
      </c>
      <c r="L1564">
        <v>1253712916</v>
      </c>
      <c r="M1564" s="13">
        <f t="shared" si="153"/>
        <v>40079.566157407404</v>
      </c>
      <c r="N1564" s="13" t="str">
        <f t="shared" si="154"/>
        <v>2009</v>
      </c>
      <c r="O1564" s="13" t="str">
        <f t="shared" si="155"/>
        <v>Sep</v>
      </c>
      <c r="P1564" s="13">
        <f t="shared" si="156"/>
        <v>40149.034722222219</v>
      </c>
      <c r="Q1564" t="b">
        <v>0</v>
      </c>
      <c r="R1564">
        <v>0</v>
      </c>
      <c r="S1564" t="b">
        <v>0</v>
      </c>
      <c r="T1564" t="s">
        <v>8288</v>
      </c>
      <c r="U1564" s="9" t="s">
        <v>8320</v>
      </c>
      <c r="V1564" t="s">
        <v>8342</v>
      </c>
    </row>
    <row r="1565" spans="1:22" ht="45" hidden="1" x14ac:dyDescent="0.3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s="7">
        <f t="shared" si="157"/>
        <v>1</v>
      </c>
      <c r="G1565" s="7">
        <f t="shared" si="152"/>
        <v>42.5</v>
      </c>
      <c r="H1565" t="s">
        <v>8219</v>
      </c>
      <c r="I1565" t="s">
        <v>8224</v>
      </c>
      <c r="J1565" t="s">
        <v>8246</v>
      </c>
      <c r="K1565">
        <v>1394815751</v>
      </c>
      <c r="L1565">
        <v>1389635351</v>
      </c>
      <c r="M1565" s="13">
        <f t="shared" si="153"/>
        <v>41652.742488425924</v>
      </c>
      <c r="N1565" s="13" t="str">
        <f t="shared" si="154"/>
        <v>2014</v>
      </c>
      <c r="O1565" s="13" t="str">
        <f t="shared" si="155"/>
        <v>Jan</v>
      </c>
      <c r="P1565" s="13">
        <f t="shared" si="156"/>
        <v>41712.700821759259</v>
      </c>
      <c r="Q1565" t="b">
        <v>0</v>
      </c>
      <c r="R1565">
        <v>2</v>
      </c>
      <c r="S1565" t="b">
        <v>0</v>
      </c>
      <c r="T1565" t="s">
        <v>8288</v>
      </c>
      <c r="U1565" s="9" t="s">
        <v>8320</v>
      </c>
      <c r="V1565" t="s">
        <v>8342</v>
      </c>
    </row>
    <row r="1566" spans="1:22" ht="45" hidden="1" x14ac:dyDescent="0.3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s="7">
        <f t="shared" si="157"/>
        <v>0</v>
      </c>
      <c r="G1566" s="7">
        <f t="shared" si="152"/>
        <v>10</v>
      </c>
      <c r="H1566" t="s">
        <v>8219</v>
      </c>
      <c r="I1566" t="s">
        <v>8223</v>
      </c>
      <c r="J1566" t="s">
        <v>8245</v>
      </c>
      <c r="K1566">
        <v>1432843500</v>
      </c>
      <c r="L1566">
        <v>1430124509</v>
      </c>
      <c r="M1566" s="13">
        <f t="shared" si="153"/>
        <v>42121.367002314815</v>
      </c>
      <c r="N1566" s="13" t="str">
        <f t="shared" si="154"/>
        <v>2015</v>
      </c>
      <c r="O1566" s="13" t="str">
        <f t="shared" si="155"/>
        <v>Apr</v>
      </c>
      <c r="P1566" s="13">
        <f t="shared" si="156"/>
        <v>42152.836805555555</v>
      </c>
      <c r="Q1566" t="b">
        <v>0</v>
      </c>
      <c r="R1566">
        <v>1</v>
      </c>
      <c r="S1566" t="b">
        <v>0</v>
      </c>
      <c r="T1566" t="s">
        <v>8288</v>
      </c>
      <c r="U1566" s="9" t="s">
        <v>8320</v>
      </c>
      <c r="V1566" t="s">
        <v>8342</v>
      </c>
    </row>
    <row r="1567" spans="1:22" ht="45" hidden="1" x14ac:dyDescent="0.3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s="7">
        <f t="shared" si="157"/>
        <v>3</v>
      </c>
      <c r="G1567" s="7">
        <f t="shared" si="152"/>
        <v>100</v>
      </c>
      <c r="H1567" t="s">
        <v>8219</v>
      </c>
      <c r="I1567" t="s">
        <v>8223</v>
      </c>
      <c r="J1567" t="s">
        <v>8245</v>
      </c>
      <c r="K1567">
        <v>1307554261</v>
      </c>
      <c r="L1567">
        <v>1304962261</v>
      </c>
      <c r="M1567" s="13">
        <f t="shared" si="153"/>
        <v>40672.729872685188</v>
      </c>
      <c r="N1567" s="13" t="str">
        <f t="shared" si="154"/>
        <v>2011</v>
      </c>
      <c r="O1567" s="13" t="str">
        <f t="shared" si="155"/>
        <v>May</v>
      </c>
      <c r="P1567" s="13">
        <f t="shared" si="156"/>
        <v>40702.729872685188</v>
      </c>
      <c r="Q1567" t="b">
        <v>0</v>
      </c>
      <c r="R1567">
        <v>1</v>
      </c>
      <c r="S1567" t="b">
        <v>0</v>
      </c>
      <c r="T1567" t="s">
        <v>8288</v>
      </c>
      <c r="U1567" s="9" t="s">
        <v>8320</v>
      </c>
      <c r="V1567" t="s">
        <v>8342</v>
      </c>
    </row>
    <row r="1568" spans="1:22" ht="45" hidden="1" x14ac:dyDescent="0.3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s="7">
        <f t="shared" si="157"/>
        <v>21</v>
      </c>
      <c r="G1568" s="7">
        <f t="shared" si="152"/>
        <v>108.05</v>
      </c>
      <c r="H1568" t="s">
        <v>8219</v>
      </c>
      <c r="I1568" t="s">
        <v>8223</v>
      </c>
      <c r="J1568" t="s">
        <v>8245</v>
      </c>
      <c r="K1568">
        <v>1469656800</v>
      </c>
      <c r="L1568">
        <v>1467151204</v>
      </c>
      <c r="M1568" s="13">
        <f t="shared" si="153"/>
        <v>42549.916712962964</v>
      </c>
      <c r="N1568" s="13" t="str">
        <f t="shared" si="154"/>
        <v>2016</v>
      </c>
      <c r="O1568" s="13" t="str">
        <f t="shared" si="155"/>
        <v>Jun</v>
      </c>
      <c r="P1568" s="13">
        <f t="shared" si="156"/>
        <v>42578.916666666672</v>
      </c>
      <c r="Q1568" t="b">
        <v>0</v>
      </c>
      <c r="R1568">
        <v>59</v>
      </c>
      <c r="S1568" t="b">
        <v>0</v>
      </c>
      <c r="T1568" t="s">
        <v>8288</v>
      </c>
      <c r="U1568" s="9" t="s">
        <v>8320</v>
      </c>
      <c r="V1568" t="s">
        <v>8342</v>
      </c>
    </row>
    <row r="1569" spans="1:22" ht="60" hidden="1" x14ac:dyDescent="0.3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s="7">
        <f t="shared" si="157"/>
        <v>4</v>
      </c>
      <c r="G1569" s="7">
        <f t="shared" si="152"/>
        <v>26.92</v>
      </c>
      <c r="H1569" t="s">
        <v>8219</v>
      </c>
      <c r="I1569" t="s">
        <v>8223</v>
      </c>
      <c r="J1569" t="s">
        <v>8245</v>
      </c>
      <c r="K1569">
        <v>1392595200</v>
      </c>
      <c r="L1569">
        <v>1391293745</v>
      </c>
      <c r="M1569" s="13">
        <f t="shared" si="153"/>
        <v>41671.936863425923</v>
      </c>
      <c r="N1569" s="13" t="str">
        <f t="shared" si="154"/>
        <v>2014</v>
      </c>
      <c r="O1569" s="13" t="str">
        <f t="shared" si="155"/>
        <v>Feb</v>
      </c>
      <c r="P1569" s="13">
        <f t="shared" si="156"/>
        <v>41687</v>
      </c>
      <c r="Q1569" t="b">
        <v>0</v>
      </c>
      <c r="R1569">
        <v>13</v>
      </c>
      <c r="S1569" t="b">
        <v>0</v>
      </c>
      <c r="T1569" t="s">
        <v>8288</v>
      </c>
      <c r="U1569" s="9" t="s">
        <v>8320</v>
      </c>
      <c r="V1569" t="s">
        <v>8342</v>
      </c>
    </row>
    <row r="1570" spans="1:22" ht="45" hidden="1" x14ac:dyDescent="0.3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s="7">
        <f t="shared" si="157"/>
        <v>14</v>
      </c>
      <c r="G1570" s="7">
        <f t="shared" si="152"/>
        <v>155</v>
      </c>
      <c r="H1570" t="s">
        <v>8219</v>
      </c>
      <c r="I1570" t="s">
        <v>8223</v>
      </c>
      <c r="J1570" t="s">
        <v>8245</v>
      </c>
      <c r="K1570">
        <v>1419384585</v>
      </c>
      <c r="L1570">
        <v>1416360585</v>
      </c>
      <c r="M1570" s="13">
        <f t="shared" si="153"/>
        <v>41962.062326388885</v>
      </c>
      <c r="N1570" s="13" t="str">
        <f t="shared" si="154"/>
        <v>2014</v>
      </c>
      <c r="O1570" s="13" t="str">
        <f t="shared" si="155"/>
        <v>Nov</v>
      </c>
      <c r="P1570" s="13">
        <f t="shared" si="156"/>
        <v>41997.062326388885</v>
      </c>
      <c r="Q1570" t="b">
        <v>0</v>
      </c>
      <c r="R1570">
        <v>22</v>
      </c>
      <c r="S1570" t="b">
        <v>0</v>
      </c>
      <c r="T1570" t="s">
        <v>8288</v>
      </c>
      <c r="U1570" s="9" t="s">
        <v>8320</v>
      </c>
      <c r="V1570" t="s">
        <v>8342</v>
      </c>
    </row>
    <row r="1571" spans="1:22" hidden="1" x14ac:dyDescent="0.3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s="7">
        <f t="shared" si="157"/>
        <v>0</v>
      </c>
      <c r="G1571" s="7">
        <f t="shared" si="152"/>
        <v>0</v>
      </c>
      <c r="H1571" t="s">
        <v>8219</v>
      </c>
      <c r="I1571" t="s">
        <v>8223</v>
      </c>
      <c r="J1571" t="s">
        <v>8245</v>
      </c>
      <c r="K1571">
        <v>1369498714</v>
      </c>
      <c r="L1571">
        <v>1366906714</v>
      </c>
      <c r="M1571" s="13">
        <f t="shared" si="153"/>
        <v>41389.679560185185</v>
      </c>
      <c r="N1571" s="13" t="str">
        <f t="shared" si="154"/>
        <v>2013</v>
      </c>
      <c r="O1571" s="13" t="str">
        <f t="shared" si="155"/>
        <v>Apr</v>
      </c>
      <c r="P1571" s="13">
        <f t="shared" si="156"/>
        <v>41419.679560185185</v>
      </c>
      <c r="Q1571" t="b">
        <v>0</v>
      </c>
      <c r="R1571">
        <v>0</v>
      </c>
      <c r="S1571" t="b">
        <v>0</v>
      </c>
      <c r="T1571" t="s">
        <v>8288</v>
      </c>
      <c r="U1571" s="9" t="s">
        <v>8320</v>
      </c>
      <c r="V1571" t="s">
        <v>8342</v>
      </c>
    </row>
    <row r="1572" spans="1:22" ht="30" hidden="1" x14ac:dyDescent="0.3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s="7">
        <f t="shared" si="157"/>
        <v>41</v>
      </c>
      <c r="G1572" s="7">
        <f t="shared" si="152"/>
        <v>47.77</v>
      </c>
      <c r="H1572" t="s">
        <v>8219</v>
      </c>
      <c r="I1572" t="s">
        <v>8223</v>
      </c>
      <c r="J1572" t="s">
        <v>8245</v>
      </c>
      <c r="K1572">
        <v>1460140282</v>
      </c>
      <c r="L1572">
        <v>1457551882</v>
      </c>
      <c r="M1572" s="13">
        <f t="shared" si="153"/>
        <v>42438.813449074078</v>
      </c>
      <c r="N1572" s="13" t="str">
        <f t="shared" si="154"/>
        <v>2016</v>
      </c>
      <c r="O1572" s="13" t="str">
        <f t="shared" si="155"/>
        <v>Mar</v>
      </c>
      <c r="P1572" s="13">
        <f t="shared" si="156"/>
        <v>42468.771782407406</v>
      </c>
      <c r="Q1572" t="b">
        <v>0</v>
      </c>
      <c r="R1572">
        <v>52</v>
      </c>
      <c r="S1572" t="b">
        <v>0</v>
      </c>
      <c r="T1572" t="s">
        <v>8288</v>
      </c>
      <c r="U1572" s="9" t="s">
        <v>8320</v>
      </c>
      <c r="V1572" t="s">
        <v>8342</v>
      </c>
    </row>
    <row r="1573" spans="1:22" ht="60" hidden="1" x14ac:dyDescent="0.3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s="7">
        <f t="shared" si="157"/>
        <v>1</v>
      </c>
      <c r="G1573" s="7">
        <f t="shared" si="152"/>
        <v>20</v>
      </c>
      <c r="H1573" t="s">
        <v>8219</v>
      </c>
      <c r="I1573" t="s">
        <v>8224</v>
      </c>
      <c r="J1573" t="s">
        <v>8246</v>
      </c>
      <c r="K1573">
        <v>1434738483</v>
      </c>
      <c r="L1573">
        <v>1432146483</v>
      </c>
      <c r="M1573" s="13">
        <f t="shared" si="153"/>
        <v>42144.769479166673</v>
      </c>
      <c r="N1573" s="13" t="str">
        <f t="shared" si="154"/>
        <v>2015</v>
      </c>
      <c r="O1573" s="13" t="str">
        <f t="shared" si="155"/>
        <v>May</v>
      </c>
      <c r="P1573" s="13">
        <f t="shared" si="156"/>
        <v>42174.769479166673</v>
      </c>
      <c r="Q1573" t="b">
        <v>0</v>
      </c>
      <c r="R1573">
        <v>4</v>
      </c>
      <c r="S1573" t="b">
        <v>0</v>
      </c>
      <c r="T1573" t="s">
        <v>8288</v>
      </c>
      <c r="U1573" s="9" t="s">
        <v>8320</v>
      </c>
      <c r="V1573" t="s">
        <v>8342</v>
      </c>
    </row>
    <row r="1574" spans="1:22" ht="45" hidden="1" x14ac:dyDescent="0.3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s="7">
        <f t="shared" si="157"/>
        <v>5</v>
      </c>
      <c r="G1574" s="7">
        <f t="shared" si="152"/>
        <v>41.67</v>
      </c>
      <c r="H1574" t="s">
        <v>8219</v>
      </c>
      <c r="I1574" t="s">
        <v>8224</v>
      </c>
      <c r="J1574" t="s">
        <v>8246</v>
      </c>
      <c r="K1574">
        <v>1456703940</v>
      </c>
      <c r="L1574">
        <v>1454546859</v>
      </c>
      <c r="M1574" s="13">
        <f t="shared" si="153"/>
        <v>42404.033090277779</v>
      </c>
      <c r="N1574" s="13" t="str">
        <f t="shared" si="154"/>
        <v>2016</v>
      </c>
      <c r="O1574" s="13" t="str">
        <f t="shared" si="155"/>
        <v>Feb</v>
      </c>
      <c r="P1574" s="13">
        <f t="shared" si="156"/>
        <v>42428.999305555553</v>
      </c>
      <c r="Q1574" t="b">
        <v>0</v>
      </c>
      <c r="R1574">
        <v>3</v>
      </c>
      <c r="S1574" t="b">
        <v>0</v>
      </c>
      <c r="T1574" t="s">
        <v>8288</v>
      </c>
      <c r="U1574" s="9" t="s">
        <v>8320</v>
      </c>
      <c r="V1574" t="s">
        <v>8342</v>
      </c>
    </row>
    <row r="1575" spans="1:22" ht="60" hidden="1" x14ac:dyDescent="0.3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s="7">
        <f t="shared" si="157"/>
        <v>2</v>
      </c>
      <c r="G1575" s="7">
        <f t="shared" si="152"/>
        <v>74.33</v>
      </c>
      <c r="H1575" t="s">
        <v>8219</v>
      </c>
      <c r="I1575" t="s">
        <v>8228</v>
      </c>
      <c r="J1575" t="s">
        <v>8250</v>
      </c>
      <c r="K1575">
        <v>1491019140</v>
      </c>
      <c r="L1575">
        <v>1487548802</v>
      </c>
      <c r="M1575" s="13">
        <f t="shared" si="153"/>
        <v>42786.000023148154</v>
      </c>
      <c r="N1575" s="13" t="str">
        <f t="shared" si="154"/>
        <v>2017</v>
      </c>
      <c r="O1575" s="13" t="str">
        <f t="shared" si="155"/>
        <v>Feb</v>
      </c>
      <c r="P1575" s="13">
        <f t="shared" si="156"/>
        <v>42826.165972222225</v>
      </c>
      <c r="Q1575" t="b">
        <v>0</v>
      </c>
      <c r="R1575">
        <v>3</v>
      </c>
      <c r="S1575" t="b">
        <v>0</v>
      </c>
      <c r="T1575" t="s">
        <v>8288</v>
      </c>
      <c r="U1575" s="9" t="s">
        <v>8320</v>
      </c>
      <c r="V1575" t="s">
        <v>8342</v>
      </c>
    </row>
    <row r="1576" spans="1:22" ht="60" hidden="1" x14ac:dyDescent="0.3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s="7">
        <f t="shared" si="157"/>
        <v>5</v>
      </c>
      <c r="G1576" s="7">
        <f t="shared" si="152"/>
        <v>84.33</v>
      </c>
      <c r="H1576" t="s">
        <v>8219</v>
      </c>
      <c r="I1576" t="s">
        <v>8223</v>
      </c>
      <c r="J1576" t="s">
        <v>8245</v>
      </c>
      <c r="K1576">
        <v>1424211329</v>
      </c>
      <c r="L1576">
        <v>1421187329</v>
      </c>
      <c r="M1576" s="13">
        <f t="shared" si="153"/>
        <v>42017.927418981482</v>
      </c>
      <c r="N1576" s="13" t="str">
        <f t="shared" si="154"/>
        <v>2015</v>
      </c>
      <c r="O1576" s="13" t="str">
        <f t="shared" si="155"/>
        <v>Jan</v>
      </c>
      <c r="P1576" s="13">
        <f t="shared" si="156"/>
        <v>42052.927418981482</v>
      </c>
      <c r="Q1576" t="b">
        <v>0</v>
      </c>
      <c r="R1576">
        <v>6</v>
      </c>
      <c r="S1576" t="b">
        <v>0</v>
      </c>
      <c r="T1576" t="s">
        <v>8288</v>
      </c>
      <c r="U1576" s="9" t="s">
        <v>8320</v>
      </c>
      <c r="V1576" t="s">
        <v>8342</v>
      </c>
    </row>
    <row r="1577" spans="1:22" ht="45" hidden="1" x14ac:dyDescent="0.3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s="7">
        <f t="shared" si="157"/>
        <v>23</v>
      </c>
      <c r="G1577" s="7">
        <f t="shared" si="152"/>
        <v>65.459999999999994</v>
      </c>
      <c r="H1577" t="s">
        <v>8219</v>
      </c>
      <c r="I1577" t="s">
        <v>8223</v>
      </c>
      <c r="J1577" t="s">
        <v>8245</v>
      </c>
      <c r="K1577">
        <v>1404909296</v>
      </c>
      <c r="L1577">
        <v>1402317296</v>
      </c>
      <c r="M1577" s="13">
        <f t="shared" si="153"/>
        <v>41799.524259259262</v>
      </c>
      <c r="N1577" s="13" t="str">
        <f t="shared" si="154"/>
        <v>2014</v>
      </c>
      <c r="O1577" s="13" t="str">
        <f t="shared" si="155"/>
        <v>Jun</v>
      </c>
      <c r="P1577" s="13">
        <f t="shared" si="156"/>
        <v>41829.524259259262</v>
      </c>
      <c r="Q1577" t="b">
        <v>0</v>
      </c>
      <c r="R1577">
        <v>35</v>
      </c>
      <c r="S1577" t="b">
        <v>0</v>
      </c>
      <c r="T1577" t="s">
        <v>8288</v>
      </c>
      <c r="U1577" s="9" t="s">
        <v>8320</v>
      </c>
      <c r="V1577" t="s">
        <v>8342</v>
      </c>
    </row>
    <row r="1578" spans="1:22" ht="45" hidden="1" x14ac:dyDescent="0.3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s="7">
        <f t="shared" si="157"/>
        <v>13</v>
      </c>
      <c r="G1578" s="7">
        <f t="shared" si="152"/>
        <v>65</v>
      </c>
      <c r="H1578" t="s">
        <v>8219</v>
      </c>
      <c r="I1578" t="s">
        <v>8223</v>
      </c>
      <c r="J1578" t="s">
        <v>8245</v>
      </c>
      <c r="K1578">
        <v>1435698368</v>
      </c>
      <c r="L1578">
        <v>1431810368</v>
      </c>
      <c r="M1578" s="13">
        <f t="shared" si="153"/>
        <v>42140.879259259258</v>
      </c>
      <c r="N1578" s="13" t="str">
        <f t="shared" si="154"/>
        <v>2015</v>
      </c>
      <c r="O1578" s="13" t="str">
        <f t="shared" si="155"/>
        <v>May</v>
      </c>
      <c r="P1578" s="13">
        <f t="shared" si="156"/>
        <v>42185.879259259258</v>
      </c>
      <c r="Q1578" t="b">
        <v>0</v>
      </c>
      <c r="R1578">
        <v>10</v>
      </c>
      <c r="S1578" t="b">
        <v>0</v>
      </c>
      <c r="T1578" t="s">
        <v>8288</v>
      </c>
      <c r="U1578" s="9" t="s">
        <v>8320</v>
      </c>
      <c r="V1578" t="s">
        <v>8342</v>
      </c>
    </row>
    <row r="1579" spans="1:22" ht="45" hidden="1" x14ac:dyDescent="0.3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s="7">
        <f t="shared" si="157"/>
        <v>1</v>
      </c>
      <c r="G1579" s="7">
        <f t="shared" si="152"/>
        <v>27.5</v>
      </c>
      <c r="H1579" t="s">
        <v>8219</v>
      </c>
      <c r="I1579" t="s">
        <v>8223</v>
      </c>
      <c r="J1579" t="s">
        <v>8245</v>
      </c>
      <c r="K1579">
        <v>1343161248</v>
      </c>
      <c r="L1579">
        <v>1337977248</v>
      </c>
      <c r="M1579" s="13">
        <f t="shared" si="153"/>
        <v>41054.847777777781</v>
      </c>
      <c r="N1579" s="13" t="str">
        <f t="shared" si="154"/>
        <v>2012</v>
      </c>
      <c r="O1579" s="13" t="str">
        <f t="shared" si="155"/>
        <v>May</v>
      </c>
      <c r="P1579" s="13">
        <f t="shared" si="156"/>
        <v>41114.847777777781</v>
      </c>
      <c r="Q1579" t="b">
        <v>0</v>
      </c>
      <c r="R1579">
        <v>2</v>
      </c>
      <c r="S1579" t="b">
        <v>0</v>
      </c>
      <c r="T1579" t="s">
        <v>8288</v>
      </c>
      <c r="U1579" s="9" t="s">
        <v>8320</v>
      </c>
      <c r="V1579" t="s">
        <v>8342</v>
      </c>
    </row>
    <row r="1580" spans="1:22" ht="60" hidden="1" x14ac:dyDescent="0.3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s="7">
        <f t="shared" si="157"/>
        <v>11</v>
      </c>
      <c r="G1580" s="7">
        <f t="shared" si="152"/>
        <v>51.25</v>
      </c>
      <c r="H1580" t="s">
        <v>8219</v>
      </c>
      <c r="I1580" t="s">
        <v>8223</v>
      </c>
      <c r="J1580" t="s">
        <v>8245</v>
      </c>
      <c r="K1580">
        <v>1283392800</v>
      </c>
      <c r="L1580">
        <v>1281317691</v>
      </c>
      <c r="M1580" s="13">
        <f t="shared" si="153"/>
        <v>40399.065868055557</v>
      </c>
      <c r="N1580" s="13" t="str">
        <f t="shared" si="154"/>
        <v>2010</v>
      </c>
      <c r="O1580" s="13" t="str">
        <f t="shared" si="155"/>
        <v>Aug</v>
      </c>
      <c r="P1580" s="13">
        <f t="shared" si="156"/>
        <v>40423.083333333336</v>
      </c>
      <c r="Q1580" t="b">
        <v>0</v>
      </c>
      <c r="R1580">
        <v>4</v>
      </c>
      <c r="S1580" t="b">
        <v>0</v>
      </c>
      <c r="T1580" t="s">
        <v>8288</v>
      </c>
      <c r="U1580" s="9" t="s">
        <v>8320</v>
      </c>
      <c r="V1580" t="s">
        <v>8342</v>
      </c>
    </row>
    <row r="1581" spans="1:22" ht="30" hidden="1" x14ac:dyDescent="0.3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s="7">
        <f t="shared" si="157"/>
        <v>1</v>
      </c>
      <c r="G1581" s="7">
        <f t="shared" si="152"/>
        <v>14</v>
      </c>
      <c r="H1581" t="s">
        <v>8219</v>
      </c>
      <c r="I1581" t="s">
        <v>8223</v>
      </c>
      <c r="J1581" t="s">
        <v>8245</v>
      </c>
      <c r="K1581">
        <v>1377734091</v>
      </c>
      <c r="L1581">
        <v>1374882891</v>
      </c>
      <c r="M1581" s="13">
        <f t="shared" si="153"/>
        <v>41481.996423611112</v>
      </c>
      <c r="N1581" s="13" t="str">
        <f t="shared" si="154"/>
        <v>2013</v>
      </c>
      <c r="O1581" s="13" t="str">
        <f t="shared" si="155"/>
        <v>Jul</v>
      </c>
      <c r="P1581" s="13">
        <f t="shared" si="156"/>
        <v>41514.996423611112</v>
      </c>
      <c r="Q1581" t="b">
        <v>0</v>
      </c>
      <c r="R1581">
        <v>2</v>
      </c>
      <c r="S1581" t="b">
        <v>0</v>
      </c>
      <c r="T1581" t="s">
        <v>8288</v>
      </c>
      <c r="U1581" s="9" t="s">
        <v>8320</v>
      </c>
      <c r="V1581" t="s">
        <v>8342</v>
      </c>
    </row>
    <row r="1582" spans="1:22" ht="45" hidden="1" x14ac:dyDescent="0.3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s="7">
        <f t="shared" si="157"/>
        <v>0</v>
      </c>
      <c r="G1582" s="7">
        <f t="shared" si="152"/>
        <v>0</v>
      </c>
      <c r="H1582" t="s">
        <v>8219</v>
      </c>
      <c r="I1582" t="s">
        <v>8223</v>
      </c>
      <c r="J1582" t="s">
        <v>8245</v>
      </c>
      <c r="K1582">
        <v>1337562726</v>
      </c>
      <c r="L1582">
        <v>1332378726</v>
      </c>
      <c r="M1582" s="13">
        <f t="shared" si="153"/>
        <v>40990.050069444449</v>
      </c>
      <c r="N1582" s="13" t="str">
        <f t="shared" si="154"/>
        <v>2012</v>
      </c>
      <c r="O1582" s="13" t="str">
        <f t="shared" si="155"/>
        <v>Mar</v>
      </c>
      <c r="P1582" s="13">
        <f t="shared" si="156"/>
        <v>41050.050069444449</v>
      </c>
      <c r="Q1582" t="b">
        <v>0</v>
      </c>
      <c r="R1582">
        <v>0</v>
      </c>
      <c r="S1582" t="b">
        <v>0</v>
      </c>
      <c r="T1582" t="s">
        <v>8288</v>
      </c>
      <c r="U1582" s="9" t="s">
        <v>8320</v>
      </c>
      <c r="V1582" t="s">
        <v>8342</v>
      </c>
    </row>
    <row r="1583" spans="1:22" ht="45" hidden="1" x14ac:dyDescent="0.3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s="7">
        <f t="shared" si="157"/>
        <v>1</v>
      </c>
      <c r="G1583" s="7">
        <f t="shared" si="152"/>
        <v>5</v>
      </c>
      <c r="H1583" t="s">
        <v>8220</v>
      </c>
      <c r="I1583" t="s">
        <v>8224</v>
      </c>
      <c r="J1583" t="s">
        <v>8246</v>
      </c>
      <c r="K1583">
        <v>1450521990</v>
      </c>
      <c r="L1583">
        <v>1447757190</v>
      </c>
      <c r="M1583" s="13">
        <f t="shared" si="153"/>
        <v>42325.448958333334</v>
      </c>
      <c r="N1583" s="13" t="str">
        <f t="shared" si="154"/>
        <v>2015</v>
      </c>
      <c r="O1583" s="13" t="str">
        <f t="shared" si="155"/>
        <v>Nov</v>
      </c>
      <c r="P1583" s="13">
        <f t="shared" si="156"/>
        <v>42357.448958333334</v>
      </c>
      <c r="Q1583" t="b">
        <v>0</v>
      </c>
      <c r="R1583">
        <v>1</v>
      </c>
      <c r="S1583" t="b">
        <v>0</v>
      </c>
      <c r="T1583" t="s">
        <v>8289</v>
      </c>
      <c r="U1583" s="9" t="s">
        <v>8336</v>
      </c>
      <c r="V1583" t="s">
        <v>8343</v>
      </c>
    </row>
    <row r="1584" spans="1:22" ht="30" hidden="1" x14ac:dyDescent="0.3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s="7">
        <f t="shared" si="157"/>
        <v>9</v>
      </c>
      <c r="G1584" s="7">
        <f t="shared" si="152"/>
        <v>31</v>
      </c>
      <c r="H1584" t="s">
        <v>8220</v>
      </c>
      <c r="I1584" t="s">
        <v>8223</v>
      </c>
      <c r="J1584" t="s">
        <v>8245</v>
      </c>
      <c r="K1584">
        <v>1445894400</v>
      </c>
      <c r="L1584">
        <v>1440961053</v>
      </c>
      <c r="M1584" s="13">
        <f t="shared" si="153"/>
        <v>42246.789965277778</v>
      </c>
      <c r="N1584" s="13" t="str">
        <f t="shared" si="154"/>
        <v>2015</v>
      </c>
      <c r="O1584" s="13" t="str">
        <f t="shared" si="155"/>
        <v>Aug</v>
      </c>
      <c r="P1584" s="13">
        <f t="shared" si="156"/>
        <v>42303.888888888891</v>
      </c>
      <c r="Q1584" t="b">
        <v>0</v>
      </c>
      <c r="R1584">
        <v>3</v>
      </c>
      <c r="S1584" t="b">
        <v>0</v>
      </c>
      <c r="T1584" t="s">
        <v>8289</v>
      </c>
      <c r="U1584" s="9" t="s">
        <v>8336</v>
      </c>
      <c r="V1584" t="s">
        <v>8343</v>
      </c>
    </row>
    <row r="1585" spans="1:22" ht="60" hidden="1" x14ac:dyDescent="0.3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s="7">
        <f t="shared" si="157"/>
        <v>0</v>
      </c>
      <c r="G1585" s="7">
        <f t="shared" si="152"/>
        <v>15</v>
      </c>
      <c r="H1585" t="s">
        <v>8220</v>
      </c>
      <c r="I1585" t="s">
        <v>8224</v>
      </c>
      <c r="J1585" t="s">
        <v>8246</v>
      </c>
      <c r="K1585">
        <v>1411681391</v>
      </c>
      <c r="L1585">
        <v>1409089391</v>
      </c>
      <c r="M1585" s="13">
        <f t="shared" si="153"/>
        <v>41877.904988425929</v>
      </c>
      <c r="N1585" s="13" t="str">
        <f t="shared" si="154"/>
        <v>2014</v>
      </c>
      <c r="O1585" s="13" t="str">
        <f t="shared" si="155"/>
        <v>Aug</v>
      </c>
      <c r="P1585" s="13">
        <f t="shared" si="156"/>
        <v>41907.904988425929</v>
      </c>
      <c r="Q1585" t="b">
        <v>0</v>
      </c>
      <c r="R1585">
        <v>1</v>
      </c>
      <c r="S1585" t="b">
        <v>0</v>
      </c>
      <c r="T1585" t="s">
        <v>8289</v>
      </c>
      <c r="U1585" s="9" t="s">
        <v>8336</v>
      </c>
      <c r="V1585" t="s">
        <v>8343</v>
      </c>
    </row>
    <row r="1586" spans="1:22" ht="45" hidden="1" x14ac:dyDescent="0.3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s="7">
        <f t="shared" si="157"/>
        <v>0</v>
      </c>
      <c r="G1586" s="7">
        <f t="shared" si="152"/>
        <v>0</v>
      </c>
      <c r="H1586" t="s">
        <v>8220</v>
      </c>
      <c r="I1586" t="s">
        <v>8223</v>
      </c>
      <c r="J1586" t="s">
        <v>8245</v>
      </c>
      <c r="K1586">
        <v>1401464101</v>
      </c>
      <c r="L1586">
        <v>1400600101</v>
      </c>
      <c r="M1586" s="13">
        <f t="shared" si="153"/>
        <v>41779.649317129632</v>
      </c>
      <c r="N1586" s="13" t="str">
        <f t="shared" si="154"/>
        <v>2014</v>
      </c>
      <c r="O1586" s="13" t="str">
        <f t="shared" si="155"/>
        <v>May</v>
      </c>
      <c r="P1586" s="13">
        <f t="shared" si="156"/>
        <v>41789.649317129632</v>
      </c>
      <c r="Q1586" t="b">
        <v>0</v>
      </c>
      <c r="R1586">
        <v>0</v>
      </c>
      <c r="S1586" t="b">
        <v>0</v>
      </c>
      <c r="T1586" t="s">
        <v>8289</v>
      </c>
      <c r="U1586" s="9" t="s">
        <v>8336</v>
      </c>
      <c r="V1586" t="s">
        <v>8343</v>
      </c>
    </row>
    <row r="1587" spans="1:22" ht="60" hidden="1" x14ac:dyDescent="0.3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s="7">
        <f t="shared" si="157"/>
        <v>79</v>
      </c>
      <c r="G1587" s="7">
        <f t="shared" si="152"/>
        <v>131.66999999999999</v>
      </c>
      <c r="H1587" t="s">
        <v>8220</v>
      </c>
      <c r="I1587" t="s">
        <v>8228</v>
      </c>
      <c r="J1587" t="s">
        <v>8250</v>
      </c>
      <c r="K1587">
        <v>1482663600</v>
      </c>
      <c r="L1587">
        <v>1480800568</v>
      </c>
      <c r="M1587" s="13">
        <f t="shared" si="153"/>
        <v>42707.895462962959</v>
      </c>
      <c r="N1587" s="13" t="str">
        <f t="shared" si="154"/>
        <v>2016</v>
      </c>
      <c r="O1587" s="13" t="str">
        <f t="shared" si="155"/>
        <v>Dec</v>
      </c>
      <c r="P1587" s="13">
        <f t="shared" si="156"/>
        <v>42729.458333333328</v>
      </c>
      <c r="Q1587" t="b">
        <v>0</v>
      </c>
      <c r="R1587">
        <v>12</v>
      </c>
      <c r="S1587" t="b">
        <v>0</v>
      </c>
      <c r="T1587" t="s">
        <v>8289</v>
      </c>
      <c r="U1587" s="9" t="s">
        <v>8336</v>
      </c>
      <c r="V1587" t="s">
        <v>8343</v>
      </c>
    </row>
    <row r="1588" spans="1:22" ht="30" hidden="1" x14ac:dyDescent="0.3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s="7">
        <f t="shared" si="157"/>
        <v>0</v>
      </c>
      <c r="G1588" s="7">
        <f t="shared" si="152"/>
        <v>0</v>
      </c>
      <c r="H1588" t="s">
        <v>8220</v>
      </c>
      <c r="I1588" t="s">
        <v>8223</v>
      </c>
      <c r="J1588" t="s">
        <v>8245</v>
      </c>
      <c r="K1588">
        <v>1428197422</v>
      </c>
      <c r="L1588">
        <v>1425609022</v>
      </c>
      <c r="M1588" s="13">
        <f t="shared" si="153"/>
        <v>42069.104421296302</v>
      </c>
      <c r="N1588" s="13" t="str">
        <f t="shared" si="154"/>
        <v>2015</v>
      </c>
      <c r="O1588" s="13" t="str">
        <f t="shared" si="155"/>
        <v>Mar</v>
      </c>
      <c r="P1588" s="13">
        <f t="shared" si="156"/>
        <v>42099.062754629631</v>
      </c>
      <c r="Q1588" t="b">
        <v>0</v>
      </c>
      <c r="R1588">
        <v>0</v>
      </c>
      <c r="S1588" t="b">
        <v>0</v>
      </c>
      <c r="T1588" t="s">
        <v>8289</v>
      </c>
      <c r="U1588" s="9" t="s">
        <v>8336</v>
      </c>
      <c r="V1588" t="s">
        <v>8343</v>
      </c>
    </row>
    <row r="1589" spans="1:22" ht="60" hidden="1" x14ac:dyDescent="0.3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s="7">
        <f t="shared" si="157"/>
        <v>0</v>
      </c>
      <c r="G1589" s="7">
        <f t="shared" si="152"/>
        <v>1</v>
      </c>
      <c r="H1589" t="s">
        <v>8220</v>
      </c>
      <c r="I1589" t="s">
        <v>8223</v>
      </c>
      <c r="J1589" t="s">
        <v>8245</v>
      </c>
      <c r="K1589">
        <v>1418510965</v>
      </c>
      <c r="L1589">
        <v>1415918965</v>
      </c>
      <c r="M1589" s="13">
        <f t="shared" si="153"/>
        <v>41956.950983796298</v>
      </c>
      <c r="N1589" s="13" t="str">
        <f t="shared" si="154"/>
        <v>2014</v>
      </c>
      <c r="O1589" s="13" t="str">
        <f t="shared" si="155"/>
        <v>Nov</v>
      </c>
      <c r="P1589" s="13">
        <f t="shared" si="156"/>
        <v>41986.950983796298</v>
      </c>
      <c r="Q1589" t="b">
        <v>0</v>
      </c>
      <c r="R1589">
        <v>1</v>
      </c>
      <c r="S1589" t="b">
        <v>0</v>
      </c>
      <c r="T1589" t="s">
        <v>8289</v>
      </c>
      <c r="U1589" s="9" t="s">
        <v>8336</v>
      </c>
      <c r="V1589" t="s">
        <v>8343</v>
      </c>
    </row>
    <row r="1590" spans="1:22" ht="30" hidden="1" x14ac:dyDescent="0.3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s="7">
        <f t="shared" si="157"/>
        <v>0</v>
      </c>
      <c r="G1590" s="7">
        <f t="shared" si="152"/>
        <v>0</v>
      </c>
      <c r="H1590" t="s">
        <v>8220</v>
      </c>
      <c r="I1590" t="s">
        <v>8223</v>
      </c>
      <c r="J1590" t="s">
        <v>8245</v>
      </c>
      <c r="K1590">
        <v>1422735120</v>
      </c>
      <c r="L1590">
        <v>1420091999</v>
      </c>
      <c r="M1590" s="13">
        <f t="shared" si="153"/>
        <v>42005.24998842593</v>
      </c>
      <c r="N1590" s="13" t="str">
        <f t="shared" si="154"/>
        <v>2015</v>
      </c>
      <c r="O1590" s="13" t="str">
        <f t="shared" si="155"/>
        <v>Jan</v>
      </c>
      <c r="P1590" s="13">
        <f t="shared" si="156"/>
        <v>42035.841666666667</v>
      </c>
      <c r="Q1590" t="b">
        <v>0</v>
      </c>
      <c r="R1590">
        <v>0</v>
      </c>
      <c r="S1590" t="b">
        <v>0</v>
      </c>
      <c r="T1590" t="s">
        <v>8289</v>
      </c>
      <c r="U1590" s="9" t="s">
        <v>8336</v>
      </c>
      <c r="V1590" t="s">
        <v>8343</v>
      </c>
    </row>
    <row r="1591" spans="1:22" ht="45" hidden="1" x14ac:dyDescent="0.3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s="7">
        <f t="shared" si="157"/>
        <v>0</v>
      </c>
      <c r="G1591" s="7">
        <f t="shared" si="152"/>
        <v>0</v>
      </c>
      <c r="H1591" t="s">
        <v>8220</v>
      </c>
      <c r="I1591" t="s">
        <v>8223</v>
      </c>
      <c r="J1591" t="s">
        <v>8245</v>
      </c>
      <c r="K1591">
        <v>1444433886</v>
      </c>
      <c r="L1591">
        <v>1441841886</v>
      </c>
      <c r="M1591" s="13">
        <f t="shared" si="153"/>
        <v>42256.984791666662</v>
      </c>
      <c r="N1591" s="13" t="str">
        <f t="shared" si="154"/>
        <v>2015</v>
      </c>
      <c r="O1591" s="13" t="str">
        <f t="shared" si="155"/>
        <v>Sep</v>
      </c>
      <c r="P1591" s="13">
        <f t="shared" si="156"/>
        <v>42286.984791666662</v>
      </c>
      <c r="Q1591" t="b">
        <v>0</v>
      </c>
      <c r="R1591">
        <v>0</v>
      </c>
      <c r="S1591" t="b">
        <v>0</v>
      </c>
      <c r="T1591" t="s">
        <v>8289</v>
      </c>
      <c r="U1591" s="9" t="s">
        <v>8336</v>
      </c>
      <c r="V1591" t="s">
        <v>8343</v>
      </c>
    </row>
    <row r="1592" spans="1:22" hidden="1" x14ac:dyDescent="0.3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s="7">
        <f t="shared" si="157"/>
        <v>2</v>
      </c>
      <c r="G1592" s="7">
        <f t="shared" si="152"/>
        <v>510</v>
      </c>
      <c r="H1592" t="s">
        <v>8220</v>
      </c>
      <c r="I1592" t="s">
        <v>8236</v>
      </c>
      <c r="J1592" t="s">
        <v>8248</v>
      </c>
      <c r="K1592">
        <v>1443040464</v>
      </c>
      <c r="L1592">
        <v>1440448464</v>
      </c>
      <c r="M1592" s="13">
        <f t="shared" si="153"/>
        <v>42240.857222222221</v>
      </c>
      <c r="N1592" s="13" t="str">
        <f t="shared" si="154"/>
        <v>2015</v>
      </c>
      <c r="O1592" s="13" t="str">
        <f t="shared" si="155"/>
        <v>Aug</v>
      </c>
      <c r="P1592" s="13">
        <f t="shared" si="156"/>
        <v>42270.857222222221</v>
      </c>
      <c r="Q1592" t="b">
        <v>0</v>
      </c>
      <c r="R1592">
        <v>2</v>
      </c>
      <c r="S1592" t="b">
        <v>0</v>
      </c>
      <c r="T1592" t="s">
        <v>8289</v>
      </c>
      <c r="U1592" s="9" t="s">
        <v>8336</v>
      </c>
      <c r="V1592" t="s">
        <v>8343</v>
      </c>
    </row>
    <row r="1593" spans="1:22" ht="60" hidden="1" x14ac:dyDescent="0.3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s="7">
        <f t="shared" si="157"/>
        <v>29</v>
      </c>
      <c r="G1593" s="7">
        <f t="shared" si="152"/>
        <v>44.48</v>
      </c>
      <c r="H1593" t="s">
        <v>8220</v>
      </c>
      <c r="I1593" t="s">
        <v>8224</v>
      </c>
      <c r="J1593" t="s">
        <v>8246</v>
      </c>
      <c r="K1593">
        <v>1459700741</v>
      </c>
      <c r="L1593">
        <v>1457112341</v>
      </c>
      <c r="M1593" s="13">
        <f t="shared" si="153"/>
        <v>42433.726168981477</v>
      </c>
      <c r="N1593" s="13" t="str">
        <f t="shared" si="154"/>
        <v>2016</v>
      </c>
      <c r="O1593" s="13" t="str">
        <f t="shared" si="155"/>
        <v>Mar</v>
      </c>
      <c r="P1593" s="13">
        <f t="shared" si="156"/>
        <v>42463.68450231482</v>
      </c>
      <c r="Q1593" t="b">
        <v>0</v>
      </c>
      <c r="R1593">
        <v>92</v>
      </c>
      <c r="S1593" t="b">
        <v>0</v>
      </c>
      <c r="T1593" t="s">
        <v>8289</v>
      </c>
      <c r="U1593" s="9" t="s">
        <v>8336</v>
      </c>
      <c r="V1593" t="s">
        <v>8343</v>
      </c>
    </row>
    <row r="1594" spans="1:22" ht="30" hidden="1" x14ac:dyDescent="0.3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s="7">
        <f t="shared" si="157"/>
        <v>0</v>
      </c>
      <c r="G1594" s="7">
        <f t="shared" si="152"/>
        <v>0</v>
      </c>
      <c r="H1594" t="s">
        <v>8220</v>
      </c>
      <c r="I1594" t="s">
        <v>8223</v>
      </c>
      <c r="J1594" t="s">
        <v>8245</v>
      </c>
      <c r="K1594">
        <v>1427503485</v>
      </c>
      <c r="L1594">
        <v>1423619085</v>
      </c>
      <c r="M1594" s="13">
        <f t="shared" si="153"/>
        <v>42046.072743055556</v>
      </c>
      <c r="N1594" s="13" t="str">
        <f t="shared" si="154"/>
        <v>2015</v>
      </c>
      <c r="O1594" s="13" t="str">
        <f t="shared" si="155"/>
        <v>Feb</v>
      </c>
      <c r="P1594" s="13">
        <f t="shared" si="156"/>
        <v>42091.031076388885</v>
      </c>
      <c r="Q1594" t="b">
        <v>0</v>
      </c>
      <c r="R1594">
        <v>0</v>
      </c>
      <c r="S1594" t="b">
        <v>0</v>
      </c>
      <c r="T1594" t="s">
        <v>8289</v>
      </c>
      <c r="U1594" s="9" t="s">
        <v>8336</v>
      </c>
      <c r="V1594" t="s">
        <v>8343</v>
      </c>
    </row>
    <row r="1595" spans="1:22" ht="45" hidden="1" x14ac:dyDescent="0.3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s="7">
        <f t="shared" si="157"/>
        <v>0</v>
      </c>
      <c r="G1595" s="7">
        <f t="shared" si="152"/>
        <v>1</v>
      </c>
      <c r="H1595" t="s">
        <v>8220</v>
      </c>
      <c r="I1595" t="s">
        <v>8223</v>
      </c>
      <c r="J1595" t="s">
        <v>8245</v>
      </c>
      <c r="K1595">
        <v>1425154655</v>
      </c>
      <c r="L1595">
        <v>1422562655</v>
      </c>
      <c r="M1595" s="13">
        <f t="shared" si="153"/>
        <v>42033.845543981486</v>
      </c>
      <c r="N1595" s="13" t="str">
        <f t="shared" si="154"/>
        <v>2015</v>
      </c>
      <c r="O1595" s="13" t="str">
        <f t="shared" si="155"/>
        <v>Jan</v>
      </c>
      <c r="P1595" s="13">
        <f t="shared" si="156"/>
        <v>42063.845543981486</v>
      </c>
      <c r="Q1595" t="b">
        <v>0</v>
      </c>
      <c r="R1595">
        <v>3</v>
      </c>
      <c r="S1595" t="b">
        <v>0</v>
      </c>
      <c r="T1595" t="s">
        <v>8289</v>
      </c>
      <c r="U1595" s="9" t="s">
        <v>8336</v>
      </c>
      <c r="V1595" t="s">
        <v>8343</v>
      </c>
    </row>
    <row r="1596" spans="1:22" ht="30" hidden="1" x14ac:dyDescent="0.3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s="7">
        <f t="shared" si="157"/>
        <v>21</v>
      </c>
      <c r="G1596" s="7">
        <f t="shared" si="152"/>
        <v>20.5</v>
      </c>
      <c r="H1596" t="s">
        <v>8220</v>
      </c>
      <c r="I1596" t="s">
        <v>8223</v>
      </c>
      <c r="J1596" t="s">
        <v>8245</v>
      </c>
      <c r="K1596">
        <v>1463329260</v>
      </c>
      <c r="L1596">
        <v>1458147982</v>
      </c>
      <c r="M1596" s="13">
        <f t="shared" si="153"/>
        <v>42445.712754629625</v>
      </c>
      <c r="N1596" s="13" t="str">
        <f t="shared" si="154"/>
        <v>2016</v>
      </c>
      <c r="O1596" s="13" t="str">
        <f t="shared" si="155"/>
        <v>Mar</v>
      </c>
      <c r="P1596" s="13">
        <f t="shared" si="156"/>
        <v>42505.681249999994</v>
      </c>
      <c r="Q1596" t="b">
        <v>0</v>
      </c>
      <c r="R1596">
        <v>10</v>
      </c>
      <c r="S1596" t="b">
        <v>0</v>
      </c>
      <c r="T1596" t="s">
        <v>8289</v>
      </c>
      <c r="U1596" s="9" t="s">
        <v>8336</v>
      </c>
      <c r="V1596" t="s">
        <v>8343</v>
      </c>
    </row>
    <row r="1597" spans="1:22" ht="45" hidden="1" x14ac:dyDescent="0.3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s="7">
        <f t="shared" si="157"/>
        <v>0</v>
      </c>
      <c r="G1597" s="7">
        <f t="shared" si="152"/>
        <v>40</v>
      </c>
      <c r="H1597" t="s">
        <v>8220</v>
      </c>
      <c r="I1597" t="s">
        <v>8223</v>
      </c>
      <c r="J1597" t="s">
        <v>8245</v>
      </c>
      <c r="K1597">
        <v>1403122380</v>
      </c>
      <c r="L1597">
        <v>1400634728</v>
      </c>
      <c r="M1597" s="13">
        <f t="shared" si="153"/>
        <v>41780.050092592595</v>
      </c>
      <c r="N1597" s="13" t="str">
        <f t="shared" si="154"/>
        <v>2014</v>
      </c>
      <c r="O1597" s="13" t="str">
        <f t="shared" si="155"/>
        <v>May</v>
      </c>
      <c r="P1597" s="13">
        <f t="shared" si="156"/>
        <v>41808.842361111114</v>
      </c>
      <c r="Q1597" t="b">
        <v>0</v>
      </c>
      <c r="R1597">
        <v>7</v>
      </c>
      <c r="S1597" t="b">
        <v>0</v>
      </c>
      <c r="T1597" t="s">
        <v>8289</v>
      </c>
      <c r="U1597" s="9" t="s">
        <v>8336</v>
      </c>
      <c r="V1597" t="s">
        <v>8343</v>
      </c>
    </row>
    <row r="1598" spans="1:22" ht="45" hidden="1" x14ac:dyDescent="0.3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s="7">
        <f t="shared" si="157"/>
        <v>2</v>
      </c>
      <c r="G1598" s="7">
        <f t="shared" si="152"/>
        <v>25</v>
      </c>
      <c r="H1598" t="s">
        <v>8220</v>
      </c>
      <c r="I1598" t="s">
        <v>8224</v>
      </c>
      <c r="J1598" t="s">
        <v>8246</v>
      </c>
      <c r="K1598">
        <v>1418469569</v>
      </c>
      <c r="L1598">
        <v>1414577969</v>
      </c>
      <c r="M1598" s="13">
        <f t="shared" si="153"/>
        <v>41941.430196759262</v>
      </c>
      <c r="N1598" s="13" t="str">
        <f t="shared" si="154"/>
        <v>2014</v>
      </c>
      <c r="O1598" s="13" t="str">
        <f t="shared" si="155"/>
        <v>Oct</v>
      </c>
      <c r="P1598" s="13">
        <f t="shared" si="156"/>
        <v>41986.471863425926</v>
      </c>
      <c r="Q1598" t="b">
        <v>0</v>
      </c>
      <c r="R1598">
        <v>3</v>
      </c>
      <c r="S1598" t="b">
        <v>0</v>
      </c>
      <c r="T1598" t="s">
        <v>8289</v>
      </c>
      <c r="U1598" s="9" t="s">
        <v>8336</v>
      </c>
      <c r="V1598" t="s">
        <v>8343</v>
      </c>
    </row>
    <row r="1599" spans="1:22" ht="45" hidden="1" x14ac:dyDescent="0.3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s="7">
        <f t="shared" si="157"/>
        <v>0</v>
      </c>
      <c r="G1599" s="7">
        <f t="shared" si="152"/>
        <v>0</v>
      </c>
      <c r="H1599" t="s">
        <v>8220</v>
      </c>
      <c r="I1599" t="s">
        <v>8223</v>
      </c>
      <c r="J1599" t="s">
        <v>8245</v>
      </c>
      <c r="K1599">
        <v>1474360197</v>
      </c>
      <c r="L1599">
        <v>1471768197</v>
      </c>
      <c r="M1599" s="13">
        <f t="shared" si="153"/>
        <v>42603.354131944448</v>
      </c>
      <c r="N1599" s="13" t="str">
        <f t="shared" si="154"/>
        <v>2016</v>
      </c>
      <c r="O1599" s="13" t="str">
        <f t="shared" si="155"/>
        <v>Aug</v>
      </c>
      <c r="P1599" s="13">
        <f t="shared" si="156"/>
        <v>42633.354131944448</v>
      </c>
      <c r="Q1599" t="b">
        <v>0</v>
      </c>
      <c r="R1599">
        <v>0</v>
      </c>
      <c r="S1599" t="b">
        <v>0</v>
      </c>
      <c r="T1599" t="s">
        <v>8289</v>
      </c>
      <c r="U1599" s="9" t="s">
        <v>8336</v>
      </c>
      <c r="V1599" t="s">
        <v>8343</v>
      </c>
    </row>
    <row r="1600" spans="1:22" ht="60" hidden="1" x14ac:dyDescent="0.3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s="7">
        <f t="shared" si="157"/>
        <v>0</v>
      </c>
      <c r="G1600" s="7">
        <f t="shared" si="152"/>
        <v>1</v>
      </c>
      <c r="H1600" t="s">
        <v>8220</v>
      </c>
      <c r="I1600" t="s">
        <v>8223</v>
      </c>
      <c r="J1600" t="s">
        <v>8245</v>
      </c>
      <c r="K1600">
        <v>1437926458</v>
      </c>
      <c r="L1600">
        <v>1432742458</v>
      </c>
      <c r="M1600" s="13">
        <f t="shared" si="153"/>
        <v>42151.667337962965</v>
      </c>
      <c r="N1600" s="13" t="str">
        <f t="shared" si="154"/>
        <v>2015</v>
      </c>
      <c r="O1600" s="13" t="str">
        <f t="shared" si="155"/>
        <v>May</v>
      </c>
      <c r="P1600" s="13">
        <f t="shared" si="156"/>
        <v>42211.667337962965</v>
      </c>
      <c r="Q1600" t="b">
        <v>0</v>
      </c>
      <c r="R1600">
        <v>1</v>
      </c>
      <c r="S1600" t="b">
        <v>0</v>
      </c>
      <c r="T1600" t="s">
        <v>8289</v>
      </c>
      <c r="U1600" s="9" t="s">
        <v>8336</v>
      </c>
      <c r="V1600" t="s">
        <v>8343</v>
      </c>
    </row>
    <row r="1601" spans="1:22" ht="45" hidden="1" x14ac:dyDescent="0.3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s="7">
        <f t="shared" si="157"/>
        <v>0</v>
      </c>
      <c r="G1601" s="7">
        <f t="shared" si="152"/>
        <v>0</v>
      </c>
      <c r="H1601" t="s">
        <v>8220</v>
      </c>
      <c r="I1601" t="s">
        <v>8224</v>
      </c>
      <c r="J1601" t="s">
        <v>8246</v>
      </c>
      <c r="K1601">
        <v>1460116576</v>
      </c>
      <c r="L1601">
        <v>1457528176</v>
      </c>
      <c r="M1601" s="13">
        <f t="shared" si="153"/>
        <v>42438.53907407407</v>
      </c>
      <c r="N1601" s="13" t="str">
        <f t="shared" si="154"/>
        <v>2016</v>
      </c>
      <c r="O1601" s="13" t="str">
        <f t="shared" si="155"/>
        <v>Mar</v>
      </c>
      <c r="P1601" s="13">
        <f t="shared" si="156"/>
        <v>42468.497407407413</v>
      </c>
      <c r="Q1601" t="b">
        <v>0</v>
      </c>
      <c r="R1601">
        <v>0</v>
      </c>
      <c r="S1601" t="b">
        <v>0</v>
      </c>
      <c r="T1601" t="s">
        <v>8289</v>
      </c>
      <c r="U1601" s="9" t="s">
        <v>8336</v>
      </c>
      <c r="V1601" t="s">
        <v>8343</v>
      </c>
    </row>
    <row r="1602" spans="1:22" ht="60" hidden="1" x14ac:dyDescent="0.3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s="7">
        <f t="shared" si="157"/>
        <v>7</v>
      </c>
      <c r="G1602" s="7">
        <f t="shared" si="152"/>
        <v>40.78</v>
      </c>
      <c r="H1602" t="s">
        <v>8220</v>
      </c>
      <c r="I1602" t="s">
        <v>8223</v>
      </c>
      <c r="J1602" t="s">
        <v>8245</v>
      </c>
      <c r="K1602">
        <v>1405401060</v>
      </c>
      <c r="L1602">
        <v>1401585752</v>
      </c>
      <c r="M1602" s="13">
        <f t="shared" si="153"/>
        <v>41791.057314814818</v>
      </c>
      <c r="N1602" s="13" t="str">
        <f t="shared" si="154"/>
        <v>2014</v>
      </c>
      <c r="O1602" s="13" t="str">
        <f t="shared" si="155"/>
        <v>Jun</v>
      </c>
      <c r="P1602" s="13">
        <f t="shared" si="156"/>
        <v>41835.21597222222</v>
      </c>
      <c r="Q1602" t="b">
        <v>0</v>
      </c>
      <c r="R1602">
        <v>9</v>
      </c>
      <c r="S1602" t="b">
        <v>0</v>
      </c>
      <c r="T1602" t="s">
        <v>8289</v>
      </c>
      <c r="U1602" s="9" t="s">
        <v>8336</v>
      </c>
      <c r="V1602" t="s">
        <v>8343</v>
      </c>
    </row>
    <row r="1603" spans="1:22" ht="45" hidden="1" x14ac:dyDescent="0.3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s="7">
        <f t="shared" si="157"/>
        <v>108</v>
      </c>
      <c r="G1603" s="7">
        <f t="shared" si="152"/>
        <v>48.33</v>
      </c>
      <c r="H1603" t="s">
        <v>8218</v>
      </c>
      <c r="I1603" t="s">
        <v>8223</v>
      </c>
      <c r="J1603" t="s">
        <v>8245</v>
      </c>
      <c r="K1603">
        <v>1304561633</v>
      </c>
      <c r="L1603">
        <v>1301969633</v>
      </c>
      <c r="M1603" s="13">
        <f t="shared" si="153"/>
        <v>40638.092974537038</v>
      </c>
      <c r="N1603" s="13" t="str">
        <f t="shared" si="154"/>
        <v>2011</v>
      </c>
      <c r="O1603" s="13" t="str">
        <f t="shared" si="155"/>
        <v>Apr</v>
      </c>
      <c r="P1603" s="13">
        <f t="shared" si="156"/>
        <v>40668.092974537038</v>
      </c>
      <c r="Q1603" t="b">
        <v>0</v>
      </c>
      <c r="R1603">
        <v>56</v>
      </c>
      <c r="S1603" t="b">
        <v>1</v>
      </c>
      <c r="T1603" t="s">
        <v>8274</v>
      </c>
      <c r="U1603" s="9" t="s">
        <v>8323</v>
      </c>
      <c r="V1603" t="s">
        <v>8324</v>
      </c>
    </row>
    <row r="1604" spans="1:22" ht="45" hidden="1" x14ac:dyDescent="0.3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s="7">
        <f t="shared" si="157"/>
        <v>100</v>
      </c>
      <c r="G1604" s="7">
        <f t="shared" si="152"/>
        <v>46.95</v>
      </c>
      <c r="H1604" t="s">
        <v>8218</v>
      </c>
      <c r="I1604" t="s">
        <v>8223</v>
      </c>
      <c r="J1604" t="s">
        <v>8245</v>
      </c>
      <c r="K1604">
        <v>1318633200</v>
      </c>
      <c r="L1604">
        <v>1314947317</v>
      </c>
      <c r="M1604" s="13">
        <f t="shared" si="153"/>
        <v>40788.297650462962</v>
      </c>
      <c r="N1604" s="13" t="str">
        <f t="shared" si="154"/>
        <v>2011</v>
      </c>
      <c r="O1604" s="13" t="str">
        <f t="shared" si="155"/>
        <v>Sep</v>
      </c>
      <c r="P1604" s="13">
        <f t="shared" si="156"/>
        <v>40830.958333333336</v>
      </c>
      <c r="Q1604" t="b">
        <v>0</v>
      </c>
      <c r="R1604">
        <v>32</v>
      </c>
      <c r="S1604" t="b">
        <v>1</v>
      </c>
      <c r="T1604" t="s">
        <v>8274</v>
      </c>
      <c r="U1604" s="9" t="s">
        <v>8323</v>
      </c>
      <c r="V1604" t="s">
        <v>8324</v>
      </c>
    </row>
    <row r="1605" spans="1:22" ht="30" hidden="1" x14ac:dyDescent="0.3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s="7">
        <f t="shared" si="157"/>
        <v>100</v>
      </c>
      <c r="G1605" s="7">
        <f t="shared" si="152"/>
        <v>66.69</v>
      </c>
      <c r="H1605" t="s">
        <v>8218</v>
      </c>
      <c r="I1605" t="s">
        <v>8223</v>
      </c>
      <c r="J1605" t="s">
        <v>8245</v>
      </c>
      <c r="K1605">
        <v>1327723459</v>
      </c>
      <c r="L1605">
        <v>1322539459</v>
      </c>
      <c r="M1605" s="13">
        <f t="shared" si="153"/>
        <v>40876.169664351852</v>
      </c>
      <c r="N1605" s="13" t="str">
        <f t="shared" si="154"/>
        <v>2011</v>
      </c>
      <c r="O1605" s="13" t="str">
        <f t="shared" si="155"/>
        <v>Nov</v>
      </c>
      <c r="P1605" s="13">
        <f t="shared" si="156"/>
        <v>40936.169664351852</v>
      </c>
      <c r="Q1605" t="b">
        <v>0</v>
      </c>
      <c r="R1605">
        <v>30</v>
      </c>
      <c r="S1605" t="b">
        <v>1</v>
      </c>
      <c r="T1605" t="s">
        <v>8274</v>
      </c>
      <c r="U1605" s="9" t="s">
        <v>8323</v>
      </c>
      <c r="V1605" t="s">
        <v>8324</v>
      </c>
    </row>
    <row r="1606" spans="1:22" ht="60" hidden="1" x14ac:dyDescent="0.3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s="7">
        <f t="shared" si="157"/>
        <v>122</v>
      </c>
      <c r="G1606" s="7">
        <f t="shared" si="152"/>
        <v>48.84</v>
      </c>
      <c r="H1606" t="s">
        <v>8218</v>
      </c>
      <c r="I1606" t="s">
        <v>8223</v>
      </c>
      <c r="J1606" t="s">
        <v>8245</v>
      </c>
      <c r="K1606">
        <v>1332011835</v>
      </c>
      <c r="L1606">
        <v>1328559435</v>
      </c>
      <c r="M1606" s="13">
        <f t="shared" si="153"/>
        <v>40945.845312500001</v>
      </c>
      <c r="N1606" s="13" t="str">
        <f t="shared" si="154"/>
        <v>2012</v>
      </c>
      <c r="O1606" s="13" t="str">
        <f t="shared" si="155"/>
        <v>Feb</v>
      </c>
      <c r="P1606" s="13">
        <f t="shared" si="156"/>
        <v>40985.80364583333</v>
      </c>
      <c r="Q1606" t="b">
        <v>0</v>
      </c>
      <c r="R1606">
        <v>70</v>
      </c>
      <c r="S1606" t="b">
        <v>1</v>
      </c>
      <c r="T1606" t="s">
        <v>8274</v>
      </c>
      <c r="U1606" s="9" t="s">
        <v>8323</v>
      </c>
      <c r="V1606" t="s">
        <v>8324</v>
      </c>
    </row>
    <row r="1607" spans="1:22" ht="45" hidden="1" x14ac:dyDescent="0.3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s="7">
        <f t="shared" si="157"/>
        <v>101</v>
      </c>
      <c r="G1607" s="7">
        <f t="shared" si="152"/>
        <v>137.31</v>
      </c>
      <c r="H1607" t="s">
        <v>8218</v>
      </c>
      <c r="I1607" t="s">
        <v>8223</v>
      </c>
      <c r="J1607" t="s">
        <v>8245</v>
      </c>
      <c r="K1607">
        <v>1312182000</v>
      </c>
      <c r="L1607">
        <v>1311380313</v>
      </c>
      <c r="M1607" s="13">
        <f t="shared" si="153"/>
        <v>40747.012881944444</v>
      </c>
      <c r="N1607" s="13" t="str">
        <f t="shared" si="154"/>
        <v>2011</v>
      </c>
      <c r="O1607" s="13" t="str">
        <f t="shared" si="155"/>
        <v>Jul</v>
      </c>
      <c r="P1607" s="13">
        <f t="shared" si="156"/>
        <v>40756.291666666664</v>
      </c>
      <c r="Q1607" t="b">
        <v>0</v>
      </c>
      <c r="R1607">
        <v>44</v>
      </c>
      <c r="S1607" t="b">
        <v>1</v>
      </c>
      <c r="T1607" t="s">
        <v>8274</v>
      </c>
      <c r="U1607" s="9" t="s">
        <v>8323</v>
      </c>
      <c r="V1607" t="s">
        <v>8324</v>
      </c>
    </row>
    <row r="1608" spans="1:22" ht="60" hidden="1" x14ac:dyDescent="0.3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s="7">
        <f t="shared" si="157"/>
        <v>101</v>
      </c>
      <c r="G1608" s="7">
        <f t="shared" si="152"/>
        <v>87.83</v>
      </c>
      <c r="H1608" t="s">
        <v>8218</v>
      </c>
      <c r="I1608" t="s">
        <v>8223</v>
      </c>
      <c r="J1608" t="s">
        <v>8245</v>
      </c>
      <c r="K1608">
        <v>1300930838</v>
      </c>
      <c r="L1608">
        <v>1293158438</v>
      </c>
      <c r="M1608" s="13">
        <f t="shared" si="153"/>
        <v>40536.111550925925</v>
      </c>
      <c r="N1608" s="13" t="str">
        <f t="shared" si="154"/>
        <v>2010</v>
      </c>
      <c r="O1608" s="13" t="str">
        <f t="shared" si="155"/>
        <v>Dec</v>
      </c>
      <c r="P1608" s="13">
        <f t="shared" si="156"/>
        <v>40626.069884259261</v>
      </c>
      <c r="Q1608" t="b">
        <v>0</v>
      </c>
      <c r="R1608">
        <v>92</v>
      </c>
      <c r="S1608" t="b">
        <v>1</v>
      </c>
      <c r="T1608" t="s">
        <v>8274</v>
      </c>
      <c r="U1608" s="9" t="s">
        <v>8323</v>
      </c>
      <c r="V1608" t="s">
        <v>8324</v>
      </c>
    </row>
    <row r="1609" spans="1:22" ht="45" hidden="1" x14ac:dyDescent="0.3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s="7">
        <f t="shared" si="157"/>
        <v>145</v>
      </c>
      <c r="G1609" s="7">
        <f t="shared" si="152"/>
        <v>70.790000000000006</v>
      </c>
      <c r="H1609" t="s">
        <v>8218</v>
      </c>
      <c r="I1609" t="s">
        <v>8223</v>
      </c>
      <c r="J1609" t="s">
        <v>8245</v>
      </c>
      <c r="K1609">
        <v>1339701851</v>
      </c>
      <c r="L1609">
        <v>1337887451</v>
      </c>
      <c r="M1609" s="13">
        <f t="shared" si="153"/>
        <v>41053.80846064815</v>
      </c>
      <c r="N1609" s="13" t="str">
        <f t="shared" si="154"/>
        <v>2012</v>
      </c>
      <c r="O1609" s="13" t="str">
        <f t="shared" si="155"/>
        <v>May</v>
      </c>
      <c r="P1609" s="13">
        <f t="shared" si="156"/>
        <v>41074.80846064815</v>
      </c>
      <c r="Q1609" t="b">
        <v>0</v>
      </c>
      <c r="R1609">
        <v>205</v>
      </c>
      <c r="S1609" t="b">
        <v>1</v>
      </c>
      <c r="T1609" t="s">
        <v>8274</v>
      </c>
      <c r="U1609" s="9" t="s">
        <v>8323</v>
      </c>
      <c r="V1609" t="s">
        <v>8324</v>
      </c>
    </row>
    <row r="1610" spans="1:22" ht="45" hidden="1" x14ac:dyDescent="0.3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s="7">
        <f t="shared" si="157"/>
        <v>101</v>
      </c>
      <c r="G1610" s="7">
        <f t="shared" ref="G1610:G1673" si="158">IFERROR(ROUND(E1610/R1610,2),0)</f>
        <v>52.83</v>
      </c>
      <c r="H1610" t="s">
        <v>8218</v>
      </c>
      <c r="I1610" t="s">
        <v>8223</v>
      </c>
      <c r="J1610" t="s">
        <v>8245</v>
      </c>
      <c r="K1610">
        <v>1388553960</v>
      </c>
      <c r="L1610">
        <v>1385754986</v>
      </c>
      <c r="M1610" s="13">
        <f t="shared" ref="M1610:M1673" si="159">(((L1610/60)/60)/24)+DATE(1970,1,1)</f>
        <v>41607.83085648148</v>
      </c>
      <c r="N1610" s="13" t="str">
        <f t="shared" ref="N1610:N1673" si="160">TEXT(M1610, "YYY")</f>
        <v>2013</v>
      </c>
      <c r="O1610" s="13" t="str">
        <f t="shared" ref="O1610:O1673" si="161">TEXT(M1610,"MMM")</f>
        <v>Nov</v>
      </c>
      <c r="P1610" s="13">
        <f t="shared" ref="P1610:P1673" si="162">(((K1610/60)/60)/24)+DATE(1970,1,1)</f>
        <v>41640.226388888892</v>
      </c>
      <c r="Q1610" t="b">
        <v>0</v>
      </c>
      <c r="R1610">
        <v>23</v>
      </c>
      <c r="S1610" t="b">
        <v>1</v>
      </c>
      <c r="T1610" t="s">
        <v>8274</v>
      </c>
      <c r="U1610" s="9" t="s">
        <v>8323</v>
      </c>
      <c r="V1610" t="s">
        <v>8324</v>
      </c>
    </row>
    <row r="1611" spans="1:22" ht="45" hidden="1" x14ac:dyDescent="0.3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s="7">
        <f t="shared" si="157"/>
        <v>118</v>
      </c>
      <c r="G1611" s="7">
        <f t="shared" si="158"/>
        <v>443.75</v>
      </c>
      <c r="H1611" t="s">
        <v>8218</v>
      </c>
      <c r="I1611" t="s">
        <v>8223</v>
      </c>
      <c r="J1611" t="s">
        <v>8245</v>
      </c>
      <c r="K1611">
        <v>1320220800</v>
      </c>
      <c r="L1611">
        <v>1315612909</v>
      </c>
      <c r="M1611" s="13">
        <f t="shared" si="159"/>
        <v>40796.001261574071</v>
      </c>
      <c r="N1611" s="13" t="str">
        <f t="shared" si="160"/>
        <v>2011</v>
      </c>
      <c r="O1611" s="13" t="str">
        <f t="shared" si="161"/>
        <v>Sep</v>
      </c>
      <c r="P1611" s="13">
        <f t="shared" si="162"/>
        <v>40849.333333333336</v>
      </c>
      <c r="Q1611" t="b">
        <v>0</v>
      </c>
      <c r="R1611">
        <v>4</v>
      </c>
      <c r="S1611" t="b">
        <v>1</v>
      </c>
      <c r="T1611" t="s">
        <v>8274</v>
      </c>
      <c r="U1611" s="9" t="s">
        <v>8323</v>
      </c>
      <c r="V1611" t="s">
        <v>8324</v>
      </c>
    </row>
    <row r="1612" spans="1:22" ht="30" hidden="1" x14ac:dyDescent="0.3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s="7">
        <f t="shared" si="157"/>
        <v>272</v>
      </c>
      <c r="G1612" s="7">
        <f t="shared" si="158"/>
        <v>48.54</v>
      </c>
      <c r="H1612" t="s">
        <v>8218</v>
      </c>
      <c r="I1612" t="s">
        <v>8223</v>
      </c>
      <c r="J1612" t="s">
        <v>8245</v>
      </c>
      <c r="K1612">
        <v>1355609510</v>
      </c>
      <c r="L1612">
        <v>1353017510</v>
      </c>
      <c r="M1612" s="13">
        <f t="shared" si="159"/>
        <v>41228.924884259257</v>
      </c>
      <c r="N1612" s="13" t="str">
        <f t="shared" si="160"/>
        <v>2012</v>
      </c>
      <c r="O1612" s="13" t="str">
        <f t="shared" si="161"/>
        <v>Nov</v>
      </c>
      <c r="P1612" s="13">
        <f t="shared" si="162"/>
        <v>41258.924884259257</v>
      </c>
      <c r="Q1612" t="b">
        <v>0</v>
      </c>
      <c r="R1612">
        <v>112</v>
      </c>
      <c r="S1612" t="b">
        <v>1</v>
      </c>
      <c r="T1612" t="s">
        <v>8274</v>
      </c>
      <c r="U1612" s="9" t="s">
        <v>8323</v>
      </c>
      <c r="V1612" t="s">
        <v>8324</v>
      </c>
    </row>
    <row r="1613" spans="1:22" hidden="1" x14ac:dyDescent="0.3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s="7">
        <f t="shared" si="157"/>
        <v>125</v>
      </c>
      <c r="G1613" s="7">
        <f t="shared" si="158"/>
        <v>37.07</v>
      </c>
      <c r="H1613" t="s">
        <v>8218</v>
      </c>
      <c r="I1613" t="s">
        <v>8223</v>
      </c>
      <c r="J1613" t="s">
        <v>8245</v>
      </c>
      <c r="K1613">
        <v>1370390432</v>
      </c>
      <c r="L1613">
        <v>1368576032</v>
      </c>
      <c r="M1613" s="13">
        <f t="shared" si="159"/>
        <v>41409.00037037037</v>
      </c>
      <c r="N1613" s="13" t="str">
        <f t="shared" si="160"/>
        <v>2013</v>
      </c>
      <c r="O1613" s="13" t="str">
        <f t="shared" si="161"/>
        <v>May</v>
      </c>
      <c r="P1613" s="13">
        <f t="shared" si="162"/>
        <v>41430.00037037037</v>
      </c>
      <c r="Q1613" t="b">
        <v>0</v>
      </c>
      <c r="R1613">
        <v>27</v>
      </c>
      <c r="S1613" t="b">
        <v>1</v>
      </c>
      <c r="T1613" t="s">
        <v>8274</v>
      </c>
      <c r="U1613" s="9" t="s">
        <v>8323</v>
      </c>
      <c r="V1613" t="s">
        <v>8324</v>
      </c>
    </row>
    <row r="1614" spans="1:22" ht="45" hidden="1" x14ac:dyDescent="0.3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s="7">
        <f t="shared" si="157"/>
        <v>110</v>
      </c>
      <c r="G1614" s="7">
        <f t="shared" si="158"/>
        <v>50</v>
      </c>
      <c r="H1614" t="s">
        <v>8218</v>
      </c>
      <c r="I1614" t="s">
        <v>8223</v>
      </c>
      <c r="J1614" t="s">
        <v>8245</v>
      </c>
      <c r="K1614">
        <v>1357160384</v>
      </c>
      <c r="L1614">
        <v>1354568384</v>
      </c>
      <c r="M1614" s="13">
        <f t="shared" si="159"/>
        <v>41246.874814814815</v>
      </c>
      <c r="N1614" s="13" t="str">
        <f t="shared" si="160"/>
        <v>2012</v>
      </c>
      <c r="O1614" s="13" t="str">
        <f t="shared" si="161"/>
        <v>Dec</v>
      </c>
      <c r="P1614" s="13">
        <f t="shared" si="162"/>
        <v>41276.874814814815</v>
      </c>
      <c r="Q1614" t="b">
        <v>0</v>
      </c>
      <c r="R1614">
        <v>11</v>
      </c>
      <c r="S1614" t="b">
        <v>1</v>
      </c>
      <c r="T1614" t="s">
        <v>8274</v>
      </c>
      <c r="U1614" s="9" t="s">
        <v>8323</v>
      </c>
      <c r="V1614" t="s">
        <v>8324</v>
      </c>
    </row>
    <row r="1615" spans="1:22" ht="45" hidden="1" x14ac:dyDescent="0.3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s="7">
        <f t="shared" si="157"/>
        <v>102</v>
      </c>
      <c r="G1615" s="7">
        <f t="shared" si="158"/>
        <v>39.04</v>
      </c>
      <c r="H1615" t="s">
        <v>8218</v>
      </c>
      <c r="I1615" t="s">
        <v>8223</v>
      </c>
      <c r="J1615" t="s">
        <v>8245</v>
      </c>
      <c r="K1615">
        <v>1342921202</v>
      </c>
      <c r="L1615">
        <v>1340329202</v>
      </c>
      <c r="M1615" s="13">
        <f t="shared" si="159"/>
        <v>41082.069467592592</v>
      </c>
      <c r="N1615" s="13" t="str">
        <f t="shared" si="160"/>
        <v>2012</v>
      </c>
      <c r="O1615" s="13" t="str">
        <f t="shared" si="161"/>
        <v>Jun</v>
      </c>
      <c r="P1615" s="13">
        <f t="shared" si="162"/>
        <v>41112.069467592592</v>
      </c>
      <c r="Q1615" t="b">
        <v>0</v>
      </c>
      <c r="R1615">
        <v>26</v>
      </c>
      <c r="S1615" t="b">
        <v>1</v>
      </c>
      <c r="T1615" t="s">
        <v>8274</v>
      </c>
      <c r="U1615" s="9" t="s">
        <v>8323</v>
      </c>
      <c r="V1615" t="s">
        <v>8324</v>
      </c>
    </row>
    <row r="1616" spans="1:22" ht="60" hidden="1" x14ac:dyDescent="0.3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s="7">
        <f t="shared" si="157"/>
        <v>103</v>
      </c>
      <c r="G1616" s="7">
        <f t="shared" si="158"/>
        <v>66.69</v>
      </c>
      <c r="H1616" t="s">
        <v>8218</v>
      </c>
      <c r="I1616" t="s">
        <v>8223</v>
      </c>
      <c r="J1616" t="s">
        <v>8245</v>
      </c>
      <c r="K1616">
        <v>1407085200</v>
      </c>
      <c r="L1616">
        <v>1401924769</v>
      </c>
      <c r="M1616" s="13">
        <f t="shared" si="159"/>
        <v>41794.981122685182</v>
      </c>
      <c r="N1616" s="13" t="str">
        <f t="shared" si="160"/>
        <v>2014</v>
      </c>
      <c r="O1616" s="13" t="str">
        <f t="shared" si="161"/>
        <v>Jun</v>
      </c>
      <c r="P1616" s="13">
        <f t="shared" si="162"/>
        <v>41854.708333333336</v>
      </c>
      <c r="Q1616" t="b">
        <v>0</v>
      </c>
      <c r="R1616">
        <v>77</v>
      </c>
      <c r="S1616" t="b">
        <v>1</v>
      </c>
      <c r="T1616" t="s">
        <v>8274</v>
      </c>
      <c r="U1616" s="9" t="s">
        <v>8323</v>
      </c>
      <c r="V1616" t="s">
        <v>8324</v>
      </c>
    </row>
    <row r="1617" spans="1:22" ht="45" hidden="1" x14ac:dyDescent="0.3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s="7">
        <f t="shared" si="157"/>
        <v>114</v>
      </c>
      <c r="G1617" s="7">
        <f t="shared" si="158"/>
        <v>67.13</v>
      </c>
      <c r="H1617" t="s">
        <v>8218</v>
      </c>
      <c r="I1617" t="s">
        <v>8223</v>
      </c>
      <c r="J1617" t="s">
        <v>8245</v>
      </c>
      <c r="K1617">
        <v>1323742396</v>
      </c>
      <c r="L1617">
        <v>1319850796</v>
      </c>
      <c r="M1617" s="13">
        <f t="shared" si="159"/>
        <v>40845.050879629627</v>
      </c>
      <c r="N1617" s="13" t="str">
        <f t="shared" si="160"/>
        <v>2011</v>
      </c>
      <c r="O1617" s="13" t="str">
        <f t="shared" si="161"/>
        <v>Oct</v>
      </c>
      <c r="P1617" s="13">
        <f t="shared" si="162"/>
        <v>40890.092546296299</v>
      </c>
      <c r="Q1617" t="b">
        <v>0</v>
      </c>
      <c r="R1617">
        <v>136</v>
      </c>
      <c r="S1617" t="b">
        <v>1</v>
      </c>
      <c r="T1617" t="s">
        <v>8274</v>
      </c>
      <c r="U1617" s="9" t="s">
        <v>8323</v>
      </c>
      <c r="V1617" t="s">
        <v>8324</v>
      </c>
    </row>
    <row r="1618" spans="1:22" ht="45" hidden="1" x14ac:dyDescent="0.3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s="7">
        <f t="shared" si="157"/>
        <v>104</v>
      </c>
      <c r="G1618" s="7">
        <f t="shared" si="158"/>
        <v>66.37</v>
      </c>
      <c r="H1618" t="s">
        <v>8218</v>
      </c>
      <c r="I1618" t="s">
        <v>8223</v>
      </c>
      <c r="J1618" t="s">
        <v>8245</v>
      </c>
      <c r="K1618">
        <v>1353621600</v>
      </c>
      <c r="L1618">
        <v>1350061821</v>
      </c>
      <c r="M1618" s="13">
        <f t="shared" si="159"/>
        <v>41194.715520833335</v>
      </c>
      <c r="N1618" s="13" t="str">
        <f t="shared" si="160"/>
        <v>2012</v>
      </c>
      <c r="O1618" s="13" t="str">
        <f t="shared" si="161"/>
        <v>Oct</v>
      </c>
      <c r="P1618" s="13">
        <f t="shared" si="162"/>
        <v>41235.916666666664</v>
      </c>
      <c r="Q1618" t="b">
        <v>0</v>
      </c>
      <c r="R1618">
        <v>157</v>
      </c>
      <c r="S1618" t="b">
        <v>1</v>
      </c>
      <c r="T1618" t="s">
        <v>8274</v>
      </c>
      <c r="U1618" s="9" t="s">
        <v>8323</v>
      </c>
      <c r="V1618" t="s">
        <v>8324</v>
      </c>
    </row>
    <row r="1619" spans="1:22" ht="30" hidden="1" x14ac:dyDescent="0.3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s="7">
        <f t="shared" si="157"/>
        <v>146</v>
      </c>
      <c r="G1619" s="7">
        <f t="shared" si="158"/>
        <v>64.62</v>
      </c>
      <c r="H1619" t="s">
        <v>8218</v>
      </c>
      <c r="I1619" t="s">
        <v>8223</v>
      </c>
      <c r="J1619" t="s">
        <v>8245</v>
      </c>
      <c r="K1619">
        <v>1383332400</v>
      </c>
      <c r="L1619">
        <v>1380470188</v>
      </c>
      <c r="M1619" s="13">
        <f t="shared" si="159"/>
        <v>41546.664212962962</v>
      </c>
      <c r="N1619" s="13" t="str">
        <f t="shared" si="160"/>
        <v>2013</v>
      </c>
      <c r="O1619" s="13" t="str">
        <f t="shared" si="161"/>
        <v>Sep</v>
      </c>
      <c r="P1619" s="13">
        <f t="shared" si="162"/>
        <v>41579.791666666664</v>
      </c>
      <c r="Q1619" t="b">
        <v>0</v>
      </c>
      <c r="R1619">
        <v>158</v>
      </c>
      <c r="S1619" t="b">
        <v>1</v>
      </c>
      <c r="T1619" t="s">
        <v>8274</v>
      </c>
      <c r="U1619" s="9" t="s">
        <v>8323</v>
      </c>
      <c r="V1619" t="s">
        <v>8324</v>
      </c>
    </row>
    <row r="1620" spans="1:22" ht="45" hidden="1" x14ac:dyDescent="0.3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s="7">
        <f t="shared" si="157"/>
        <v>105</v>
      </c>
      <c r="G1620" s="7">
        <f t="shared" si="158"/>
        <v>58.37</v>
      </c>
      <c r="H1620" t="s">
        <v>8218</v>
      </c>
      <c r="I1620" t="s">
        <v>8223</v>
      </c>
      <c r="J1620" t="s">
        <v>8245</v>
      </c>
      <c r="K1620">
        <v>1362757335</v>
      </c>
      <c r="L1620">
        <v>1359301335</v>
      </c>
      <c r="M1620" s="13">
        <f t="shared" si="159"/>
        <v>41301.654340277775</v>
      </c>
      <c r="N1620" s="13" t="str">
        <f t="shared" si="160"/>
        <v>2013</v>
      </c>
      <c r="O1620" s="13" t="str">
        <f t="shared" si="161"/>
        <v>Jan</v>
      </c>
      <c r="P1620" s="13">
        <f t="shared" si="162"/>
        <v>41341.654340277775</v>
      </c>
      <c r="Q1620" t="b">
        <v>0</v>
      </c>
      <c r="R1620">
        <v>27</v>
      </c>
      <c r="S1620" t="b">
        <v>1</v>
      </c>
      <c r="T1620" t="s">
        <v>8274</v>
      </c>
      <c r="U1620" s="9" t="s">
        <v>8323</v>
      </c>
      <c r="V1620" t="s">
        <v>8324</v>
      </c>
    </row>
    <row r="1621" spans="1:22" ht="60" hidden="1" x14ac:dyDescent="0.3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s="7">
        <f t="shared" si="157"/>
        <v>133</v>
      </c>
      <c r="G1621" s="7">
        <f t="shared" si="158"/>
        <v>86.96</v>
      </c>
      <c r="H1621" t="s">
        <v>8218</v>
      </c>
      <c r="I1621" t="s">
        <v>8223</v>
      </c>
      <c r="J1621" t="s">
        <v>8245</v>
      </c>
      <c r="K1621">
        <v>1410755286</v>
      </c>
      <c r="L1621">
        <v>1408940886</v>
      </c>
      <c r="M1621" s="13">
        <f t="shared" si="159"/>
        <v>41876.18618055556</v>
      </c>
      <c r="N1621" s="13" t="str">
        <f t="shared" si="160"/>
        <v>2014</v>
      </c>
      <c r="O1621" s="13" t="str">
        <f t="shared" si="161"/>
        <v>Aug</v>
      </c>
      <c r="P1621" s="13">
        <f t="shared" si="162"/>
        <v>41897.18618055556</v>
      </c>
      <c r="Q1621" t="b">
        <v>0</v>
      </c>
      <c r="R1621">
        <v>23</v>
      </c>
      <c r="S1621" t="b">
        <v>1</v>
      </c>
      <c r="T1621" t="s">
        <v>8274</v>
      </c>
      <c r="U1621" s="9" t="s">
        <v>8323</v>
      </c>
      <c r="V1621" t="s">
        <v>8324</v>
      </c>
    </row>
    <row r="1622" spans="1:22" ht="30" hidden="1" x14ac:dyDescent="0.3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s="7">
        <f t="shared" si="157"/>
        <v>113</v>
      </c>
      <c r="G1622" s="7">
        <f t="shared" si="158"/>
        <v>66.47</v>
      </c>
      <c r="H1622" t="s">
        <v>8218</v>
      </c>
      <c r="I1622" t="s">
        <v>8223</v>
      </c>
      <c r="J1622" t="s">
        <v>8245</v>
      </c>
      <c r="K1622">
        <v>1361606940</v>
      </c>
      <c r="L1622">
        <v>1361002140</v>
      </c>
      <c r="M1622" s="13">
        <f t="shared" si="159"/>
        <v>41321.339583333334</v>
      </c>
      <c r="N1622" s="13" t="str">
        <f t="shared" si="160"/>
        <v>2013</v>
      </c>
      <c r="O1622" s="13" t="str">
        <f t="shared" si="161"/>
        <v>Feb</v>
      </c>
      <c r="P1622" s="13">
        <f t="shared" si="162"/>
        <v>41328.339583333334</v>
      </c>
      <c r="Q1622" t="b">
        <v>0</v>
      </c>
      <c r="R1622">
        <v>17</v>
      </c>
      <c r="S1622" t="b">
        <v>1</v>
      </c>
      <c r="T1622" t="s">
        <v>8274</v>
      </c>
      <c r="U1622" s="9" t="s">
        <v>8323</v>
      </c>
      <c r="V1622" t="s">
        <v>8324</v>
      </c>
    </row>
    <row r="1623" spans="1:22" ht="45" hidden="1" x14ac:dyDescent="0.3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s="7">
        <f t="shared" si="157"/>
        <v>121</v>
      </c>
      <c r="G1623" s="7">
        <f t="shared" si="158"/>
        <v>163.78</v>
      </c>
      <c r="H1623" t="s">
        <v>8218</v>
      </c>
      <c r="I1623" t="s">
        <v>8223</v>
      </c>
      <c r="J1623" t="s">
        <v>8245</v>
      </c>
      <c r="K1623">
        <v>1338177540</v>
      </c>
      <c r="L1623">
        <v>1333550015</v>
      </c>
      <c r="M1623" s="13">
        <f t="shared" si="159"/>
        <v>41003.60665509259</v>
      </c>
      <c r="N1623" s="13" t="str">
        <f t="shared" si="160"/>
        <v>2012</v>
      </c>
      <c r="O1623" s="13" t="str">
        <f t="shared" si="161"/>
        <v>Apr</v>
      </c>
      <c r="P1623" s="13">
        <f t="shared" si="162"/>
        <v>41057.165972222225</v>
      </c>
      <c r="Q1623" t="b">
        <v>0</v>
      </c>
      <c r="R1623">
        <v>37</v>
      </c>
      <c r="S1623" t="b">
        <v>1</v>
      </c>
      <c r="T1623" t="s">
        <v>8274</v>
      </c>
      <c r="U1623" s="9" t="s">
        <v>8323</v>
      </c>
      <c r="V1623" t="s">
        <v>8324</v>
      </c>
    </row>
    <row r="1624" spans="1:22" ht="45" hidden="1" x14ac:dyDescent="0.3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s="7">
        <f t="shared" si="157"/>
        <v>102</v>
      </c>
      <c r="G1624" s="7">
        <f t="shared" si="158"/>
        <v>107.98</v>
      </c>
      <c r="H1624" t="s">
        <v>8218</v>
      </c>
      <c r="I1624" t="s">
        <v>8223</v>
      </c>
      <c r="J1624" t="s">
        <v>8245</v>
      </c>
      <c r="K1624">
        <v>1418803140</v>
      </c>
      <c r="L1624">
        <v>1415343874</v>
      </c>
      <c r="M1624" s="13">
        <f t="shared" si="159"/>
        <v>41950.29483796296</v>
      </c>
      <c r="N1624" s="13" t="str">
        <f t="shared" si="160"/>
        <v>2014</v>
      </c>
      <c r="O1624" s="13" t="str">
        <f t="shared" si="161"/>
        <v>Nov</v>
      </c>
      <c r="P1624" s="13">
        <f t="shared" si="162"/>
        <v>41990.332638888889</v>
      </c>
      <c r="Q1624" t="b">
        <v>0</v>
      </c>
      <c r="R1624">
        <v>65</v>
      </c>
      <c r="S1624" t="b">
        <v>1</v>
      </c>
      <c r="T1624" t="s">
        <v>8274</v>
      </c>
      <c r="U1624" s="9" t="s">
        <v>8323</v>
      </c>
      <c r="V1624" t="s">
        <v>8324</v>
      </c>
    </row>
    <row r="1625" spans="1:22" ht="60" hidden="1" x14ac:dyDescent="0.3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s="7">
        <f t="shared" si="157"/>
        <v>101</v>
      </c>
      <c r="G1625" s="7">
        <f t="shared" si="158"/>
        <v>42.11</v>
      </c>
      <c r="H1625" t="s">
        <v>8218</v>
      </c>
      <c r="I1625" t="s">
        <v>8224</v>
      </c>
      <c r="J1625" t="s">
        <v>8246</v>
      </c>
      <c r="K1625">
        <v>1377621089</v>
      </c>
      <c r="L1625">
        <v>1372437089</v>
      </c>
      <c r="M1625" s="13">
        <f t="shared" si="159"/>
        <v>41453.688530092593</v>
      </c>
      <c r="N1625" s="13" t="str">
        <f t="shared" si="160"/>
        <v>2013</v>
      </c>
      <c r="O1625" s="13" t="str">
        <f t="shared" si="161"/>
        <v>Jun</v>
      </c>
      <c r="P1625" s="13">
        <f t="shared" si="162"/>
        <v>41513.688530092593</v>
      </c>
      <c r="Q1625" t="b">
        <v>0</v>
      </c>
      <c r="R1625">
        <v>18</v>
      </c>
      <c r="S1625" t="b">
        <v>1</v>
      </c>
      <c r="T1625" t="s">
        <v>8274</v>
      </c>
      <c r="U1625" s="9" t="s">
        <v>8323</v>
      </c>
      <c r="V1625" t="s">
        <v>8324</v>
      </c>
    </row>
    <row r="1626" spans="1:22" ht="45" hidden="1" x14ac:dyDescent="0.3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s="7">
        <f t="shared" ref="F1626:F1689" si="163">ROUND(E1626/D1626*100,0)</f>
        <v>118</v>
      </c>
      <c r="G1626" s="7">
        <f t="shared" si="158"/>
        <v>47.2</v>
      </c>
      <c r="H1626" t="s">
        <v>8218</v>
      </c>
      <c r="I1626" t="s">
        <v>8223</v>
      </c>
      <c r="J1626" t="s">
        <v>8245</v>
      </c>
      <c r="K1626">
        <v>1357721335</v>
      </c>
      <c r="L1626">
        <v>1354265335</v>
      </c>
      <c r="M1626" s="13">
        <f t="shared" si="159"/>
        <v>41243.367303240739</v>
      </c>
      <c r="N1626" s="13" t="str">
        <f t="shared" si="160"/>
        <v>2012</v>
      </c>
      <c r="O1626" s="13" t="str">
        <f t="shared" si="161"/>
        <v>Nov</v>
      </c>
      <c r="P1626" s="13">
        <f t="shared" si="162"/>
        <v>41283.367303240739</v>
      </c>
      <c r="Q1626" t="b">
        <v>0</v>
      </c>
      <c r="R1626">
        <v>25</v>
      </c>
      <c r="S1626" t="b">
        <v>1</v>
      </c>
      <c r="T1626" t="s">
        <v>8274</v>
      </c>
      <c r="U1626" s="9" t="s">
        <v>8323</v>
      </c>
      <c r="V1626" t="s">
        <v>8324</v>
      </c>
    </row>
    <row r="1627" spans="1:22" ht="60" hidden="1" x14ac:dyDescent="0.3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s="7">
        <f t="shared" si="163"/>
        <v>155</v>
      </c>
      <c r="G1627" s="7">
        <f t="shared" si="158"/>
        <v>112.02</v>
      </c>
      <c r="H1627" t="s">
        <v>8218</v>
      </c>
      <c r="I1627" t="s">
        <v>8223</v>
      </c>
      <c r="J1627" t="s">
        <v>8245</v>
      </c>
      <c r="K1627">
        <v>1347382053</v>
      </c>
      <c r="L1627">
        <v>1344962853</v>
      </c>
      <c r="M1627" s="13">
        <f t="shared" si="159"/>
        <v>41135.699687500004</v>
      </c>
      <c r="N1627" s="13" t="str">
        <f t="shared" si="160"/>
        <v>2012</v>
      </c>
      <c r="O1627" s="13" t="str">
        <f t="shared" si="161"/>
        <v>Aug</v>
      </c>
      <c r="P1627" s="13">
        <f t="shared" si="162"/>
        <v>41163.699687500004</v>
      </c>
      <c r="Q1627" t="b">
        <v>0</v>
      </c>
      <c r="R1627">
        <v>104</v>
      </c>
      <c r="S1627" t="b">
        <v>1</v>
      </c>
      <c r="T1627" t="s">
        <v>8274</v>
      </c>
      <c r="U1627" s="9" t="s">
        <v>8323</v>
      </c>
      <c r="V1627" t="s">
        <v>8324</v>
      </c>
    </row>
    <row r="1628" spans="1:22" ht="45" hidden="1" x14ac:dyDescent="0.3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s="7">
        <f t="shared" si="163"/>
        <v>101</v>
      </c>
      <c r="G1628" s="7">
        <f t="shared" si="158"/>
        <v>74.95</v>
      </c>
      <c r="H1628" t="s">
        <v>8218</v>
      </c>
      <c r="I1628" t="s">
        <v>8223</v>
      </c>
      <c r="J1628" t="s">
        <v>8245</v>
      </c>
      <c r="K1628">
        <v>1385932867</v>
      </c>
      <c r="L1628">
        <v>1383337267</v>
      </c>
      <c r="M1628" s="13">
        <f t="shared" si="159"/>
        <v>41579.847997685189</v>
      </c>
      <c r="N1628" s="13" t="str">
        <f t="shared" si="160"/>
        <v>2013</v>
      </c>
      <c r="O1628" s="13" t="str">
        <f t="shared" si="161"/>
        <v>Nov</v>
      </c>
      <c r="P1628" s="13">
        <f t="shared" si="162"/>
        <v>41609.889664351853</v>
      </c>
      <c r="Q1628" t="b">
        <v>0</v>
      </c>
      <c r="R1628">
        <v>108</v>
      </c>
      <c r="S1628" t="b">
        <v>1</v>
      </c>
      <c r="T1628" t="s">
        <v>8274</v>
      </c>
      <c r="U1628" s="9" t="s">
        <v>8323</v>
      </c>
      <c r="V1628" t="s">
        <v>8324</v>
      </c>
    </row>
    <row r="1629" spans="1:22" ht="45" hidden="1" x14ac:dyDescent="0.3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s="7">
        <f t="shared" si="163"/>
        <v>117</v>
      </c>
      <c r="G1629" s="7">
        <f t="shared" si="158"/>
        <v>61.58</v>
      </c>
      <c r="H1629" t="s">
        <v>8218</v>
      </c>
      <c r="I1629" t="s">
        <v>8223</v>
      </c>
      <c r="J1629" t="s">
        <v>8245</v>
      </c>
      <c r="K1629">
        <v>1353905940</v>
      </c>
      <c r="L1629">
        <v>1351011489</v>
      </c>
      <c r="M1629" s="13">
        <f t="shared" si="159"/>
        <v>41205.707048611112</v>
      </c>
      <c r="N1629" s="13" t="str">
        <f t="shared" si="160"/>
        <v>2012</v>
      </c>
      <c r="O1629" s="13" t="str">
        <f t="shared" si="161"/>
        <v>Oct</v>
      </c>
      <c r="P1629" s="13">
        <f t="shared" si="162"/>
        <v>41239.207638888889</v>
      </c>
      <c r="Q1629" t="b">
        <v>0</v>
      </c>
      <c r="R1629">
        <v>38</v>
      </c>
      <c r="S1629" t="b">
        <v>1</v>
      </c>
      <c r="T1629" t="s">
        <v>8274</v>
      </c>
      <c r="U1629" s="9" t="s">
        <v>8323</v>
      </c>
      <c r="V1629" t="s">
        <v>8324</v>
      </c>
    </row>
    <row r="1630" spans="1:22" ht="30" hidden="1" x14ac:dyDescent="0.3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s="7">
        <f t="shared" si="163"/>
        <v>101</v>
      </c>
      <c r="G1630" s="7">
        <f t="shared" si="158"/>
        <v>45.88</v>
      </c>
      <c r="H1630" t="s">
        <v>8218</v>
      </c>
      <c r="I1630" t="s">
        <v>8223</v>
      </c>
      <c r="J1630" t="s">
        <v>8245</v>
      </c>
      <c r="K1630">
        <v>1403026882</v>
      </c>
      <c r="L1630">
        <v>1400175682</v>
      </c>
      <c r="M1630" s="13">
        <f t="shared" si="159"/>
        <v>41774.737060185187</v>
      </c>
      <c r="N1630" s="13" t="str">
        <f t="shared" si="160"/>
        <v>2014</v>
      </c>
      <c r="O1630" s="13" t="str">
        <f t="shared" si="161"/>
        <v>May</v>
      </c>
      <c r="P1630" s="13">
        <f t="shared" si="162"/>
        <v>41807.737060185187</v>
      </c>
      <c r="Q1630" t="b">
        <v>0</v>
      </c>
      <c r="R1630">
        <v>88</v>
      </c>
      <c r="S1630" t="b">
        <v>1</v>
      </c>
      <c r="T1630" t="s">
        <v>8274</v>
      </c>
      <c r="U1630" s="9" t="s">
        <v>8323</v>
      </c>
      <c r="V1630" t="s">
        <v>8324</v>
      </c>
    </row>
    <row r="1631" spans="1:22" ht="30" hidden="1" x14ac:dyDescent="0.3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s="7">
        <f t="shared" si="163"/>
        <v>104</v>
      </c>
      <c r="G1631" s="7">
        <f t="shared" si="158"/>
        <v>75.849999999999994</v>
      </c>
      <c r="H1631" t="s">
        <v>8218</v>
      </c>
      <c r="I1631" t="s">
        <v>8223</v>
      </c>
      <c r="J1631" t="s">
        <v>8245</v>
      </c>
      <c r="K1631">
        <v>1392929333</v>
      </c>
      <c r="L1631">
        <v>1389041333</v>
      </c>
      <c r="M1631" s="13">
        <f t="shared" si="159"/>
        <v>41645.867280092592</v>
      </c>
      <c r="N1631" s="13" t="str">
        <f t="shared" si="160"/>
        <v>2014</v>
      </c>
      <c r="O1631" s="13" t="str">
        <f t="shared" si="161"/>
        <v>Jan</v>
      </c>
      <c r="P1631" s="13">
        <f t="shared" si="162"/>
        <v>41690.867280092592</v>
      </c>
      <c r="Q1631" t="b">
        <v>0</v>
      </c>
      <c r="R1631">
        <v>82</v>
      </c>
      <c r="S1631" t="b">
        <v>1</v>
      </c>
      <c r="T1631" t="s">
        <v>8274</v>
      </c>
      <c r="U1631" s="9" t="s">
        <v>8323</v>
      </c>
      <c r="V1631" t="s">
        <v>8324</v>
      </c>
    </row>
    <row r="1632" spans="1:22" ht="45" hidden="1" x14ac:dyDescent="0.3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s="7">
        <f t="shared" si="163"/>
        <v>265</v>
      </c>
      <c r="G1632" s="7">
        <f t="shared" si="158"/>
        <v>84.21</v>
      </c>
      <c r="H1632" t="s">
        <v>8218</v>
      </c>
      <c r="I1632" t="s">
        <v>8223</v>
      </c>
      <c r="J1632" t="s">
        <v>8245</v>
      </c>
      <c r="K1632">
        <v>1330671540</v>
      </c>
      <c r="L1632">
        <v>1328040375</v>
      </c>
      <c r="M1632" s="13">
        <f t="shared" si="159"/>
        <v>40939.837673611109</v>
      </c>
      <c r="N1632" s="13" t="str">
        <f t="shared" si="160"/>
        <v>2012</v>
      </c>
      <c r="O1632" s="13" t="str">
        <f t="shared" si="161"/>
        <v>Jan</v>
      </c>
      <c r="P1632" s="13">
        <f t="shared" si="162"/>
        <v>40970.290972222225</v>
      </c>
      <c r="Q1632" t="b">
        <v>0</v>
      </c>
      <c r="R1632">
        <v>126</v>
      </c>
      <c r="S1632" t="b">
        <v>1</v>
      </c>
      <c r="T1632" t="s">
        <v>8274</v>
      </c>
      <c r="U1632" s="9" t="s">
        <v>8323</v>
      </c>
      <c r="V1632" t="s">
        <v>8324</v>
      </c>
    </row>
    <row r="1633" spans="1:22" ht="45" hidden="1" x14ac:dyDescent="0.3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s="7">
        <f t="shared" si="163"/>
        <v>156</v>
      </c>
      <c r="G1633" s="7">
        <f t="shared" si="158"/>
        <v>117.23</v>
      </c>
      <c r="H1633" t="s">
        <v>8218</v>
      </c>
      <c r="I1633" t="s">
        <v>8223</v>
      </c>
      <c r="J1633" t="s">
        <v>8245</v>
      </c>
      <c r="K1633">
        <v>1350074261</v>
      </c>
      <c r="L1633">
        <v>1347482261</v>
      </c>
      <c r="M1633" s="13">
        <f t="shared" si="159"/>
        <v>41164.859502314815</v>
      </c>
      <c r="N1633" s="13" t="str">
        <f t="shared" si="160"/>
        <v>2012</v>
      </c>
      <c r="O1633" s="13" t="str">
        <f t="shared" si="161"/>
        <v>Sep</v>
      </c>
      <c r="P1633" s="13">
        <f t="shared" si="162"/>
        <v>41194.859502314815</v>
      </c>
      <c r="Q1633" t="b">
        <v>0</v>
      </c>
      <c r="R1633">
        <v>133</v>
      </c>
      <c r="S1633" t="b">
        <v>1</v>
      </c>
      <c r="T1633" t="s">
        <v>8274</v>
      </c>
      <c r="U1633" s="9" t="s">
        <v>8323</v>
      </c>
      <c r="V1633" t="s">
        <v>8324</v>
      </c>
    </row>
    <row r="1634" spans="1:22" ht="60" hidden="1" x14ac:dyDescent="0.3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s="7">
        <f t="shared" si="163"/>
        <v>102</v>
      </c>
      <c r="G1634" s="7">
        <f t="shared" si="158"/>
        <v>86.49</v>
      </c>
      <c r="H1634" t="s">
        <v>8218</v>
      </c>
      <c r="I1634" t="s">
        <v>8223</v>
      </c>
      <c r="J1634" t="s">
        <v>8245</v>
      </c>
      <c r="K1634">
        <v>1316851854</v>
      </c>
      <c r="L1634">
        <v>1311667854</v>
      </c>
      <c r="M1634" s="13">
        <f t="shared" si="159"/>
        <v>40750.340902777774</v>
      </c>
      <c r="N1634" s="13" t="str">
        <f t="shared" si="160"/>
        <v>2011</v>
      </c>
      <c r="O1634" s="13" t="str">
        <f t="shared" si="161"/>
        <v>Jul</v>
      </c>
      <c r="P1634" s="13">
        <f t="shared" si="162"/>
        <v>40810.340902777774</v>
      </c>
      <c r="Q1634" t="b">
        <v>0</v>
      </c>
      <c r="R1634">
        <v>47</v>
      </c>
      <c r="S1634" t="b">
        <v>1</v>
      </c>
      <c r="T1634" t="s">
        <v>8274</v>
      </c>
      <c r="U1634" s="9" t="s">
        <v>8323</v>
      </c>
      <c r="V1634" t="s">
        <v>8324</v>
      </c>
    </row>
    <row r="1635" spans="1:22" ht="60" hidden="1" x14ac:dyDescent="0.3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s="7">
        <f t="shared" si="163"/>
        <v>100</v>
      </c>
      <c r="G1635" s="7">
        <f t="shared" si="158"/>
        <v>172.41</v>
      </c>
      <c r="H1635" t="s">
        <v>8218</v>
      </c>
      <c r="I1635" t="s">
        <v>8223</v>
      </c>
      <c r="J1635" t="s">
        <v>8245</v>
      </c>
      <c r="K1635">
        <v>1326690000</v>
      </c>
      <c r="L1635">
        <v>1324329156</v>
      </c>
      <c r="M1635" s="13">
        <f t="shared" si="159"/>
        <v>40896.883750000001</v>
      </c>
      <c r="N1635" s="13" t="str">
        <f t="shared" si="160"/>
        <v>2011</v>
      </c>
      <c r="O1635" s="13" t="str">
        <f t="shared" si="161"/>
        <v>Dec</v>
      </c>
      <c r="P1635" s="13">
        <f t="shared" si="162"/>
        <v>40924.208333333336</v>
      </c>
      <c r="Q1635" t="b">
        <v>0</v>
      </c>
      <c r="R1635">
        <v>58</v>
      </c>
      <c r="S1635" t="b">
        <v>1</v>
      </c>
      <c r="T1635" t="s">
        <v>8274</v>
      </c>
      <c r="U1635" s="9" t="s">
        <v>8323</v>
      </c>
      <c r="V1635" t="s">
        <v>8324</v>
      </c>
    </row>
    <row r="1636" spans="1:22" ht="45" hidden="1" x14ac:dyDescent="0.3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s="7">
        <f t="shared" si="163"/>
        <v>101</v>
      </c>
      <c r="G1636" s="7">
        <f t="shared" si="158"/>
        <v>62.81</v>
      </c>
      <c r="H1636" t="s">
        <v>8218</v>
      </c>
      <c r="I1636" t="s">
        <v>8223</v>
      </c>
      <c r="J1636" t="s">
        <v>8245</v>
      </c>
      <c r="K1636">
        <v>1306994340</v>
      </c>
      <c r="L1636">
        <v>1303706001</v>
      </c>
      <c r="M1636" s="13">
        <f t="shared" si="159"/>
        <v>40658.189826388887</v>
      </c>
      <c r="N1636" s="13" t="str">
        <f t="shared" si="160"/>
        <v>2011</v>
      </c>
      <c r="O1636" s="13" t="str">
        <f t="shared" si="161"/>
        <v>Apr</v>
      </c>
      <c r="P1636" s="13">
        <f t="shared" si="162"/>
        <v>40696.249305555553</v>
      </c>
      <c r="Q1636" t="b">
        <v>0</v>
      </c>
      <c r="R1636">
        <v>32</v>
      </c>
      <c r="S1636" t="b">
        <v>1</v>
      </c>
      <c r="T1636" t="s">
        <v>8274</v>
      </c>
      <c r="U1636" s="9" t="s">
        <v>8323</v>
      </c>
      <c r="V1636" t="s">
        <v>8324</v>
      </c>
    </row>
    <row r="1637" spans="1:22" ht="60" hidden="1" x14ac:dyDescent="0.3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s="7">
        <f t="shared" si="163"/>
        <v>125</v>
      </c>
      <c r="G1637" s="7">
        <f t="shared" si="158"/>
        <v>67.73</v>
      </c>
      <c r="H1637" t="s">
        <v>8218</v>
      </c>
      <c r="I1637" t="s">
        <v>8223</v>
      </c>
      <c r="J1637" t="s">
        <v>8245</v>
      </c>
      <c r="K1637">
        <v>1468270261</v>
      </c>
      <c r="L1637">
        <v>1463086261</v>
      </c>
      <c r="M1637" s="13">
        <f t="shared" si="159"/>
        <v>42502.868761574078</v>
      </c>
      <c r="N1637" s="13" t="str">
        <f t="shared" si="160"/>
        <v>2016</v>
      </c>
      <c r="O1637" s="13" t="str">
        <f t="shared" si="161"/>
        <v>May</v>
      </c>
      <c r="P1637" s="13">
        <f t="shared" si="162"/>
        <v>42562.868761574078</v>
      </c>
      <c r="Q1637" t="b">
        <v>0</v>
      </c>
      <c r="R1637">
        <v>37</v>
      </c>
      <c r="S1637" t="b">
        <v>1</v>
      </c>
      <c r="T1637" t="s">
        <v>8274</v>
      </c>
      <c r="U1637" s="9" t="s">
        <v>8323</v>
      </c>
      <c r="V1637" t="s">
        <v>8324</v>
      </c>
    </row>
    <row r="1638" spans="1:22" ht="45" hidden="1" x14ac:dyDescent="0.3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s="7">
        <f t="shared" si="163"/>
        <v>104</v>
      </c>
      <c r="G1638" s="7">
        <f t="shared" si="158"/>
        <v>53.56</v>
      </c>
      <c r="H1638" t="s">
        <v>8218</v>
      </c>
      <c r="I1638" t="s">
        <v>8223</v>
      </c>
      <c r="J1638" t="s">
        <v>8245</v>
      </c>
      <c r="K1638">
        <v>1307851200</v>
      </c>
      <c r="L1638">
        <v>1304129088</v>
      </c>
      <c r="M1638" s="13">
        <f t="shared" si="159"/>
        <v>40663.08666666667</v>
      </c>
      <c r="N1638" s="13" t="str">
        <f t="shared" si="160"/>
        <v>2011</v>
      </c>
      <c r="O1638" s="13" t="str">
        <f t="shared" si="161"/>
        <v>Apr</v>
      </c>
      <c r="P1638" s="13">
        <f t="shared" si="162"/>
        <v>40706.166666666664</v>
      </c>
      <c r="Q1638" t="b">
        <v>0</v>
      </c>
      <c r="R1638">
        <v>87</v>
      </c>
      <c r="S1638" t="b">
        <v>1</v>
      </c>
      <c r="T1638" t="s">
        <v>8274</v>
      </c>
      <c r="U1638" s="9" t="s">
        <v>8323</v>
      </c>
      <c r="V1638" t="s">
        <v>8324</v>
      </c>
    </row>
    <row r="1639" spans="1:22" ht="45" hidden="1" x14ac:dyDescent="0.3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s="7">
        <f t="shared" si="163"/>
        <v>104</v>
      </c>
      <c r="G1639" s="7">
        <f t="shared" si="158"/>
        <v>34.6</v>
      </c>
      <c r="H1639" t="s">
        <v>8218</v>
      </c>
      <c r="I1639" t="s">
        <v>8223</v>
      </c>
      <c r="J1639" t="s">
        <v>8245</v>
      </c>
      <c r="K1639">
        <v>1262302740</v>
      </c>
      <c r="L1639">
        <v>1257444140</v>
      </c>
      <c r="M1639" s="13">
        <f t="shared" si="159"/>
        <v>40122.751620370371</v>
      </c>
      <c r="N1639" s="13" t="str">
        <f t="shared" si="160"/>
        <v>2009</v>
      </c>
      <c r="O1639" s="13" t="str">
        <f t="shared" si="161"/>
        <v>Nov</v>
      </c>
      <c r="P1639" s="13">
        <f t="shared" si="162"/>
        <v>40178.98541666667</v>
      </c>
      <c r="Q1639" t="b">
        <v>0</v>
      </c>
      <c r="R1639">
        <v>15</v>
      </c>
      <c r="S1639" t="b">
        <v>1</v>
      </c>
      <c r="T1639" t="s">
        <v>8274</v>
      </c>
      <c r="U1639" s="9" t="s">
        <v>8323</v>
      </c>
      <c r="V1639" t="s">
        <v>8324</v>
      </c>
    </row>
    <row r="1640" spans="1:22" ht="30" hidden="1" x14ac:dyDescent="0.3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s="7">
        <f t="shared" si="163"/>
        <v>105</v>
      </c>
      <c r="G1640" s="7">
        <f t="shared" si="158"/>
        <v>38.89</v>
      </c>
      <c r="H1640" t="s">
        <v>8218</v>
      </c>
      <c r="I1640" t="s">
        <v>8223</v>
      </c>
      <c r="J1640" t="s">
        <v>8245</v>
      </c>
      <c r="K1640">
        <v>1362086700</v>
      </c>
      <c r="L1640">
        <v>1358180968</v>
      </c>
      <c r="M1640" s="13">
        <f t="shared" si="159"/>
        <v>41288.68712962963</v>
      </c>
      <c r="N1640" s="13" t="str">
        <f t="shared" si="160"/>
        <v>2013</v>
      </c>
      <c r="O1640" s="13" t="str">
        <f t="shared" si="161"/>
        <v>Jan</v>
      </c>
      <c r="P1640" s="13">
        <f t="shared" si="162"/>
        <v>41333.892361111109</v>
      </c>
      <c r="Q1640" t="b">
        <v>0</v>
      </c>
      <c r="R1640">
        <v>27</v>
      </c>
      <c r="S1640" t="b">
        <v>1</v>
      </c>
      <c r="T1640" t="s">
        <v>8274</v>
      </c>
      <c r="U1640" s="9" t="s">
        <v>8323</v>
      </c>
      <c r="V1640" t="s">
        <v>8324</v>
      </c>
    </row>
    <row r="1641" spans="1:22" ht="45" hidden="1" x14ac:dyDescent="0.3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s="7">
        <f t="shared" si="163"/>
        <v>100</v>
      </c>
      <c r="G1641" s="7">
        <f t="shared" si="158"/>
        <v>94.74</v>
      </c>
      <c r="H1641" t="s">
        <v>8218</v>
      </c>
      <c r="I1641" t="s">
        <v>8223</v>
      </c>
      <c r="J1641" t="s">
        <v>8245</v>
      </c>
      <c r="K1641">
        <v>1330789165</v>
      </c>
      <c r="L1641">
        <v>1328197165</v>
      </c>
      <c r="M1641" s="13">
        <f t="shared" si="159"/>
        <v>40941.652372685188</v>
      </c>
      <c r="N1641" s="13" t="str">
        <f t="shared" si="160"/>
        <v>2012</v>
      </c>
      <c r="O1641" s="13" t="str">
        <f t="shared" si="161"/>
        <v>Feb</v>
      </c>
      <c r="P1641" s="13">
        <f t="shared" si="162"/>
        <v>40971.652372685188</v>
      </c>
      <c r="Q1641" t="b">
        <v>0</v>
      </c>
      <c r="R1641">
        <v>19</v>
      </c>
      <c r="S1641" t="b">
        <v>1</v>
      </c>
      <c r="T1641" t="s">
        <v>8274</v>
      </c>
      <c r="U1641" s="9" t="s">
        <v>8323</v>
      </c>
      <c r="V1641" t="s">
        <v>8324</v>
      </c>
    </row>
    <row r="1642" spans="1:22" ht="60" hidden="1" x14ac:dyDescent="0.3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s="7">
        <f t="shared" si="163"/>
        <v>170</v>
      </c>
      <c r="G1642" s="7">
        <f t="shared" si="158"/>
        <v>39.97</v>
      </c>
      <c r="H1642" t="s">
        <v>8218</v>
      </c>
      <c r="I1642" t="s">
        <v>8223</v>
      </c>
      <c r="J1642" t="s">
        <v>8245</v>
      </c>
      <c r="K1642">
        <v>1280800740</v>
      </c>
      <c r="L1642">
        <v>1279603955</v>
      </c>
      <c r="M1642" s="13">
        <f t="shared" si="159"/>
        <v>40379.23096064815</v>
      </c>
      <c r="N1642" s="13" t="str">
        <f t="shared" si="160"/>
        <v>2010</v>
      </c>
      <c r="O1642" s="13" t="str">
        <f t="shared" si="161"/>
        <v>Jul</v>
      </c>
      <c r="P1642" s="13">
        <f t="shared" si="162"/>
        <v>40393.082638888889</v>
      </c>
      <c r="Q1642" t="b">
        <v>0</v>
      </c>
      <c r="R1642">
        <v>17</v>
      </c>
      <c r="S1642" t="b">
        <v>1</v>
      </c>
      <c r="T1642" t="s">
        <v>8274</v>
      </c>
      <c r="U1642" s="9" t="s">
        <v>8323</v>
      </c>
      <c r="V1642" t="s">
        <v>8324</v>
      </c>
    </row>
    <row r="1643" spans="1:22" ht="30" hidden="1" x14ac:dyDescent="0.3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s="7">
        <f t="shared" si="163"/>
        <v>101</v>
      </c>
      <c r="G1643" s="7">
        <f t="shared" si="158"/>
        <v>97.5</v>
      </c>
      <c r="H1643" t="s">
        <v>8218</v>
      </c>
      <c r="I1643" t="s">
        <v>8223</v>
      </c>
      <c r="J1643" t="s">
        <v>8245</v>
      </c>
      <c r="K1643">
        <v>1418998744</v>
      </c>
      <c r="L1643">
        <v>1416406744</v>
      </c>
      <c r="M1643" s="13">
        <f t="shared" si="159"/>
        <v>41962.596574074079</v>
      </c>
      <c r="N1643" s="13" t="str">
        <f t="shared" si="160"/>
        <v>2014</v>
      </c>
      <c r="O1643" s="13" t="str">
        <f t="shared" si="161"/>
        <v>Nov</v>
      </c>
      <c r="P1643" s="13">
        <f t="shared" si="162"/>
        <v>41992.596574074079</v>
      </c>
      <c r="Q1643" t="b">
        <v>0</v>
      </c>
      <c r="R1643">
        <v>26</v>
      </c>
      <c r="S1643" t="b">
        <v>1</v>
      </c>
      <c r="T1643" t="s">
        <v>8290</v>
      </c>
      <c r="U1643" s="9" t="s">
        <v>8323</v>
      </c>
      <c r="V1643" t="s">
        <v>8344</v>
      </c>
    </row>
    <row r="1644" spans="1:22" ht="45" hidden="1" x14ac:dyDescent="0.3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s="7">
        <f t="shared" si="163"/>
        <v>100</v>
      </c>
      <c r="G1644" s="7">
        <f t="shared" si="158"/>
        <v>42.86</v>
      </c>
      <c r="H1644" t="s">
        <v>8218</v>
      </c>
      <c r="I1644" t="s">
        <v>8223</v>
      </c>
      <c r="J1644" t="s">
        <v>8245</v>
      </c>
      <c r="K1644">
        <v>1308011727</v>
      </c>
      <c r="L1644">
        <v>1306283727</v>
      </c>
      <c r="M1644" s="13">
        <f t="shared" si="159"/>
        <v>40688.024618055555</v>
      </c>
      <c r="N1644" s="13" t="str">
        <f t="shared" si="160"/>
        <v>2011</v>
      </c>
      <c r="O1644" s="13" t="str">
        <f t="shared" si="161"/>
        <v>May</v>
      </c>
      <c r="P1644" s="13">
        <f t="shared" si="162"/>
        <v>40708.024618055555</v>
      </c>
      <c r="Q1644" t="b">
        <v>0</v>
      </c>
      <c r="R1644">
        <v>28</v>
      </c>
      <c r="S1644" t="b">
        <v>1</v>
      </c>
      <c r="T1644" t="s">
        <v>8290</v>
      </c>
      <c r="U1644" s="9" t="s">
        <v>8323</v>
      </c>
      <c r="V1644" t="s">
        <v>8344</v>
      </c>
    </row>
    <row r="1645" spans="1:22" ht="30" hidden="1" x14ac:dyDescent="0.3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s="7">
        <f t="shared" si="163"/>
        <v>125</v>
      </c>
      <c r="G1645" s="7">
        <f t="shared" si="158"/>
        <v>168.51</v>
      </c>
      <c r="H1645" t="s">
        <v>8218</v>
      </c>
      <c r="I1645" t="s">
        <v>8223</v>
      </c>
      <c r="J1645" t="s">
        <v>8245</v>
      </c>
      <c r="K1645">
        <v>1348516012</v>
      </c>
      <c r="L1645">
        <v>1345924012</v>
      </c>
      <c r="M1645" s="13">
        <f t="shared" si="159"/>
        <v>41146.824212962965</v>
      </c>
      <c r="N1645" s="13" t="str">
        <f t="shared" si="160"/>
        <v>2012</v>
      </c>
      <c r="O1645" s="13" t="str">
        <f t="shared" si="161"/>
        <v>Aug</v>
      </c>
      <c r="P1645" s="13">
        <f t="shared" si="162"/>
        <v>41176.824212962965</v>
      </c>
      <c r="Q1645" t="b">
        <v>0</v>
      </c>
      <c r="R1645">
        <v>37</v>
      </c>
      <c r="S1645" t="b">
        <v>1</v>
      </c>
      <c r="T1645" t="s">
        <v>8290</v>
      </c>
      <c r="U1645" s="9" t="s">
        <v>8323</v>
      </c>
      <c r="V1645" t="s">
        <v>8344</v>
      </c>
    </row>
    <row r="1646" spans="1:22" ht="45" hidden="1" x14ac:dyDescent="0.3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s="7">
        <f t="shared" si="163"/>
        <v>110</v>
      </c>
      <c r="G1646" s="7">
        <f t="shared" si="158"/>
        <v>85.55</v>
      </c>
      <c r="H1646" t="s">
        <v>8218</v>
      </c>
      <c r="I1646" t="s">
        <v>8223</v>
      </c>
      <c r="J1646" t="s">
        <v>8245</v>
      </c>
      <c r="K1646">
        <v>1353551160</v>
      </c>
      <c r="L1646">
        <v>1348363560</v>
      </c>
      <c r="M1646" s="13">
        <f t="shared" si="159"/>
        <v>41175.05972222222</v>
      </c>
      <c r="N1646" s="13" t="str">
        <f t="shared" si="160"/>
        <v>2012</v>
      </c>
      <c r="O1646" s="13" t="str">
        <f t="shared" si="161"/>
        <v>Sep</v>
      </c>
      <c r="P1646" s="13">
        <f t="shared" si="162"/>
        <v>41235.101388888892</v>
      </c>
      <c r="Q1646" t="b">
        <v>0</v>
      </c>
      <c r="R1646">
        <v>128</v>
      </c>
      <c r="S1646" t="b">
        <v>1</v>
      </c>
      <c r="T1646" t="s">
        <v>8290</v>
      </c>
      <c r="U1646" s="9" t="s">
        <v>8323</v>
      </c>
      <c r="V1646" t="s">
        <v>8344</v>
      </c>
    </row>
    <row r="1647" spans="1:22" ht="45" hidden="1" x14ac:dyDescent="0.3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s="7">
        <f t="shared" si="163"/>
        <v>111</v>
      </c>
      <c r="G1647" s="7">
        <f t="shared" si="158"/>
        <v>554</v>
      </c>
      <c r="H1647" t="s">
        <v>8218</v>
      </c>
      <c r="I1647" t="s">
        <v>8223</v>
      </c>
      <c r="J1647" t="s">
        <v>8245</v>
      </c>
      <c r="K1647">
        <v>1379515740</v>
      </c>
      <c r="L1647">
        <v>1378306140</v>
      </c>
      <c r="M1647" s="13">
        <f t="shared" si="159"/>
        <v>41521.617361111108</v>
      </c>
      <c r="N1647" s="13" t="str">
        <f t="shared" si="160"/>
        <v>2013</v>
      </c>
      <c r="O1647" s="13" t="str">
        <f t="shared" si="161"/>
        <v>Sep</v>
      </c>
      <c r="P1647" s="13">
        <f t="shared" si="162"/>
        <v>41535.617361111108</v>
      </c>
      <c r="Q1647" t="b">
        <v>0</v>
      </c>
      <c r="R1647">
        <v>10</v>
      </c>
      <c r="S1647" t="b">
        <v>1</v>
      </c>
      <c r="T1647" t="s">
        <v>8290</v>
      </c>
      <c r="U1647" s="9" t="s">
        <v>8323</v>
      </c>
      <c r="V1647" t="s">
        <v>8344</v>
      </c>
    </row>
    <row r="1648" spans="1:22" ht="60" hidden="1" x14ac:dyDescent="0.3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s="7">
        <f t="shared" si="163"/>
        <v>110</v>
      </c>
      <c r="G1648" s="7">
        <f t="shared" si="158"/>
        <v>26.55</v>
      </c>
      <c r="H1648" t="s">
        <v>8218</v>
      </c>
      <c r="I1648" t="s">
        <v>8224</v>
      </c>
      <c r="J1648" t="s">
        <v>8246</v>
      </c>
      <c r="K1648">
        <v>1408039860</v>
      </c>
      <c r="L1648">
        <v>1405248503</v>
      </c>
      <c r="M1648" s="13">
        <f t="shared" si="159"/>
        <v>41833.450266203705</v>
      </c>
      <c r="N1648" s="13" t="str">
        <f t="shared" si="160"/>
        <v>2014</v>
      </c>
      <c r="O1648" s="13" t="str">
        <f t="shared" si="161"/>
        <v>Jul</v>
      </c>
      <c r="P1648" s="13">
        <f t="shared" si="162"/>
        <v>41865.757638888892</v>
      </c>
      <c r="Q1648" t="b">
        <v>0</v>
      </c>
      <c r="R1648">
        <v>83</v>
      </c>
      <c r="S1648" t="b">
        <v>1</v>
      </c>
      <c r="T1648" t="s">
        <v>8290</v>
      </c>
      <c r="U1648" s="9" t="s">
        <v>8323</v>
      </c>
      <c r="V1648" t="s">
        <v>8344</v>
      </c>
    </row>
    <row r="1649" spans="1:22" ht="45" hidden="1" x14ac:dyDescent="0.3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s="7">
        <f t="shared" si="163"/>
        <v>105</v>
      </c>
      <c r="G1649" s="7">
        <f t="shared" si="158"/>
        <v>113.83</v>
      </c>
      <c r="H1649" t="s">
        <v>8218</v>
      </c>
      <c r="I1649" t="s">
        <v>8223</v>
      </c>
      <c r="J1649" t="s">
        <v>8245</v>
      </c>
      <c r="K1649">
        <v>1339235377</v>
      </c>
      <c r="L1649">
        <v>1336643377</v>
      </c>
      <c r="M1649" s="13">
        <f t="shared" si="159"/>
        <v>41039.409456018519</v>
      </c>
      <c r="N1649" s="13" t="str">
        <f t="shared" si="160"/>
        <v>2012</v>
      </c>
      <c r="O1649" s="13" t="str">
        <f t="shared" si="161"/>
        <v>May</v>
      </c>
      <c r="P1649" s="13">
        <f t="shared" si="162"/>
        <v>41069.409456018519</v>
      </c>
      <c r="Q1649" t="b">
        <v>0</v>
      </c>
      <c r="R1649">
        <v>46</v>
      </c>
      <c r="S1649" t="b">
        <v>1</v>
      </c>
      <c r="T1649" t="s">
        <v>8290</v>
      </c>
      <c r="U1649" s="9" t="s">
        <v>8323</v>
      </c>
      <c r="V1649" t="s">
        <v>8344</v>
      </c>
    </row>
    <row r="1650" spans="1:22" ht="45" hidden="1" x14ac:dyDescent="0.3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s="7">
        <f t="shared" si="163"/>
        <v>125</v>
      </c>
      <c r="G1650" s="7">
        <f t="shared" si="158"/>
        <v>32.01</v>
      </c>
      <c r="H1650" t="s">
        <v>8218</v>
      </c>
      <c r="I1650" t="s">
        <v>8223</v>
      </c>
      <c r="J1650" t="s">
        <v>8245</v>
      </c>
      <c r="K1650">
        <v>1300636482</v>
      </c>
      <c r="L1650">
        <v>1298048082</v>
      </c>
      <c r="M1650" s="13">
        <f t="shared" si="159"/>
        <v>40592.704652777778</v>
      </c>
      <c r="N1650" s="13" t="str">
        <f t="shared" si="160"/>
        <v>2011</v>
      </c>
      <c r="O1650" s="13" t="str">
        <f t="shared" si="161"/>
        <v>Feb</v>
      </c>
      <c r="P1650" s="13">
        <f t="shared" si="162"/>
        <v>40622.662986111114</v>
      </c>
      <c r="Q1650" t="b">
        <v>0</v>
      </c>
      <c r="R1650">
        <v>90</v>
      </c>
      <c r="S1650" t="b">
        <v>1</v>
      </c>
      <c r="T1650" t="s">
        <v>8290</v>
      </c>
      <c r="U1650" s="9" t="s">
        <v>8323</v>
      </c>
      <c r="V1650" t="s">
        <v>8344</v>
      </c>
    </row>
    <row r="1651" spans="1:22" ht="60" hidden="1" x14ac:dyDescent="0.3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s="7">
        <f t="shared" si="163"/>
        <v>101</v>
      </c>
      <c r="G1651" s="7">
        <f t="shared" si="158"/>
        <v>47.19</v>
      </c>
      <c r="H1651" t="s">
        <v>8218</v>
      </c>
      <c r="I1651" t="s">
        <v>8223</v>
      </c>
      <c r="J1651" t="s">
        <v>8245</v>
      </c>
      <c r="K1651">
        <v>1400862355</v>
      </c>
      <c r="L1651">
        <v>1396974355</v>
      </c>
      <c r="M1651" s="13">
        <f t="shared" si="159"/>
        <v>41737.684664351851</v>
      </c>
      <c r="N1651" s="13" t="str">
        <f t="shared" si="160"/>
        <v>2014</v>
      </c>
      <c r="O1651" s="13" t="str">
        <f t="shared" si="161"/>
        <v>Apr</v>
      </c>
      <c r="P1651" s="13">
        <f t="shared" si="162"/>
        <v>41782.684664351851</v>
      </c>
      <c r="Q1651" t="b">
        <v>0</v>
      </c>
      <c r="R1651">
        <v>81</v>
      </c>
      <c r="S1651" t="b">
        <v>1</v>
      </c>
      <c r="T1651" t="s">
        <v>8290</v>
      </c>
      <c r="U1651" s="9" t="s">
        <v>8323</v>
      </c>
      <c r="V1651" t="s">
        <v>8344</v>
      </c>
    </row>
    <row r="1652" spans="1:22" ht="45" hidden="1" x14ac:dyDescent="0.3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s="7">
        <f t="shared" si="163"/>
        <v>142</v>
      </c>
      <c r="G1652" s="7">
        <f t="shared" si="158"/>
        <v>88.47</v>
      </c>
      <c r="H1652" t="s">
        <v>8218</v>
      </c>
      <c r="I1652" t="s">
        <v>8223</v>
      </c>
      <c r="J1652" t="s">
        <v>8245</v>
      </c>
      <c r="K1652">
        <v>1381314437</v>
      </c>
      <c r="L1652">
        <v>1378722437</v>
      </c>
      <c r="M1652" s="13">
        <f t="shared" si="159"/>
        <v>41526.435613425929</v>
      </c>
      <c r="N1652" s="13" t="str">
        <f t="shared" si="160"/>
        <v>2013</v>
      </c>
      <c r="O1652" s="13" t="str">
        <f t="shared" si="161"/>
        <v>Sep</v>
      </c>
      <c r="P1652" s="13">
        <f t="shared" si="162"/>
        <v>41556.435613425929</v>
      </c>
      <c r="Q1652" t="b">
        <v>0</v>
      </c>
      <c r="R1652">
        <v>32</v>
      </c>
      <c r="S1652" t="b">
        <v>1</v>
      </c>
      <c r="T1652" t="s">
        <v>8290</v>
      </c>
      <c r="U1652" s="9" t="s">
        <v>8323</v>
      </c>
      <c r="V1652" t="s">
        <v>8344</v>
      </c>
    </row>
    <row r="1653" spans="1:22" ht="45" hidden="1" x14ac:dyDescent="0.3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s="7">
        <f t="shared" si="163"/>
        <v>101</v>
      </c>
      <c r="G1653" s="7">
        <f t="shared" si="158"/>
        <v>100.75</v>
      </c>
      <c r="H1653" t="s">
        <v>8218</v>
      </c>
      <c r="I1653" t="s">
        <v>8223</v>
      </c>
      <c r="J1653" t="s">
        <v>8245</v>
      </c>
      <c r="K1653">
        <v>1303801140</v>
      </c>
      <c r="L1653">
        <v>1300916220</v>
      </c>
      <c r="M1653" s="13">
        <f t="shared" si="159"/>
        <v>40625.900694444441</v>
      </c>
      <c r="N1653" s="13" t="str">
        <f t="shared" si="160"/>
        <v>2011</v>
      </c>
      <c r="O1653" s="13" t="str">
        <f t="shared" si="161"/>
        <v>Mar</v>
      </c>
      <c r="P1653" s="13">
        <f t="shared" si="162"/>
        <v>40659.290972222225</v>
      </c>
      <c r="Q1653" t="b">
        <v>0</v>
      </c>
      <c r="R1653">
        <v>20</v>
      </c>
      <c r="S1653" t="b">
        <v>1</v>
      </c>
      <c r="T1653" t="s">
        <v>8290</v>
      </c>
      <c r="U1653" s="9" t="s">
        <v>8323</v>
      </c>
      <c r="V1653" t="s">
        <v>8344</v>
      </c>
    </row>
    <row r="1654" spans="1:22" ht="45" hidden="1" x14ac:dyDescent="0.3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s="7">
        <f t="shared" si="163"/>
        <v>101</v>
      </c>
      <c r="G1654" s="7">
        <f t="shared" si="158"/>
        <v>64.709999999999994</v>
      </c>
      <c r="H1654" t="s">
        <v>8218</v>
      </c>
      <c r="I1654" t="s">
        <v>8223</v>
      </c>
      <c r="J1654" t="s">
        <v>8245</v>
      </c>
      <c r="K1654">
        <v>1385297393</v>
      </c>
      <c r="L1654">
        <v>1382701793</v>
      </c>
      <c r="M1654" s="13">
        <f t="shared" si="159"/>
        <v>41572.492974537039</v>
      </c>
      <c r="N1654" s="13" t="str">
        <f t="shared" si="160"/>
        <v>2013</v>
      </c>
      <c r="O1654" s="13" t="str">
        <f t="shared" si="161"/>
        <v>Oct</v>
      </c>
      <c r="P1654" s="13">
        <f t="shared" si="162"/>
        <v>41602.534641203703</v>
      </c>
      <c r="Q1654" t="b">
        <v>0</v>
      </c>
      <c r="R1654">
        <v>70</v>
      </c>
      <c r="S1654" t="b">
        <v>1</v>
      </c>
      <c r="T1654" t="s">
        <v>8290</v>
      </c>
      <c r="U1654" s="9" t="s">
        <v>8323</v>
      </c>
      <c r="V1654" t="s">
        <v>8344</v>
      </c>
    </row>
    <row r="1655" spans="1:22" ht="45" hidden="1" x14ac:dyDescent="0.3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s="7">
        <f t="shared" si="163"/>
        <v>174</v>
      </c>
      <c r="G1655" s="7">
        <f t="shared" si="158"/>
        <v>51.85</v>
      </c>
      <c r="H1655" t="s">
        <v>8218</v>
      </c>
      <c r="I1655" t="s">
        <v>8223</v>
      </c>
      <c r="J1655" t="s">
        <v>8245</v>
      </c>
      <c r="K1655">
        <v>1303675296</v>
      </c>
      <c r="L1655">
        <v>1300996896</v>
      </c>
      <c r="M1655" s="13">
        <f t="shared" si="159"/>
        <v>40626.834444444445</v>
      </c>
      <c r="N1655" s="13" t="str">
        <f t="shared" si="160"/>
        <v>2011</v>
      </c>
      <c r="O1655" s="13" t="str">
        <f t="shared" si="161"/>
        <v>Mar</v>
      </c>
      <c r="P1655" s="13">
        <f t="shared" si="162"/>
        <v>40657.834444444445</v>
      </c>
      <c r="Q1655" t="b">
        <v>0</v>
      </c>
      <c r="R1655">
        <v>168</v>
      </c>
      <c r="S1655" t="b">
        <v>1</v>
      </c>
      <c r="T1655" t="s">
        <v>8290</v>
      </c>
      <c r="U1655" s="9" t="s">
        <v>8323</v>
      </c>
      <c r="V1655" t="s">
        <v>8344</v>
      </c>
    </row>
    <row r="1656" spans="1:22" ht="45" hidden="1" x14ac:dyDescent="0.3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s="7">
        <f t="shared" si="163"/>
        <v>120</v>
      </c>
      <c r="G1656" s="7">
        <f t="shared" si="158"/>
        <v>38.79</v>
      </c>
      <c r="H1656" t="s">
        <v>8218</v>
      </c>
      <c r="I1656" t="s">
        <v>8223</v>
      </c>
      <c r="J1656" t="s">
        <v>8245</v>
      </c>
      <c r="K1656">
        <v>1334784160</v>
      </c>
      <c r="L1656">
        <v>1332192160</v>
      </c>
      <c r="M1656" s="13">
        <f t="shared" si="159"/>
        <v>40987.890740740739</v>
      </c>
      <c r="N1656" s="13" t="str">
        <f t="shared" si="160"/>
        <v>2012</v>
      </c>
      <c r="O1656" s="13" t="str">
        <f t="shared" si="161"/>
        <v>Mar</v>
      </c>
      <c r="P1656" s="13">
        <f t="shared" si="162"/>
        <v>41017.890740740739</v>
      </c>
      <c r="Q1656" t="b">
        <v>0</v>
      </c>
      <c r="R1656">
        <v>34</v>
      </c>
      <c r="S1656" t="b">
        <v>1</v>
      </c>
      <c r="T1656" t="s">
        <v>8290</v>
      </c>
      <c r="U1656" s="9" t="s">
        <v>8323</v>
      </c>
      <c r="V1656" t="s">
        <v>8344</v>
      </c>
    </row>
    <row r="1657" spans="1:22" ht="45" hidden="1" x14ac:dyDescent="0.3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s="7">
        <f t="shared" si="163"/>
        <v>143</v>
      </c>
      <c r="G1657" s="7">
        <f t="shared" si="158"/>
        <v>44.65</v>
      </c>
      <c r="H1657" t="s">
        <v>8218</v>
      </c>
      <c r="I1657" t="s">
        <v>8223</v>
      </c>
      <c r="J1657" t="s">
        <v>8245</v>
      </c>
      <c r="K1657">
        <v>1333648820</v>
      </c>
      <c r="L1657">
        <v>1331060420</v>
      </c>
      <c r="M1657" s="13">
        <f t="shared" si="159"/>
        <v>40974.791898148149</v>
      </c>
      <c r="N1657" s="13" t="str">
        <f t="shared" si="160"/>
        <v>2012</v>
      </c>
      <c r="O1657" s="13" t="str">
        <f t="shared" si="161"/>
        <v>Mar</v>
      </c>
      <c r="P1657" s="13">
        <f t="shared" si="162"/>
        <v>41004.750231481477</v>
      </c>
      <c r="Q1657" t="b">
        <v>0</v>
      </c>
      <c r="R1657">
        <v>48</v>
      </c>
      <c r="S1657" t="b">
        <v>1</v>
      </c>
      <c r="T1657" t="s">
        <v>8290</v>
      </c>
      <c r="U1657" s="9" t="s">
        <v>8323</v>
      </c>
      <c r="V1657" t="s">
        <v>8344</v>
      </c>
    </row>
    <row r="1658" spans="1:22" ht="60" hidden="1" x14ac:dyDescent="0.3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s="7">
        <f t="shared" si="163"/>
        <v>100</v>
      </c>
      <c r="G1658" s="7">
        <f t="shared" si="158"/>
        <v>156.77000000000001</v>
      </c>
      <c r="H1658" t="s">
        <v>8218</v>
      </c>
      <c r="I1658" t="s">
        <v>8223</v>
      </c>
      <c r="J1658" t="s">
        <v>8245</v>
      </c>
      <c r="K1658">
        <v>1355437052</v>
      </c>
      <c r="L1658">
        <v>1352845052</v>
      </c>
      <c r="M1658" s="13">
        <f t="shared" si="159"/>
        <v>41226.928842592592</v>
      </c>
      <c r="N1658" s="13" t="str">
        <f t="shared" si="160"/>
        <v>2012</v>
      </c>
      <c r="O1658" s="13" t="str">
        <f t="shared" si="161"/>
        <v>Nov</v>
      </c>
      <c r="P1658" s="13">
        <f t="shared" si="162"/>
        <v>41256.928842592592</v>
      </c>
      <c r="Q1658" t="b">
        <v>0</v>
      </c>
      <c r="R1658">
        <v>48</v>
      </c>
      <c r="S1658" t="b">
        <v>1</v>
      </c>
      <c r="T1658" t="s">
        <v>8290</v>
      </c>
      <c r="U1658" s="9" t="s">
        <v>8323</v>
      </c>
      <c r="V1658" t="s">
        <v>8344</v>
      </c>
    </row>
    <row r="1659" spans="1:22" ht="60" hidden="1" x14ac:dyDescent="0.3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s="7">
        <f t="shared" si="163"/>
        <v>105</v>
      </c>
      <c r="G1659" s="7">
        <f t="shared" si="158"/>
        <v>118.7</v>
      </c>
      <c r="H1659" t="s">
        <v>8218</v>
      </c>
      <c r="I1659" t="s">
        <v>8223</v>
      </c>
      <c r="J1659" t="s">
        <v>8245</v>
      </c>
      <c r="K1659">
        <v>1337885168</v>
      </c>
      <c r="L1659">
        <v>1335293168</v>
      </c>
      <c r="M1659" s="13">
        <f t="shared" si="159"/>
        <v>41023.782037037039</v>
      </c>
      <c r="N1659" s="13" t="str">
        <f t="shared" si="160"/>
        <v>2012</v>
      </c>
      <c r="O1659" s="13" t="str">
        <f t="shared" si="161"/>
        <v>Apr</v>
      </c>
      <c r="P1659" s="13">
        <f t="shared" si="162"/>
        <v>41053.782037037039</v>
      </c>
      <c r="Q1659" t="b">
        <v>0</v>
      </c>
      <c r="R1659">
        <v>221</v>
      </c>
      <c r="S1659" t="b">
        <v>1</v>
      </c>
      <c r="T1659" t="s">
        <v>8290</v>
      </c>
      <c r="U1659" s="9" t="s">
        <v>8323</v>
      </c>
      <c r="V1659" t="s">
        <v>8344</v>
      </c>
    </row>
    <row r="1660" spans="1:22" ht="45" hidden="1" x14ac:dyDescent="0.3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s="7">
        <f t="shared" si="163"/>
        <v>132</v>
      </c>
      <c r="G1660" s="7">
        <f t="shared" si="158"/>
        <v>74.150000000000006</v>
      </c>
      <c r="H1660" t="s">
        <v>8218</v>
      </c>
      <c r="I1660" t="s">
        <v>8223</v>
      </c>
      <c r="J1660" t="s">
        <v>8245</v>
      </c>
      <c r="K1660">
        <v>1355840400</v>
      </c>
      <c r="L1660">
        <v>1352524767</v>
      </c>
      <c r="M1660" s="13">
        <f t="shared" si="159"/>
        <v>41223.22184027778</v>
      </c>
      <c r="N1660" s="13" t="str">
        <f t="shared" si="160"/>
        <v>2012</v>
      </c>
      <c r="O1660" s="13" t="str">
        <f t="shared" si="161"/>
        <v>Nov</v>
      </c>
      <c r="P1660" s="13">
        <f t="shared" si="162"/>
        <v>41261.597222222219</v>
      </c>
      <c r="Q1660" t="b">
        <v>0</v>
      </c>
      <c r="R1660">
        <v>107</v>
      </c>
      <c r="S1660" t="b">
        <v>1</v>
      </c>
      <c r="T1660" t="s">
        <v>8290</v>
      </c>
      <c r="U1660" s="9" t="s">
        <v>8323</v>
      </c>
      <c r="V1660" t="s">
        <v>8344</v>
      </c>
    </row>
    <row r="1661" spans="1:22" ht="45" hidden="1" x14ac:dyDescent="0.3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s="7">
        <f t="shared" si="163"/>
        <v>113</v>
      </c>
      <c r="G1661" s="7">
        <f t="shared" si="158"/>
        <v>12.53</v>
      </c>
      <c r="H1661" t="s">
        <v>8218</v>
      </c>
      <c r="I1661" t="s">
        <v>8224</v>
      </c>
      <c r="J1661" t="s">
        <v>8246</v>
      </c>
      <c r="K1661">
        <v>1387281600</v>
      </c>
      <c r="L1661">
        <v>1384811721</v>
      </c>
      <c r="M1661" s="13">
        <f t="shared" si="159"/>
        <v>41596.913437499999</v>
      </c>
      <c r="N1661" s="13" t="str">
        <f t="shared" si="160"/>
        <v>2013</v>
      </c>
      <c r="O1661" s="13" t="str">
        <f t="shared" si="161"/>
        <v>Nov</v>
      </c>
      <c r="P1661" s="13">
        <f t="shared" si="162"/>
        <v>41625.5</v>
      </c>
      <c r="Q1661" t="b">
        <v>0</v>
      </c>
      <c r="R1661">
        <v>45</v>
      </c>
      <c r="S1661" t="b">
        <v>1</v>
      </c>
      <c r="T1661" t="s">
        <v>8290</v>
      </c>
      <c r="U1661" s="9" t="s">
        <v>8323</v>
      </c>
      <c r="V1661" t="s">
        <v>8344</v>
      </c>
    </row>
    <row r="1662" spans="1:22" ht="60" hidden="1" x14ac:dyDescent="0.3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s="7">
        <f t="shared" si="163"/>
        <v>1254</v>
      </c>
      <c r="G1662" s="7">
        <f t="shared" si="158"/>
        <v>27.86</v>
      </c>
      <c r="H1662" t="s">
        <v>8218</v>
      </c>
      <c r="I1662" t="s">
        <v>8236</v>
      </c>
      <c r="J1662" t="s">
        <v>8248</v>
      </c>
      <c r="K1662">
        <v>1462053540</v>
      </c>
      <c r="L1662">
        <v>1459355950</v>
      </c>
      <c r="M1662" s="13">
        <f t="shared" si="159"/>
        <v>42459.693865740745</v>
      </c>
      <c r="N1662" s="13" t="str">
        <f t="shared" si="160"/>
        <v>2016</v>
      </c>
      <c r="O1662" s="13" t="str">
        <f t="shared" si="161"/>
        <v>Mar</v>
      </c>
      <c r="P1662" s="13">
        <f t="shared" si="162"/>
        <v>42490.915972222225</v>
      </c>
      <c r="Q1662" t="b">
        <v>0</v>
      </c>
      <c r="R1662">
        <v>36</v>
      </c>
      <c r="S1662" t="b">
        <v>1</v>
      </c>
      <c r="T1662" t="s">
        <v>8290</v>
      </c>
      <c r="U1662" s="9" t="s">
        <v>8323</v>
      </c>
      <c r="V1662" t="s">
        <v>8344</v>
      </c>
    </row>
    <row r="1663" spans="1:22" ht="75" hidden="1" x14ac:dyDescent="0.3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s="7">
        <f t="shared" si="163"/>
        <v>103</v>
      </c>
      <c r="G1663" s="7">
        <f t="shared" si="158"/>
        <v>80.180000000000007</v>
      </c>
      <c r="H1663" t="s">
        <v>8218</v>
      </c>
      <c r="I1663" t="s">
        <v>8238</v>
      </c>
      <c r="J1663" t="s">
        <v>8248</v>
      </c>
      <c r="K1663">
        <v>1453064400</v>
      </c>
      <c r="L1663">
        <v>1449359831</v>
      </c>
      <c r="M1663" s="13">
        <f t="shared" si="159"/>
        <v>42343.998043981483</v>
      </c>
      <c r="N1663" s="13" t="str">
        <f t="shared" si="160"/>
        <v>2015</v>
      </c>
      <c r="O1663" s="13" t="str">
        <f t="shared" si="161"/>
        <v>Dec</v>
      </c>
      <c r="P1663" s="13">
        <f t="shared" si="162"/>
        <v>42386.875</v>
      </c>
      <c r="Q1663" t="b">
        <v>0</v>
      </c>
      <c r="R1663">
        <v>101</v>
      </c>
      <c r="S1663" t="b">
        <v>1</v>
      </c>
      <c r="T1663" t="s">
        <v>8290</v>
      </c>
      <c r="U1663" s="9" t="s">
        <v>8323</v>
      </c>
      <c r="V1663" t="s">
        <v>8344</v>
      </c>
    </row>
    <row r="1664" spans="1:22" ht="60" hidden="1" x14ac:dyDescent="0.3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s="7">
        <f t="shared" si="163"/>
        <v>103</v>
      </c>
      <c r="G1664" s="7">
        <f t="shared" si="158"/>
        <v>132.44</v>
      </c>
      <c r="H1664" t="s">
        <v>8218</v>
      </c>
      <c r="I1664" t="s">
        <v>8223</v>
      </c>
      <c r="J1664" t="s">
        <v>8245</v>
      </c>
      <c r="K1664">
        <v>1325310336</v>
      </c>
      <c r="L1664">
        <v>1320122736</v>
      </c>
      <c r="M1664" s="13">
        <f t="shared" si="159"/>
        <v>40848.198333333334</v>
      </c>
      <c r="N1664" s="13" t="str">
        <f t="shared" si="160"/>
        <v>2011</v>
      </c>
      <c r="O1664" s="13" t="str">
        <f t="shared" si="161"/>
        <v>Nov</v>
      </c>
      <c r="P1664" s="13">
        <f t="shared" si="162"/>
        <v>40908.239999999998</v>
      </c>
      <c r="Q1664" t="b">
        <v>0</v>
      </c>
      <c r="R1664">
        <v>62</v>
      </c>
      <c r="S1664" t="b">
        <v>1</v>
      </c>
      <c r="T1664" t="s">
        <v>8290</v>
      </c>
      <c r="U1664" s="9" t="s">
        <v>8323</v>
      </c>
      <c r="V1664" t="s">
        <v>8344</v>
      </c>
    </row>
    <row r="1665" spans="1:22" ht="45" hidden="1" x14ac:dyDescent="0.3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s="7">
        <f t="shared" si="163"/>
        <v>108</v>
      </c>
      <c r="G1665" s="7">
        <f t="shared" si="158"/>
        <v>33.75</v>
      </c>
      <c r="H1665" t="s">
        <v>8218</v>
      </c>
      <c r="I1665" t="s">
        <v>8223</v>
      </c>
      <c r="J1665" t="s">
        <v>8245</v>
      </c>
      <c r="K1665">
        <v>1422750707</v>
      </c>
      <c r="L1665">
        <v>1420158707</v>
      </c>
      <c r="M1665" s="13">
        <f t="shared" si="159"/>
        <v>42006.02207175926</v>
      </c>
      <c r="N1665" s="13" t="str">
        <f t="shared" si="160"/>
        <v>2015</v>
      </c>
      <c r="O1665" s="13" t="str">
        <f t="shared" si="161"/>
        <v>Jan</v>
      </c>
      <c r="P1665" s="13">
        <f t="shared" si="162"/>
        <v>42036.02207175926</v>
      </c>
      <c r="Q1665" t="b">
        <v>0</v>
      </c>
      <c r="R1665">
        <v>32</v>
      </c>
      <c r="S1665" t="b">
        <v>1</v>
      </c>
      <c r="T1665" t="s">
        <v>8290</v>
      </c>
      <c r="U1665" s="9" t="s">
        <v>8323</v>
      </c>
      <c r="V1665" t="s">
        <v>8344</v>
      </c>
    </row>
    <row r="1666" spans="1:22" ht="45" hidden="1" x14ac:dyDescent="0.3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s="7">
        <f t="shared" si="163"/>
        <v>122</v>
      </c>
      <c r="G1666" s="7">
        <f t="shared" si="158"/>
        <v>34.380000000000003</v>
      </c>
      <c r="H1666" t="s">
        <v>8218</v>
      </c>
      <c r="I1666" t="s">
        <v>8223</v>
      </c>
      <c r="J1666" t="s">
        <v>8245</v>
      </c>
      <c r="K1666">
        <v>1331870340</v>
      </c>
      <c r="L1666">
        <v>1328033818</v>
      </c>
      <c r="M1666" s="13">
        <f t="shared" si="159"/>
        <v>40939.761782407404</v>
      </c>
      <c r="N1666" s="13" t="str">
        <f t="shared" si="160"/>
        <v>2012</v>
      </c>
      <c r="O1666" s="13" t="str">
        <f t="shared" si="161"/>
        <v>Jan</v>
      </c>
      <c r="P1666" s="13">
        <f t="shared" si="162"/>
        <v>40984.165972222225</v>
      </c>
      <c r="Q1666" t="b">
        <v>0</v>
      </c>
      <c r="R1666">
        <v>89</v>
      </c>
      <c r="S1666" t="b">
        <v>1</v>
      </c>
      <c r="T1666" t="s">
        <v>8290</v>
      </c>
      <c r="U1666" s="9" t="s">
        <v>8323</v>
      </c>
      <c r="V1666" t="s">
        <v>8344</v>
      </c>
    </row>
    <row r="1667" spans="1:22" ht="45" hidden="1" x14ac:dyDescent="0.3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s="7">
        <f t="shared" si="163"/>
        <v>119</v>
      </c>
      <c r="G1667" s="7">
        <f t="shared" si="158"/>
        <v>44.96</v>
      </c>
      <c r="H1667" t="s">
        <v>8218</v>
      </c>
      <c r="I1667" t="s">
        <v>8223</v>
      </c>
      <c r="J1667" t="s">
        <v>8245</v>
      </c>
      <c r="K1667">
        <v>1298343600</v>
      </c>
      <c r="L1667">
        <v>1295624113</v>
      </c>
      <c r="M1667" s="13">
        <f t="shared" si="159"/>
        <v>40564.649456018517</v>
      </c>
      <c r="N1667" s="13" t="str">
        <f t="shared" si="160"/>
        <v>2011</v>
      </c>
      <c r="O1667" s="13" t="str">
        <f t="shared" si="161"/>
        <v>Jan</v>
      </c>
      <c r="P1667" s="13">
        <f t="shared" si="162"/>
        <v>40596.125</v>
      </c>
      <c r="Q1667" t="b">
        <v>0</v>
      </c>
      <c r="R1667">
        <v>93</v>
      </c>
      <c r="S1667" t="b">
        <v>1</v>
      </c>
      <c r="T1667" t="s">
        <v>8290</v>
      </c>
      <c r="U1667" s="9" t="s">
        <v>8323</v>
      </c>
      <c r="V1667" t="s">
        <v>8344</v>
      </c>
    </row>
    <row r="1668" spans="1:22" ht="45" hidden="1" x14ac:dyDescent="0.3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s="7">
        <f t="shared" si="163"/>
        <v>161</v>
      </c>
      <c r="G1668" s="7">
        <f t="shared" si="158"/>
        <v>41.04</v>
      </c>
      <c r="H1668" t="s">
        <v>8218</v>
      </c>
      <c r="I1668" t="s">
        <v>8223</v>
      </c>
      <c r="J1668" t="s">
        <v>8245</v>
      </c>
      <c r="K1668">
        <v>1364447073</v>
      </c>
      <c r="L1668">
        <v>1361858673</v>
      </c>
      <c r="M1668" s="13">
        <f t="shared" si="159"/>
        <v>41331.253159722226</v>
      </c>
      <c r="N1668" s="13" t="str">
        <f t="shared" si="160"/>
        <v>2013</v>
      </c>
      <c r="O1668" s="13" t="str">
        <f t="shared" si="161"/>
        <v>Feb</v>
      </c>
      <c r="P1668" s="13">
        <f t="shared" si="162"/>
        <v>41361.211493055554</v>
      </c>
      <c r="Q1668" t="b">
        <v>0</v>
      </c>
      <c r="R1668">
        <v>98</v>
      </c>
      <c r="S1668" t="b">
        <v>1</v>
      </c>
      <c r="T1668" t="s">
        <v>8290</v>
      </c>
      <c r="U1668" s="9" t="s">
        <v>8323</v>
      </c>
      <c r="V1668" t="s">
        <v>8344</v>
      </c>
    </row>
    <row r="1669" spans="1:22" ht="45" hidden="1" x14ac:dyDescent="0.3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s="7">
        <f t="shared" si="163"/>
        <v>127</v>
      </c>
      <c r="G1669" s="7">
        <f t="shared" si="158"/>
        <v>52.6</v>
      </c>
      <c r="H1669" t="s">
        <v>8218</v>
      </c>
      <c r="I1669" t="s">
        <v>8223</v>
      </c>
      <c r="J1669" t="s">
        <v>8245</v>
      </c>
      <c r="K1669">
        <v>1394521140</v>
      </c>
      <c r="L1669">
        <v>1392169298</v>
      </c>
      <c r="M1669" s="13">
        <f t="shared" si="159"/>
        <v>41682.0705787037</v>
      </c>
      <c r="N1669" s="13" t="str">
        <f t="shared" si="160"/>
        <v>2014</v>
      </c>
      <c r="O1669" s="13" t="str">
        <f t="shared" si="161"/>
        <v>Feb</v>
      </c>
      <c r="P1669" s="13">
        <f t="shared" si="162"/>
        <v>41709.290972222225</v>
      </c>
      <c r="Q1669" t="b">
        <v>0</v>
      </c>
      <c r="R1669">
        <v>82</v>
      </c>
      <c r="S1669" t="b">
        <v>1</v>
      </c>
      <c r="T1669" t="s">
        <v>8290</v>
      </c>
      <c r="U1669" s="9" t="s">
        <v>8323</v>
      </c>
      <c r="V1669" t="s">
        <v>8344</v>
      </c>
    </row>
    <row r="1670" spans="1:22" ht="60" hidden="1" x14ac:dyDescent="0.3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s="7">
        <f t="shared" si="163"/>
        <v>103</v>
      </c>
      <c r="G1670" s="7">
        <f t="shared" si="158"/>
        <v>70.78</v>
      </c>
      <c r="H1670" t="s">
        <v>8218</v>
      </c>
      <c r="I1670" t="s">
        <v>8223</v>
      </c>
      <c r="J1670" t="s">
        <v>8245</v>
      </c>
      <c r="K1670">
        <v>1322454939</v>
      </c>
      <c r="L1670">
        <v>1319859339</v>
      </c>
      <c r="M1670" s="13">
        <f t="shared" si="159"/>
        <v>40845.14975694444</v>
      </c>
      <c r="N1670" s="13" t="str">
        <f t="shared" si="160"/>
        <v>2011</v>
      </c>
      <c r="O1670" s="13" t="str">
        <f t="shared" si="161"/>
        <v>Oct</v>
      </c>
      <c r="P1670" s="13">
        <f t="shared" si="162"/>
        <v>40875.191423611112</v>
      </c>
      <c r="Q1670" t="b">
        <v>0</v>
      </c>
      <c r="R1670">
        <v>116</v>
      </c>
      <c r="S1670" t="b">
        <v>1</v>
      </c>
      <c r="T1670" t="s">
        <v>8290</v>
      </c>
      <c r="U1670" s="9" t="s">
        <v>8323</v>
      </c>
      <c r="V1670" t="s">
        <v>8344</v>
      </c>
    </row>
    <row r="1671" spans="1:22" ht="60" hidden="1" x14ac:dyDescent="0.3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s="7">
        <f t="shared" si="163"/>
        <v>140</v>
      </c>
      <c r="G1671" s="7">
        <f t="shared" si="158"/>
        <v>53.75</v>
      </c>
      <c r="H1671" t="s">
        <v>8218</v>
      </c>
      <c r="I1671" t="s">
        <v>8223</v>
      </c>
      <c r="J1671" t="s">
        <v>8245</v>
      </c>
      <c r="K1671">
        <v>1464729276</v>
      </c>
      <c r="L1671">
        <v>1459545276</v>
      </c>
      <c r="M1671" s="13">
        <f t="shared" si="159"/>
        <v>42461.885138888887</v>
      </c>
      <c r="N1671" s="13" t="str">
        <f t="shared" si="160"/>
        <v>2016</v>
      </c>
      <c r="O1671" s="13" t="str">
        <f t="shared" si="161"/>
        <v>Apr</v>
      </c>
      <c r="P1671" s="13">
        <f t="shared" si="162"/>
        <v>42521.885138888887</v>
      </c>
      <c r="Q1671" t="b">
        <v>0</v>
      </c>
      <c r="R1671">
        <v>52</v>
      </c>
      <c r="S1671" t="b">
        <v>1</v>
      </c>
      <c r="T1671" t="s">
        <v>8290</v>
      </c>
      <c r="U1671" s="9" t="s">
        <v>8323</v>
      </c>
      <c r="V1671" t="s">
        <v>8344</v>
      </c>
    </row>
    <row r="1672" spans="1:22" ht="60" hidden="1" x14ac:dyDescent="0.3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s="7">
        <f t="shared" si="163"/>
        <v>103</v>
      </c>
      <c r="G1672" s="7">
        <f t="shared" si="158"/>
        <v>44.61</v>
      </c>
      <c r="H1672" t="s">
        <v>8218</v>
      </c>
      <c r="I1672" t="s">
        <v>8223</v>
      </c>
      <c r="J1672" t="s">
        <v>8245</v>
      </c>
      <c r="K1672">
        <v>1278302400</v>
      </c>
      <c r="L1672">
        <v>1273961999</v>
      </c>
      <c r="M1672" s="13">
        <f t="shared" si="159"/>
        <v>40313.930543981485</v>
      </c>
      <c r="N1672" s="13" t="str">
        <f t="shared" si="160"/>
        <v>2010</v>
      </c>
      <c r="O1672" s="13" t="str">
        <f t="shared" si="161"/>
        <v>May</v>
      </c>
      <c r="P1672" s="13">
        <f t="shared" si="162"/>
        <v>40364.166666666664</v>
      </c>
      <c r="Q1672" t="b">
        <v>0</v>
      </c>
      <c r="R1672">
        <v>23</v>
      </c>
      <c r="S1672" t="b">
        <v>1</v>
      </c>
      <c r="T1672" t="s">
        <v>8290</v>
      </c>
      <c r="U1672" s="9" t="s">
        <v>8323</v>
      </c>
      <c r="V1672" t="s">
        <v>8344</v>
      </c>
    </row>
    <row r="1673" spans="1:22" ht="30" hidden="1" x14ac:dyDescent="0.3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s="7">
        <f t="shared" si="163"/>
        <v>101</v>
      </c>
      <c r="G1673" s="7">
        <f t="shared" si="158"/>
        <v>26.15</v>
      </c>
      <c r="H1673" t="s">
        <v>8218</v>
      </c>
      <c r="I1673" t="s">
        <v>8223</v>
      </c>
      <c r="J1673" t="s">
        <v>8245</v>
      </c>
      <c r="K1673">
        <v>1470056614</v>
      </c>
      <c r="L1673">
        <v>1467464614</v>
      </c>
      <c r="M1673" s="13">
        <f t="shared" si="159"/>
        <v>42553.54414351852</v>
      </c>
      <c r="N1673" s="13" t="str">
        <f t="shared" si="160"/>
        <v>2016</v>
      </c>
      <c r="O1673" s="13" t="str">
        <f t="shared" si="161"/>
        <v>Jul</v>
      </c>
      <c r="P1673" s="13">
        <f t="shared" si="162"/>
        <v>42583.54414351852</v>
      </c>
      <c r="Q1673" t="b">
        <v>0</v>
      </c>
      <c r="R1673">
        <v>77</v>
      </c>
      <c r="S1673" t="b">
        <v>1</v>
      </c>
      <c r="T1673" t="s">
        <v>8290</v>
      </c>
      <c r="U1673" s="9" t="s">
        <v>8323</v>
      </c>
      <c r="V1673" t="s">
        <v>8344</v>
      </c>
    </row>
    <row r="1674" spans="1:22" ht="45" hidden="1" x14ac:dyDescent="0.3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s="7">
        <f t="shared" si="163"/>
        <v>113</v>
      </c>
      <c r="G1674" s="7">
        <f t="shared" ref="G1674:G1737" si="164">IFERROR(ROUND(E1674/R1674,2),0)</f>
        <v>39.18</v>
      </c>
      <c r="H1674" t="s">
        <v>8218</v>
      </c>
      <c r="I1674" t="s">
        <v>8223</v>
      </c>
      <c r="J1674" t="s">
        <v>8245</v>
      </c>
      <c r="K1674">
        <v>1338824730</v>
      </c>
      <c r="L1674">
        <v>1336232730</v>
      </c>
      <c r="M1674" s="13">
        <f t="shared" ref="M1674:M1737" si="165">(((L1674/60)/60)/24)+DATE(1970,1,1)</f>
        <v>41034.656597222223</v>
      </c>
      <c r="N1674" s="13" t="str">
        <f t="shared" ref="N1674:N1737" si="166">TEXT(M1674, "YYY")</f>
        <v>2012</v>
      </c>
      <c r="O1674" s="13" t="str">
        <f t="shared" ref="O1674:O1737" si="167">TEXT(M1674,"MMM")</f>
        <v>May</v>
      </c>
      <c r="P1674" s="13">
        <f t="shared" ref="P1674:P1737" si="168">(((K1674/60)/60)/24)+DATE(1970,1,1)</f>
        <v>41064.656597222223</v>
      </c>
      <c r="Q1674" t="b">
        <v>0</v>
      </c>
      <c r="R1674">
        <v>49</v>
      </c>
      <c r="S1674" t="b">
        <v>1</v>
      </c>
      <c r="T1674" t="s">
        <v>8290</v>
      </c>
      <c r="U1674" s="9" t="s">
        <v>8323</v>
      </c>
      <c r="V1674" t="s">
        <v>8344</v>
      </c>
    </row>
    <row r="1675" spans="1:22" ht="45" hidden="1" x14ac:dyDescent="0.3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s="7">
        <f t="shared" si="163"/>
        <v>128</v>
      </c>
      <c r="G1675" s="7">
        <f t="shared" si="164"/>
        <v>45.59</v>
      </c>
      <c r="H1675" t="s">
        <v>8218</v>
      </c>
      <c r="I1675" t="s">
        <v>8223</v>
      </c>
      <c r="J1675" t="s">
        <v>8245</v>
      </c>
      <c r="K1675">
        <v>1425675892</v>
      </c>
      <c r="L1675">
        <v>1423083892</v>
      </c>
      <c r="M1675" s="13">
        <f t="shared" si="165"/>
        <v>42039.878379629634</v>
      </c>
      <c r="N1675" s="13" t="str">
        <f t="shared" si="166"/>
        <v>2015</v>
      </c>
      <c r="O1675" s="13" t="str">
        <f t="shared" si="167"/>
        <v>Feb</v>
      </c>
      <c r="P1675" s="13">
        <f t="shared" si="168"/>
        <v>42069.878379629634</v>
      </c>
      <c r="Q1675" t="b">
        <v>0</v>
      </c>
      <c r="R1675">
        <v>59</v>
      </c>
      <c r="S1675" t="b">
        <v>1</v>
      </c>
      <c r="T1675" t="s">
        <v>8290</v>
      </c>
      <c r="U1675" s="9" t="s">
        <v>8323</v>
      </c>
      <c r="V1675" t="s">
        <v>8344</v>
      </c>
    </row>
    <row r="1676" spans="1:22" ht="60" hidden="1" x14ac:dyDescent="0.3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s="7">
        <f t="shared" si="163"/>
        <v>202</v>
      </c>
      <c r="G1676" s="7">
        <f t="shared" si="164"/>
        <v>89.25</v>
      </c>
      <c r="H1676" t="s">
        <v>8218</v>
      </c>
      <c r="I1676" t="s">
        <v>8223</v>
      </c>
      <c r="J1676" t="s">
        <v>8245</v>
      </c>
      <c r="K1676">
        <v>1471503540</v>
      </c>
      <c r="L1676">
        <v>1468852306</v>
      </c>
      <c r="M1676" s="13">
        <f t="shared" si="165"/>
        <v>42569.605393518519</v>
      </c>
      <c r="N1676" s="13" t="str">
        <f t="shared" si="166"/>
        <v>2016</v>
      </c>
      <c r="O1676" s="13" t="str">
        <f t="shared" si="167"/>
        <v>Jul</v>
      </c>
      <c r="P1676" s="13">
        <f t="shared" si="168"/>
        <v>42600.290972222225</v>
      </c>
      <c r="Q1676" t="b">
        <v>0</v>
      </c>
      <c r="R1676">
        <v>113</v>
      </c>
      <c r="S1676" t="b">
        <v>1</v>
      </c>
      <c r="T1676" t="s">
        <v>8290</v>
      </c>
      <c r="U1676" s="9" t="s">
        <v>8323</v>
      </c>
      <c r="V1676" t="s">
        <v>8344</v>
      </c>
    </row>
    <row r="1677" spans="1:22" ht="30" hidden="1" x14ac:dyDescent="0.3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s="7">
        <f t="shared" si="163"/>
        <v>137</v>
      </c>
      <c r="G1677" s="7">
        <f t="shared" si="164"/>
        <v>40.42</v>
      </c>
      <c r="H1677" t="s">
        <v>8218</v>
      </c>
      <c r="I1677" t="s">
        <v>8223</v>
      </c>
      <c r="J1677" t="s">
        <v>8245</v>
      </c>
      <c r="K1677">
        <v>1318802580</v>
      </c>
      <c r="L1677">
        <v>1316194540</v>
      </c>
      <c r="M1677" s="13">
        <f t="shared" si="165"/>
        <v>40802.733101851853</v>
      </c>
      <c r="N1677" s="13" t="str">
        <f t="shared" si="166"/>
        <v>2011</v>
      </c>
      <c r="O1677" s="13" t="str">
        <f t="shared" si="167"/>
        <v>Sep</v>
      </c>
      <c r="P1677" s="13">
        <f t="shared" si="168"/>
        <v>40832.918749999997</v>
      </c>
      <c r="Q1677" t="b">
        <v>0</v>
      </c>
      <c r="R1677">
        <v>34</v>
      </c>
      <c r="S1677" t="b">
        <v>1</v>
      </c>
      <c r="T1677" t="s">
        <v>8290</v>
      </c>
      <c r="U1677" s="9" t="s">
        <v>8323</v>
      </c>
      <c r="V1677" t="s">
        <v>8344</v>
      </c>
    </row>
    <row r="1678" spans="1:22" ht="30" hidden="1" x14ac:dyDescent="0.3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s="7">
        <f t="shared" si="163"/>
        <v>115</v>
      </c>
      <c r="G1678" s="7">
        <f t="shared" si="164"/>
        <v>82.38</v>
      </c>
      <c r="H1678" t="s">
        <v>8218</v>
      </c>
      <c r="I1678" t="s">
        <v>8223</v>
      </c>
      <c r="J1678" t="s">
        <v>8245</v>
      </c>
      <c r="K1678">
        <v>1334980740</v>
      </c>
      <c r="L1678">
        <v>1330968347</v>
      </c>
      <c r="M1678" s="13">
        <f t="shared" si="165"/>
        <v>40973.72623842593</v>
      </c>
      <c r="N1678" s="13" t="str">
        <f t="shared" si="166"/>
        <v>2012</v>
      </c>
      <c r="O1678" s="13" t="str">
        <f t="shared" si="167"/>
        <v>Mar</v>
      </c>
      <c r="P1678" s="13">
        <f t="shared" si="168"/>
        <v>41020.165972222225</v>
      </c>
      <c r="Q1678" t="b">
        <v>0</v>
      </c>
      <c r="R1678">
        <v>42</v>
      </c>
      <c r="S1678" t="b">
        <v>1</v>
      </c>
      <c r="T1678" t="s">
        <v>8290</v>
      </c>
      <c r="U1678" s="9" t="s">
        <v>8323</v>
      </c>
      <c r="V1678" t="s">
        <v>8344</v>
      </c>
    </row>
    <row r="1679" spans="1:22" ht="45" hidden="1" x14ac:dyDescent="0.3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s="7">
        <f t="shared" si="163"/>
        <v>112</v>
      </c>
      <c r="G1679" s="7">
        <f t="shared" si="164"/>
        <v>159.52000000000001</v>
      </c>
      <c r="H1679" t="s">
        <v>8218</v>
      </c>
      <c r="I1679" t="s">
        <v>8226</v>
      </c>
      <c r="J1679" t="s">
        <v>8248</v>
      </c>
      <c r="K1679">
        <v>1460786340</v>
      </c>
      <c r="L1679">
        <v>1455615976</v>
      </c>
      <c r="M1679" s="13">
        <f t="shared" si="165"/>
        <v>42416.407129629632</v>
      </c>
      <c r="N1679" s="13" t="str">
        <f t="shared" si="166"/>
        <v>2016</v>
      </c>
      <c r="O1679" s="13" t="str">
        <f t="shared" si="167"/>
        <v>Feb</v>
      </c>
      <c r="P1679" s="13">
        <f t="shared" si="168"/>
        <v>42476.249305555553</v>
      </c>
      <c r="Q1679" t="b">
        <v>0</v>
      </c>
      <c r="R1679">
        <v>42</v>
      </c>
      <c r="S1679" t="b">
        <v>1</v>
      </c>
      <c r="T1679" t="s">
        <v>8290</v>
      </c>
      <c r="U1679" s="9" t="s">
        <v>8323</v>
      </c>
      <c r="V1679" t="s">
        <v>8344</v>
      </c>
    </row>
    <row r="1680" spans="1:22" ht="45" hidden="1" x14ac:dyDescent="0.3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s="7">
        <f t="shared" si="163"/>
        <v>118</v>
      </c>
      <c r="G1680" s="7">
        <f t="shared" si="164"/>
        <v>36.24</v>
      </c>
      <c r="H1680" t="s">
        <v>8218</v>
      </c>
      <c r="I1680" t="s">
        <v>8223</v>
      </c>
      <c r="J1680" t="s">
        <v>8245</v>
      </c>
      <c r="K1680">
        <v>1391718671</v>
      </c>
      <c r="L1680">
        <v>1390509071</v>
      </c>
      <c r="M1680" s="13">
        <f t="shared" si="165"/>
        <v>41662.854988425926</v>
      </c>
      <c r="N1680" s="13" t="str">
        <f t="shared" si="166"/>
        <v>2014</v>
      </c>
      <c r="O1680" s="13" t="str">
        <f t="shared" si="167"/>
        <v>Jan</v>
      </c>
      <c r="P1680" s="13">
        <f t="shared" si="168"/>
        <v>41676.854988425926</v>
      </c>
      <c r="Q1680" t="b">
        <v>0</v>
      </c>
      <c r="R1680">
        <v>49</v>
      </c>
      <c r="S1680" t="b">
        <v>1</v>
      </c>
      <c r="T1680" t="s">
        <v>8290</v>
      </c>
      <c r="U1680" s="9" t="s">
        <v>8323</v>
      </c>
      <c r="V1680" t="s">
        <v>8344</v>
      </c>
    </row>
    <row r="1681" spans="1:22" ht="75" hidden="1" x14ac:dyDescent="0.3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s="7">
        <f t="shared" si="163"/>
        <v>175</v>
      </c>
      <c r="G1681" s="7">
        <f t="shared" si="164"/>
        <v>62.5</v>
      </c>
      <c r="H1681" t="s">
        <v>8218</v>
      </c>
      <c r="I1681" t="s">
        <v>8223</v>
      </c>
      <c r="J1681" t="s">
        <v>8245</v>
      </c>
      <c r="K1681">
        <v>1311298745</v>
      </c>
      <c r="L1681">
        <v>1309311545</v>
      </c>
      <c r="M1681" s="13">
        <f t="shared" si="165"/>
        <v>40723.068807870368</v>
      </c>
      <c r="N1681" s="13" t="str">
        <f t="shared" si="166"/>
        <v>2011</v>
      </c>
      <c r="O1681" s="13" t="str">
        <f t="shared" si="167"/>
        <v>Jun</v>
      </c>
      <c r="P1681" s="13">
        <f t="shared" si="168"/>
        <v>40746.068807870368</v>
      </c>
      <c r="Q1681" t="b">
        <v>0</v>
      </c>
      <c r="R1681">
        <v>56</v>
      </c>
      <c r="S1681" t="b">
        <v>1</v>
      </c>
      <c r="T1681" t="s">
        <v>8290</v>
      </c>
      <c r="U1681" s="9" t="s">
        <v>8323</v>
      </c>
      <c r="V1681" t="s">
        <v>8344</v>
      </c>
    </row>
    <row r="1682" spans="1:22" ht="30" hidden="1" x14ac:dyDescent="0.3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s="7">
        <f t="shared" si="163"/>
        <v>118</v>
      </c>
      <c r="G1682" s="7">
        <f t="shared" si="164"/>
        <v>47</v>
      </c>
      <c r="H1682" t="s">
        <v>8218</v>
      </c>
      <c r="I1682" t="s">
        <v>8223</v>
      </c>
      <c r="J1682" t="s">
        <v>8245</v>
      </c>
      <c r="K1682">
        <v>1405188667</v>
      </c>
      <c r="L1682">
        <v>1402596667</v>
      </c>
      <c r="M1682" s="13">
        <f t="shared" si="165"/>
        <v>41802.757719907408</v>
      </c>
      <c r="N1682" s="13" t="str">
        <f t="shared" si="166"/>
        <v>2014</v>
      </c>
      <c r="O1682" s="13" t="str">
        <f t="shared" si="167"/>
        <v>Jun</v>
      </c>
      <c r="P1682" s="13">
        <f t="shared" si="168"/>
        <v>41832.757719907408</v>
      </c>
      <c r="Q1682" t="b">
        <v>0</v>
      </c>
      <c r="R1682">
        <v>25</v>
      </c>
      <c r="S1682" t="b">
        <v>1</v>
      </c>
      <c r="T1682" t="s">
        <v>8290</v>
      </c>
      <c r="U1682" s="9" t="s">
        <v>8323</v>
      </c>
      <c r="V1682" t="s">
        <v>8344</v>
      </c>
    </row>
    <row r="1683" spans="1:22" ht="60" hidden="1" x14ac:dyDescent="0.3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s="7">
        <f t="shared" si="163"/>
        <v>101</v>
      </c>
      <c r="G1683" s="7">
        <f t="shared" si="164"/>
        <v>74.58</v>
      </c>
      <c r="H1683" t="s">
        <v>8221</v>
      </c>
      <c r="I1683" t="s">
        <v>8223</v>
      </c>
      <c r="J1683" t="s">
        <v>8245</v>
      </c>
      <c r="K1683">
        <v>1490752800</v>
      </c>
      <c r="L1683">
        <v>1486522484</v>
      </c>
      <c r="M1683" s="13">
        <f t="shared" si="165"/>
        <v>42774.121342592596</v>
      </c>
      <c r="N1683" s="13" t="str">
        <f t="shared" si="166"/>
        <v>2017</v>
      </c>
      <c r="O1683" s="13" t="str">
        <f t="shared" si="167"/>
        <v>Feb</v>
      </c>
      <c r="P1683" s="13">
        <f t="shared" si="168"/>
        <v>42823.083333333328</v>
      </c>
      <c r="Q1683" t="b">
        <v>0</v>
      </c>
      <c r="R1683">
        <v>884</v>
      </c>
      <c r="S1683" t="b">
        <v>0</v>
      </c>
      <c r="T1683" t="s">
        <v>8291</v>
      </c>
      <c r="U1683" s="9" t="s">
        <v>8323</v>
      </c>
      <c r="V1683" t="s">
        <v>8345</v>
      </c>
    </row>
    <row r="1684" spans="1:22" ht="45" hidden="1" x14ac:dyDescent="0.3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s="7">
        <f t="shared" si="163"/>
        <v>0</v>
      </c>
      <c r="G1684" s="7">
        <f t="shared" si="164"/>
        <v>0</v>
      </c>
      <c r="H1684" t="s">
        <v>8221</v>
      </c>
      <c r="I1684" t="s">
        <v>8223</v>
      </c>
      <c r="J1684" t="s">
        <v>8245</v>
      </c>
      <c r="K1684">
        <v>1492142860</v>
      </c>
      <c r="L1684">
        <v>1486962460</v>
      </c>
      <c r="M1684" s="13">
        <f t="shared" si="165"/>
        <v>42779.21365740741</v>
      </c>
      <c r="N1684" s="13" t="str">
        <f t="shared" si="166"/>
        <v>2017</v>
      </c>
      <c r="O1684" s="13" t="str">
        <f t="shared" si="167"/>
        <v>Feb</v>
      </c>
      <c r="P1684" s="13">
        <f t="shared" si="168"/>
        <v>42839.171990740739</v>
      </c>
      <c r="Q1684" t="b">
        <v>0</v>
      </c>
      <c r="R1684">
        <v>0</v>
      </c>
      <c r="S1684" t="b">
        <v>0</v>
      </c>
      <c r="T1684" t="s">
        <v>8291</v>
      </c>
      <c r="U1684" s="9" t="s">
        <v>8323</v>
      </c>
      <c r="V1684" t="s">
        <v>8345</v>
      </c>
    </row>
    <row r="1685" spans="1:22" ht="45" hidden="1" x14ac:dyDescent="0.3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s="7">
        <f t="shared" si="163"/>
        <v>22</v>
      </c>
      <c r="G1685" s="7">
        <f t="shared" si="164"/>
        <v>76</v>
      </c>
      <c r="H1685" t="s">
        <v>8221</v>
      </c>
      <c r="I1685" t="s">
        <v>8229</v>
      </c>
      <c r="J1685" t="s">
        <v>8248</v>
      </c>
      <c r="K1685">
        <v>1491590738</v>
      </c>
      <c r="L1685">
        <v>1489517138</v>
      </c>
      <c r="M1685" s="13">
        <f t="shared" si="165"/>
        <v>42808.781689814816</v>
      </c>
      <c r="N1685" s="13" t="str">
        <f t="shared" si="166"/>
        <v>2017</v>
      </c>
      <c r="O1685" s="13" t="str">
        <f t="shared" si="167"/>
        <v>Mar</v>
      </c>
      <c r="P1685" s="13">
        <f t="shared" si="168"/>
        <v>42832.781689814816</v>
      </c>
      <c r="Q1685" t="b">
        <v>0</v>
      </c>
      <c r="R1685">
        <v>10</v>
      </c>
      <c r="S1685" t="b">
        <v>0</v>
      </c>
      <c r="T1685" t="s">
        <v>8291</v>
      </c>
      <c r="U1685" s="9" t="s">
        <v>8323</v>
      </c>
      <c r="V1685" t="s">
        <v>8345</v>
      </c>
    </row>
    <row r="1686" spans="1:22" ht="30" hidden="1" x14ac:dyDescent="0.3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s="7">
        <f t="shared" si="163"/>
        <v>109</v>
      </c>
      <c r="G1686" s="7">
        <f t="shared" si="164"/>
        <v>86.44</v>
      </c>
      <c r="H1686" t="s">
        <v>8221</v>
      </c>
      <c r="I1686" t="s">
        <v>8223</v>
      </c>
      <c r="J1686" t="s">
        <v>8245</v>
      </c>
      <c r="K1686">
        <v>1489775641</v>
      </c>
      <c r="L1686">
        <v>1487360041</v>
      </c>
      <c r="M1686" s="13">
        <f t="shared" si="165"/>
        <v>42783.815289351856</v>
      </c>
      <c r="N1686" s="13" t="str">
        <f t="shared" si="166"/>
        <v>2017</v>
      </c>
      <c r="O1686" s="13" t="str">
        <f t="shared" si="167"/>
        <v>Feb</v>
      </c>
      <c r="P1686" s="13">
        <f t="shared" si="168"/>
        <v>42811.773622685185</v>
      </c>
      <c r="Q1686" t="b">
        <v>0</v>
      </c>
      <c r="R1686">
        <v>101</v>
      </c>
      <c r="S1686" t="b">
        <v>0</v>
      </c>
      <c r="T1686" t="s">
        <v>8291</v>
      </c>
      <c r="U1686" s="9" t="s">
        <v>8323</v>
      </c>
      <c r="V1686" t="s">
        <v>8345</v>
      </c>
    </row>
    <row r="1687" spans="1:22" ht="60" hidden="1" x14ac:dyDescent="0.3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s="7">
        <f t="shared" si="163"/>
        <v>103</v>
      </c>
      <c r="G1687" s="7">
        <f t="shared" si="164"/>
        <v>24</v>
      </c>
      <c r="H1687" t="s">
        <v>8221</v>
      </c>
      <c r="I1687" t="s">
        <v>8223</v>
      </c>
      <c r="J1687" t="s">
        <v>8245</v>
      </c>
      <c r="K1687">
        <v>1490331623</v>
      </c>
      <c r="L1687">
        <v>1487743223</v>
      </c>
      <c r="M1687" s="13">
        <f t="shared" si="165"/>
        <v>42788.2502662037</v>
      </c>
      <c r="N1687" s="13" t="str">
        <f t="shared" si="166"/>
        <v>2017</v>
      </c>
      <c r="O1687" s="13" t="str">
        <f t="shared" si="167"/>
        <v>Feb</v>
      </c>
      <c r="P1687" s="13">
        <f t="shared" si="168"/>
        <v>42818.208599537036</v>
      </c>
      <c r="Q1687" t="b">
        <v>0</v>
      </c>
      <c r="R1687">
        <v>15</v>
      </c>
      <c r="S1687" t="b">
        <v>0</v>
      </c>
      <c r="T1687" t="s">
        <v>8291</v>
      </c>
      <c r="U1687" s="9" t="s">
        <v>8323</v>
      </c>
      <c r="V1687" t="s">
        <v>8345</v>
      </c>
    </row>
    <row r="1688" spans="1:22" ht="60" hidden="1" x14ac:dyDescent="0.3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s="7">
        <f t="shared" si="163"/>
        <v>0</v>
      </c>
      <c r="G1688" s="7">
        <f t="shared" si="164"/>
        <v>18</v>
      </c>
      <c r="H1688" t="s">
        <v>8221</v>
      </c>
      <c r="I1688" t="s">
        <v>8228</v>
      </c>
      <c r="J1688" t="s">
        <v>8250</v>
      </c>
      <c r="K1688">
        <v>1493320519</v>
      </c>
      <c r="L1688">
        <v>1488140119</v>
      </c>
      <c r="M1688" s="13">
        <f t="shared" si="165"/>
        <v>42792.843969907408</v>
      </c>
      <c r="N1688" s="13" t="str">
        <f t="shared" si="166"/>
        <v>2017</v>
      </c>
      <c r="O1688" s="13" t="str">
        <f t="shared" si="167"/>
        <v>Feb</v>
      </c>
      <c r="P1688" s="13">
        <f t="shared" si="168"/>
        <v>42852.802303240736</v>
      </c>
      <c r="Q1688" t="b">
        <v>0</v>
      </c>
      <c r="R1688">
        <v>1</v>
      </c>
      <c r="S1688" t="b">
        <v>0</v>
      </c>
      <c r="T1688" t="s">
        <v>8291</v>
      </c>
      <c r="U1688" s="9" t="s">
        <v>8323</v>
      </c>
      <c r="V1688" t="s">
        <v>8345</v>
      </c>
    </row>
    <row r="1689" spans="1:22" ht="60" hidden="1" x14ac:dyDescent="0.3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s="7">
        <f t="shared" si="163"/>
        <v>31</v>
      </c>
      <c r="G1689" s="7">
        <f t="shared" si="164"/>
        <v>80.13</v>
      </c>
      <c r="H1689" t="s">
        <v>8221</v>
      </c>
      <c r="I1689" t="s">
        <v>8223</v>
      </c>
      <c r="J1689" t="s">
        <v>8245</v>
      </c>
      <c r="K1689">
        <v>1491855300</v>
      </c>
      <c r="L1689">
        <v>1488935245</v>
      </c>
      <c r="M1689" s="13">
        <f t="shared" si="165"/>
        <v>42802.046817129631</v>
      </c>
      <c r="N1689" s="13" t="str">
        <f t="shared" si="166"/>
        <v>2017</v>
      </c>
      <c r="O1689" s="13" t="str">
        <f t="shared" si="167"/>
        <v>Mar</v>
      </c>
      <c r="P1689" s="13">
        <f t="shared" si="168"/>
        <v>42835.84375</v>
      </c>
      <c r="Q1689" t="b">
        <v>0</v>
      </c>
      <c r="R1689">
        <v>39</v>
      </c>
      <c r="S1689" t="b">
        <v>0</v>
      </c>
      <c r="T1689" t="s">
        <v>8291</v>
      </c>
      <c r="U1689" s="9" t="s">
        <v>8323</v>
      </c>
      <c r="V1689" t="s">
        <v>8345</v>
      </c>
    </row>
    <row r="1690" spans="1:22" ht="60" hidden="1" x14ac:dyDescent="0.3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s="7">
        <f t="shared" ref="F1690:F1753" si="169">ROUND(E1690/D1690*100,0)</f>
        <v>44</v>
      </c>
      <c r="G1690" s="7">
        <f t="shared" si="164"/>
        <v>253.14</v>
      </c>
      <c r="H1690" t="s">
        <v>8221</v>
      </c>
      <c r="I1690" t="s">
        <v>8223</v>
      </c>
      <c r="J1690" t="s">
        <v>8245</v>
      </c>
      <c r="K1690">
        <v>1491738594</v>
      </c>
      <c r="L1690">
        <v>1489150194</v>
      </c>
      <c r="M1690" s="13">
        <f t="shared" si="165"/>
        <v>42804.534652777773</v>
      </c>
      <c r="N1690" s="13" t="str">
        <f t="shared" si="166"/>
        <v>2017</v>
      </c>
      <c r="O1690" s="13" t="str">
        <f t="shared" si="167"/>
        <v>Mar</v>
      </c>
      <c r="P1690" s="13">
        <f t="shared" si="168"/>
        <v>42834.492986111116</v>
      </c>
      <c r="Q1690" t="b">
        <v>0</v>
      </c>
      <c r="R1690">
        <v>7</v>
      </c>
      <c r="S1690" t="b">
        <v>0</v>
      </c>
      <c r="T1690" t="s">
        <v>8291</v>
      </c>
      <c r="U1690" s="9" t="s">
        <v>8323</v>
      </c>
      <c r="V1690" t="s">
        <v>8345</v>
      </c>
    </row>
    <row r="1691" spans="1:22" ht="30" hidden="1" x14ac:dyDescent="0.3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s="7">
        <f t="shared" si="169"/>
        <v>100</v>
      </c>
      <c r="G1691" s="7">
        <f t="shared" si="164"/>
        <v>171.43</v>
      </c>
      <c r="H1691" t="s">
        <v>8221</v>
      </c>
      <c r="I1691" t="s">
        <v>8223</v>
      </c>
      <c r="J1691" t="s">
        <v>8245</v>
      </c>
      <c r="K1691">
        <v>1489700230</v>
      </c>
      <c r="L1691">
        <v>1487111830</v>
      </c>
      <c r="M1691" s="13">
        <f t="shared" si="165"/>
        <v>42780.942476851851</v>
      </c>
      <c r="N1691" s="13" t="str">
        <f t="shared" si="166"/>
        <v>2017</v>
      </c>
      <c r="O1691" s="13" t="str">
        <f t="shared" si="167"/>
        <v>Feb</v>
      </c>
      <c r="P1691" s="13">
        <f t="shared" si="168"/>
        <v>42810.900810185187</v>
      </c>
      <c r="Q1691" t="b">
        <v>0</v>
      </c>
      <c r="R1691">
        <v>14</v>
      </c>
      <c r="S1691" t="b">
        <v>0</v>
      </c>
      <c r="T1691" t="s">
        <v>8291</v>
      </c>
      <c r="U1691" s="9" t="s">
        <v>8323</v>
      </c>
      <c r="V1691" t="s">
        <v>8345</v>
      </c>
    </row>
    <row r="1692" spans="1:22" ht="45" hidden="1" x14ac:dyDescent="0.3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s="7">
        <f t="shared" si="169"/>
        <v>25</v>
      </c>
      <c r="G1692" s="7">
        <f t="shared" si="164"/>
        <v>57.73</v>
      </c>
      <c r="H1692" t="s">
        <v>8221</v>
      </c>
      <c r="I1692" t="s">
        <v>8223</v>
      </c>
      <c r="J1692" t="s">
        <v>8245</v>
      </c>
      <c r="K1692">
        <v>1491470442</v>
      </c>
      <c r="L1692">
        <v>1488882042</v>
      </c>
      <c r="M1692" s="13">
        <f t="shared" si="165"/>
        <v>42801.43104166667</v>
      </c>
      <c r="N1692" s="13" t="str">
        <f t="shared" si="166"/>
        <v>2017</v>
      </c>
      <c r="O1692" s="13" t="str">
        <f t="shared" si="167"/>
        <v>Mar</v>
      </c>
      <c r="P1692" s="13">
        <f t="shared" si="168"/>
        <v>42831.389374999999</v>
      </c>
      <c r="Q1692" t="b">
        <v>0</v>
      </c>
      <c r="R1692">
        <v>11</v>
      </c>
      <c r="S1692" t="b">
        <v>0</v>
      </c>
      <c r="T1692" t="s">
        <v>8291</v>
      </c>
      <c r="U1692" s="9" t="s">
        <v>8323</v>
      </c>
      <c r="V1692" t="s">
        <v>8345</v>
      </c>
    </row>
    <row r="1693" spans="1:22" ht="60" hidden="1" x14ac:dyDescent="0.3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s="7">
        <f t="shared" si="169"/>
        <v>33</v>
      </c>
      <c r="G1693" s="7">
        <f t="shared" si="164"/>
        <v>264.26</v>
      </c>
      <c r="H1693" t="s">
        <v>8221</v>
      </c>
      <c r="I1693" t="s">
        <v>8223</v>
      </c>
      <c r="J1693" t="s">
        <v>8245</v>
      </c>
      <c r="K1693">
        <v>1491181200</v>
      </c>
      <c r="L1693">
        <v>1488387008</v>
      </c>
      <c r="M1693" s="13">
        <f t="shared" si="165"/>
        <v>42795.701481481476</v>
      </c>
      <c r="N1693" s="13" t="str">
        <f t="shared" si="166"/>
        <v>2017</v>
      </c>
      <c r="O1693" s="13" t="str">
        <f t="shared" si="167"/>
        <v>Mar</v>
      </c>
      <c r="P1693" s="13">
        <f t="shared" si="168"/>
        <v>42828.041666666672</v>
      </c>
      <c r="Q1693" t="b">
        <v>0</v>
      </c>
      <c r="R1693">
        <v>38</v>
      </c>
      <c r="S1693" t="b">
        <v>0</v>
      </c>
      <c r="T1693" t="s">
        <v>8291</v>
      </c>
      <c r="U1693" s="9" t="s">
        <v>8323</v>
      </c>
      <c r="V1693" t="s">
        <v>8345</v>
      </c>
    </row>
    <row r="1694" spans="1:22" ht="45" hidden="1" x14ac:dyDescent="0.3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s="7">
        <f t="shared" si="169"/>
        <v>48</v>
      </c>
      <c r="G1694" s="7">
        <f t="shared" si="164"/>
        <v>159.33000000000001</v>
      </c>
      <c r="H1694" t="s">
        <v>8221</v>
      </c>
      <c r="I1694" t="s">
        <v>8223</v>
      </c>
      <c r="J1694" t="s">
        <v>8245</v>
      </c>
      <c r="K1694">
        <v>1490572740</v>
      </c>
      <c r="L1694">
        <v>1487734667</v>
      </c>
      <c r="M1694" s="13">
        <f t="shared" si="165"/>
        <v>42788.151238425926</v>
      </c>
      <c r="N1694" s="13" t="str">
        <f t="shared" si="166"/>
        <v>2017</v>
      </c>
      <c r="O1694" s="13" t="str">
        <f t="shared" si="167"/>
        <v>Feb</v>
      </c>
      <c r="P1694" s="13">
        <f t="shared" si="168"/>
        <v>42820.999305555553</v>
      </c>
      <c r="Q1694" t="b">
        <v>0</v>
      </c>
      <c r="R1694">
        <v>15</v>
      </c>
      <c r="S1694" t="b">
        <v>0</v>
      </c>
      <c r="T1694" t="s">
        <v>8291</v>
      </c>
      <c r="U1694" s="9" t="s">
        <v>8323</v>
      </c>
      <c r="V1694" t="s">
        <v>8345</v>
      </c>
    </row>
    <row r="1695" spans="1:22" ht="60" hidden="1" x14ac:dyDescent="0.3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s="7">
        <f t="shared" si="169"/>
        <v>9</v>
      </c>
      <c r="G1695" s="7">
        <f t="shared" si="164"/>
        <v>35</v>
      </c>
      <c r="H1695" t="s">
        <v>8221</v>
      </c>
      <c r="I1695" t="s">
        <v>8224</v>
      </c>
      <c r="J1695" t="s">
        <v>8246</v>
      </c>
      <c r="K1695">
        <v>1491768000</v>
      </c>
      <c r="L1695">
        <v>1489097112</v>
      </c>
      <c r="M1695" s="13">
        <f t="shared" si="165"/>
        <v>42803.920277777783</v>
      </c>
      <c r="N1695" s="13" t="str">
        <f t="shared" si="166"/>
        <v>2017</v>
      </c>
      <c r="O1695" s="13" t="str">
        <f t="shared" si="167"/>
        <v>Mar</v>
      </c>
      <c r="P1695" s="13">
        <f t="shared" si="168"/>
        <v>42834.833333333328</v>
      </c>
      <c r="Q1695" t="b">
        <v>0</v>
      </c>
      <c r="R1695">
        <v>8</v>
      </c>
      <c r="S1695" t="b">
        <v>0</v>
      </c>
      <c r="T1695" t="s">
        <v>8291</v>
      </c>
      <c r="U1695" s="9" t="s">
        <v>8323</v>
      </c>
      <c r="V1695" t="s">
        <v>8345</v>
      </c>
    </row>
    <row r="1696" spans="1:22" ht="45" hidden="1" x14ac:dyDescent="0.3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s="7">
        <f t="shared" si="169"/>
        <v>0</v>
      </c>
      <c r="G1696" s="7">
        <f t="shared" si="164"/>
        <v>5</v>
      </c>
      <c r="H1696" t="s">
        <v>8221</v>
      </c>
      <c r="I1696" t="s">
        <v>8223</v>
      </c>
      <c r="J1696" t="s">
        <v>8245</v>
      </c>
      <c r="K1696">
        <v>1490589360</v>
      </c>
      <c r="L1696">
        <v>1488038674</v>
      </c>
      <c r="M1696" s="13">
        <f t="shared" si="165"/>
        <v>42791.669837962967</v>
      </c>
      <c r="N1696" s="13" t="str">
        <f t="shared" si="166"/>
        <v>2017</v>
      </c>
      <c r="O1696" s="13" t="str">
        <f t="shared" si="167"/>
        <v>Feb</v>
      </c>
      <c r="P1696" s="13">
        <f t="shared" si="168"/>
        <v>42821.191666666666</v>
      </c>
      <c r="Q1696" t="b">
        <v>0</v>
      </c>
      <c r="R1696">
        <v>1</v>
      </c>
      <c r="S1696" t="b">
        <v>0</v>
      </c>
      <c r="T1696" t="s">
        <v>8291</v>
      </c>
      <c r="U1696" s="9" t="s">
        <v>8323</v>
      </c>
      <c r="V1696" t="s">
        <v>8345</v>
      </c>
    </row>
    <row r="1697" spans="1:22" ht="60" hidden="1" x14ac:dyDescent="0.3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s="7">
        <f t="shared" si="169"/>
        <v>12</v>
      </c>
      <c r="G1697" s="7">
        <f t="shared" si="164"/>
        <v>61.09</v>
      </c>
      <c r="H1697" t="s">
        <v>8221</v>
      </c>
      <c r="I1697" t="s">
        <v>8223</v>
      </c>
      <c r="J1697" t="s">
        <v>8245</v>
      </c>
      <c r="K1697">
        <v>1491786000</v>
      </c>
      <c r="L1697">
        <v>1488847514</v>
      </c>
      <c r="M1697" s="13">
        <f t="shared" si="165"/>
        <v>42801.031412037039</v>
      </c>
      <c r="N1697" s="13" t="str">
        <f t="shared" si="166"/>
        <v>2017</v>
      </c>
      <c r="O1697" s="13" t="str">
        <f t="shared" si="167"/>
        <v>Mar</v>
      </c>
      <c r="P1697" s="13">
        <f t="shared" si="168"/>
        <v>42835.041666666672</v>
      </c>
      <c r="Q1697" t="b">
        <v>0</v>
      </c>
      <c r="R1697">
        <v>23</v>
      </c>
      <c r="S1697" t="b">
        <v>0</v>
      </c>
      <c r="T1697" t="s">
        <v>8291</v>
      </c>
      <c r="U1697" s="9" t="s">
        <v>8323</v>
      </c>
      <c r="V1697" t="s">
        <v>8345</v>
      </c>
    </row>
    <row r="1698" spans="1:22" ht="60" hidden="1" x14ac:dyDescent="0.3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s="7">
        <f t="shared" si="169"/>
        <v>0</v>
      </c>
      <c r="G1698" s="7">
        <f t="shared" si="164"/>
        <v>0</v>
      </c>
      <c r="H1698" t="s">
        <v>8221</v>
      </c>
      <c r="I1698" t="s">
        <v>8223</v>
      </c>
      <c r="J1698" t="s">
        <v>8245</v>
      </c>
      <c r="K1698">
        <v>1491007211</v>
      </c>
      <c r="L1698">
        <v>1488418811</v>
      </c>
      <c r="M1698" s="13">
        <f t="shared" si="165"/>
        <v>42796.069571759261</v>
      </c>
      <c r="N1698" s="13" t="str">
        <f t="shared" si="166"/>
        <v>2017</v>
      </c>
      <c r="O1698" s="13" t="str">
        <f t="shared" si="167"/>
        <v>Mar</v>
      </c>
      <c r="P1698" s="13">
        <f t="shared" si="168"/>
        <v>42826.027905092589</v>
      </c>
      <c r="Q1698" t="b">
        <v>0</v>
      </c>
      <c r="R1698">
        <v>0</v>
      </c>
      <c r="S1698" t="b">
        <v>0</v>
      </c>
      <c r="T1698" t="s">
        <v>8291</v>
      </c>
      <c r="U1698" s="9" t="s">
        <v>8323</v>
      </c>
      <c r="V1698" t="s">
        <v>8345</v>
      </c>
    </row>
    <row r="1699" spans="1:22" ht="45" hidden="1" x14ac:dyDescent="0.3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s="7">
        <f t="shared" si="169"/>
        <v>20</v>
      </c>
      <c r="G1699" s="7">
        <f t="shared" si="164"/>
        <v>114.82</v>
      </c>
      <c r="H1699" t="s">
        <v>8221</v>
      </c>
      <c r="I1699" t="s">
        <v>8223</v>
      </c>
      <c r="J1699" t="s">
        <v>8245</v>
      </c>
      <c r="K1699">
        <v>1491781648</v>
      </c>
      <c r="L1699">
        <v>1489193248</v>
      </c>
      <c r="M1699" s="13">
        <f t="shared" si="165"/>
        <v>42805.032962962956</v>
      </c>
      <c r="N1699" s="13" t="str">
        <f t="shared" si="166"/>
        <v>2017</v>
      </c>
      <c r="O1699" s="13" t="str">
        <f t="shared" si="167"/>
        <v>Mar</v>
      </c>
      <c r="P1699" s="13">
        <f t="shared" si="168"/>
        <v>42834.991296296299</v>
      </c>
      <c r="Q1699" t="b">
        <v>0</v>
      </c>
      <c r="R1699">
        <v>22</v>
      </c>
      <c r="S1699" t="b">
        <v>0</v>
      </c>
      <c r="T1699" t="s">
        <v>8291</v>
      </c>
      <c r="U1699" s="9" t="s">
        <v>8323</v>
      </c>
      <c r="V1699" t="s">
        <v>8345</v>
      </c>
    </row>
    <row r="1700" spans="1:22" ht="75" hidden="1" x14ac:dyDescent="0.3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s="7">
        <f t="shared" si="169"/>
        <v>0</v>
      </c>
      <c r="G1700" s="7">
        <f t="shared" si="164"/>
        <v>0</v>
      </c>
      <c r="H1700" t="s">
        <v>8221</v>
      </c>
      <c r="I1700" t="s">
        <v>8223</v>
      </c>
      <c r="J1700" t="s">
        <v>8245</v>
      </c>
      <c r="K1700">
        <v>1490499180</v>
      </c>
      <c r="L1700">
        <v>1488430760</v>
      </c>
      <c r="M1700" s="13">
        <f t="shared" si="165"/>
        <v>42796.207870370374</v>
      </c>
      <c r="N1700" s="13" t="str">
        <f t="shared" si="166"/>
        <v>2017</v>
      </c>
      <c r="O1700" s="13" t="str">
        <f t="shared" si="167"/>
        <v>Mar</v>
      </c>
      <c r="P1700" s="13">
        <f t="shared" si="168"/>
        <v>42820.147916666669</v>
      </c>
      <c r="Q1700" t="b">
        <v>0</v>
      </c>
      <c r="R1700">
        <v>0</v>
      </c>
      <c r="S1700" t="b">
        <v>0</v>
      </c>
      <c r="T1700" t="s">
        <v>8291</v>
      </c>
      <c r="U1700" s="9" t="s">
        <v>8323</v>
      </c>
      <c r="V1700" t="s">
        <v>8345</v>
      </c>
    </row>
    <row r="1701" spans="1:22" ht="60" hidden="1" x14ac:dyDescent="0.3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s="7">
        <f t="shared" si="169"/>
        <v>4</v>
      </c>
      <c r="G1701" s="7">
        <f t="shared" si="164"/>
        <v>54</v>
      </c>
      <c r="H1701" t="s">
        <v>8221</v>
      </c>
      <c r="I1701" t="s">
        <v>8223</v>
      </c>
      <c r="J1701" t="s">
        <v>8245</v>
      </c>
      <c r="K1701">
        <v>1491943445</v>
      </c>
      <c r="L1701">
        <v>1489351445</v>
      </c>
      <c r="M1701" s="13">
        <f t="shared" si="165"/>
        <v>42806.863946759258</v>
      </c>
      <c r="N1701" s="13" t="str">
        <f t="shared" si="166"/>
        <v>2017</v>
      </c>
      <c r="O1701" s="13" t="str">
        <f t="shared" si="167"/>
        <v>Mar</v>
      </c>
      <c r="P1701" s="13">
        <f t="shared" si="168"/>
        <v>42836.863946759258</v>
      </c>
      <c r="Q1701" t="b">
        <v>0</v>
      </c>
      <c r="R1701">
        <v>4</v>
      </c>
      <c r="S1701" t="b">
        <v>0</v>
      </c>
      <c r="T1701" t="s">
        <v>8291</v>
      </c>
      <c r="U1701" s="9" t="s">
        <v>8323</v>
      </c>
      <c r="V1701" t="s">
        <v>8345</v>
      </c>
    </row>
    <row r="1702" spans="1:22" ht="45" hidden="1" x14ac:dyDescent="0.3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s="7">
        <f t="shared" si="169"/>
        <v>26</v>
      </c>
      <c r="G1702" s="7">
        <f t="shared" si="164"/>
        <v>65.97</v>
      </c>
      <c r="H1702" t="s">
        <v>8221</v>
      </c>
      <c r="I1702" t="s">
        <v>8223</v>
      </c>
      <c r="J1702" t="s">
        <v>8245</v>
      </c>
      <c r="K1702">
        <v>1491019200</v>
      </c>
      <c r="L1702">
        <v>1488418990</v>
      </c>
      <c r="M1702" s="13">
        <f t="shared" si="165"/>
        <v>42796.071643518517</v>
      </c>
      <c r="N1702" s="13" t="str">
        <f t="shared" si="166"/>
        <v>2017</v>
      </c>
      <c r="O1702" s="13" t="str">
        <f t="shared" si="167"/>
        <v>Mar</v>
      </c>
      <c r="P1702" s="13">
        <f t="shared" si="168"/>
        <v>42826.166666666672</v>
      </c>
      <c r="Q1702" t="b">
        <v>0</v>
      </c>
      <c r="R1702">
        <v>79</v>
      </c>
      <c r="S1702" t="b">
        <v>0</v>
      </c>
      <c r="T1702" t="s">
        <v>8291</v>
      </c>
      <c r="U1702" s="9" t="s">
        <v>8323</v>
      </c>
      <c r="V1702" t="s">
        <v>8345</v>
      </c>
    </row>
    <row r="1703" spans="1:22" ht="45" hidden="1" x14ac:dyDescent="0.3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s="7">
        <f t="shared" si="169"/>
        <v>0</v>
      </c>
      <c r="G1703" s="7">
        <f t="shared" si="164"/>
        <v>5</v>
      </c>
      <c r="H1703" t="s">
        <v>8220</v>
      </c>
      <c r="I1703" t="s">
        <v>8223</v>
      </c>
      <c r="J1703" t="s">
        <v>8245</v>
      </c>
      <c r="K1703">
        <v>1421337405</v>
      </c>
      <c r="L1703">
        <v>1418745405</v>
      </c>
      <c r="M1703" s="13">
        <f t="shared" si="165"/>
        <v>41989.664409722223</v>
      </c>
      <c r="N1703" s="13" t="str">
        <f t="shared" si="166"/>
        <v>2014</v>
      </c>
      <c r="O1703" s="13" t="str">
        <f t="shared" si="167"/>
        <v>Dec</v>
      </c>
      <c r="P1703" s="13">
        <f t="shared" si="168"/>
        <v>42019.664409722223</v>
      </c>
      <c r="Q1703" t="b">
        <v>0</v>
      </c>
      <c r="R1703">
        <v>2</v>
      </c>
      <c r="S1703" t="b">
        <v>0</v>
      </c>
      <c r="T1703" t="s">
        <v>8291</v>
      </c>
      <c r="U1703" s="9" t="s">
        <v>8323</v>
      </c>
      <c r="V1703" t="s">
        <v>8345</v>
      </c>
    </row>
    <row r="1704" spans="1:22" ht="30" hidden="1" x14ac:dyDescent="0.3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s="7">
        <f t="shared" si="169"/>
        <v>0</v>
      </c>
      <c r="G1704" s="7">
        <f t="shared" si="164"/>
        <v>1</v>
      </c>
      <c r="H1704" t="s">
        <v>8220</v>
      </c>
      <c r="I1704" t="s">
        <v>8223</v>
      </c>
      <c r="J1704" t="s">
        <v>8245</v>
      </c>
      <c r="K1704">
        <v>1427745150</v>
      </c>
      <c r="L1704">
        <v>1425156750</v>
      </c>
      <c r="M1704" s="13">
        <f t="shared" si="165"/>
        <v>42063.869791666672</v>
      </c>
      <c r="N1704" s="13" t="str">
        <f t="shared" si="166"/>
        <v>2015</v>
      </c>
      <c r="O1704" s="13" t="str">
        <f t="shared" si="167"/>
        <v>Feb</v>
      </c>
      <c r="P1704" s="13">
        <f t="shared" si="168"/>
        <v>42093.828125</v>
      </c>
      <c r="Q1704" t="b">
        <v>0</v>
      </c>
      <c r="R1704">
        <v>1</v>
      </c>
      <c r="S1704" t="b">
        <v>0</v>
      </c>
      <c r="T1704" t="s">
        <v>8291</v>
      </c>
      <c r="U1704" s="9" t="s">
        <v>8323</v>
      </c>
      <c r="V1704" t="s">
        <v>8345</v>
      </c>
    </row>
    <row r="1705" spans="1:22" ht="45" hidden="1" x14ac:dyDescent="0.3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s="7">
        <f t="shared" si="169"/>
        <v>1</v>
      </c>
      <c r="G1705" s="7">
        <f t="shared" si="164"/>
        <v>25.5</v>
      </c>
      <c r="H1705" t="s">
        <v>8220</v>
      </c>
      <c r="I1705" t="s">
        <v>8223</v>
      </c>
      <c r="J1705" t="s">
        <v>8245</v>
      </c>
      <c r="K1705">
        <v>1441003537</v>
      </c>
      <c r="L1705">
        <v>1435819537</v>
      </c>
      <c r="M1705" s="13">
        <f t="shared" si="165"/>
        <v>42187.281678240746</v>
      </c>
      <c r="N1705" s="13" t="str">
        <f t="shared" si="166"/>
        <v>2015</v>
      </c>
      <c r="O1705" s="13" t="str">
        <f t="shared" si="167"/>
        <v>Jul</v>
      </c>
      <c r="P1705" s="13">
        <f t="shared" si="168"/>
        <v>42247.281678240746</v>
      </c>
      <c r="Q1705" t="b">
        <v>0</v>
      </c>
      <c r="R1705">
        <v>2</v>
      </c>
      <c r="S1705" t="b">
        <v>0</v>
      </c>
      <c r="T1705" t="s">
        <v>8291</v>
      </c>
      <c r="U1705" s="9" t="s">
        <v>8323</v>
      </c>
      <c r="V1705" t="s">
        <v>8345</v>
      </c>
    </row>
    <row r="1706" spans="1:22" ht="45" hidden="1" x14ac:dyDescent="0.3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s="7">
        <f t="shared" si="169"/>
        <v>65</v>
      </c>
      <c r="G1706" s="7">
        <f t="shared" si="164"/>
        <v>118.36</v>
      </c>
      <c r="H1706" t="s">
        <v>8220</v>
      </c>
      <c r="I1706" t="s">
        <v>8223</v>
      </c>
      <c r="J1706" t="s">
        <v>8245</v>
      </c>
      <c r="K1706">
        <v>1424056873</v>
      </c>
      <c r="L1706">
        <v>1421464873</v>
      </c>
      <c r="M1706" s="13">
        <f t="shared" si="165"/>
        <v>42021.139733796299</v>
      </c>
      <c r="N1706" s="13" t="str">
        <f t="shared" si="166"/>
        <v>2015</v>
      </c>
      <c r="O1706" s="13" t="str">
        <f t="shared" si="167"/>
        <v>Jan</v>
      </c>
      <c r="P1706" s="13">
        <f t="shared" si="168"/>
        <v>42051.139733796299</v>
      </c>
      <c r="Q1706" t="b">
        <v>0</v>
      </c>
      <c r="R1706">
        <v>11</v>
      </c>
      <c r="S1706" t="b">
        <v>0</v>
      </c>
      <c r="T1706" t="s">
        <v>8291</v>
      </c>
      <c r="U1706" s="9" t="s">
        <v>8323</v>
      </c>
      <c r="V1706" t="s">
        <v>8345</v>
      </c>
    </row>
    <row r="1707" spans="1:22" ht="45" hidden="1" x14ac:dyDescent="0.3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s="7">
        <f t="shared" si="169"/>
        <v>0</v>
      </c>
      <c r="G1707" s="7">
        <f t="shared" si="164"/>
        <v>0</v>
      </c>
      <c r="H1707" t="s">
        <v>8220</v>
      </c>
      <c r="I1707" t="s">
        <v>8223</v>
      </c>
      <c r="J1707" t="s">
        <v>8245</v>
      </c>
      <c r="K1707">
        <v>1441814400</v>
      </c>
      <c r="L1707">
        <v>1440807846</v>
      </c>
      <c r="M1707" s="13">
        <f t="shared" si="165"/>
        <v>42245.016736111109</v>
      </c>
      <c r="N1707" s="13" t="str">
        <f t="shared" si="166"/>
        <v>2015</v>
      </c>
      <c r="O1707" s="13" t="str">
        <f t="shared" si="167"/>
        <v>Aug</v>
      </c>
      <c r="P1707" s="13">
        <f t="shared" si="168"/>
        <v>42256.666666666672</v>
      </c>
      <c r="Q1707" t="b">
        <v>0</v>
      </c>
      <c r="R1707">
        <v>0</v>
      </c>
      <c r="S1707" t="b">
        <v>0</v>
      </c>
      <c r="T1707" t="s">
        <v>8291</v>
      </c>
      <c r="U1707" s="9" t="s">
        <v>8323</v>
      </c>
      <c r="V1707" t="s">
        <v>8345</v>
      </c>
    </row>
    <row r="1708" spans="1:22" ht="45" hidden="1" x14ac:dyDescent="0.3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s="7">
        <f t="shared" si="169"/>
        <v>0</v>
      </c>
      <c r="G1708" s="7">
        <f t="shared" si="164"/>
        <v>0</v>
      </c>
      <c r="H1708" t="s">
        <v>8220</v>
      </c>
      <c r="I1708" t="s">
        <v>8235</v>
      </c>
      <c r="J1708" t="s">
        <v>8248</v>
      </c>
      <c r="K1708">
        <v>1440314472</v>
      </c>
      <c r="L1708">
        <v>1435130472</v>
      </c>
      <c r="M1708" s="13">
        <f t="shared" si="165"/>
        <v>42179.306388888886</v>
      </c>
      <c r="N1708" s="13" t="str">
        <f t="shared" si="166"/>
        <v>2015</v>
      </c>
      <c r="O1708" s="13" t="str">
        <f t="shared" si="167"/>
        <v>Jun</v>
      </c>
      <c r="P1708" s="13">
        <f t="shared" si="168"/>
        <v>42239.306388888886</v>
      </c>
      <c r="Q1708" t="b">
        <v>0</v>
      </c>
      <c r="R1708">
        <v>0</v>
      </c>
      <c r="S1708" t="b">
        <v>0</v>
      </c>
      <c r="T1708" t="s">
        <v>8291</v>
      </c>
      <c r="U1708" s="9" t="s">
        <v>8323</v>
      </c>
      <c r="V1708" t="s">
        <v>8345</v>
      </c>
    </row>
    <row r="1709" spans="1:22" ht="60" hidden="1" x14ac:dyDescent="0.3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s="7">
        <f t="shared" si="169"/>
        <v>10</v>
      </c>
      <c r="G1709" s="7">
        <f t="shared" si="164"/>
        <v>54.11</v>
      </c>
      <c r="H1709" t="s">
        <v>8220</v>
      </c>
      <c r="I1709" t="s">
        <v>8223</v>
      </c>
      <c r="J1709" t="s">
        <v>8245</v>
      </c>
      <c r="K1709">
        <v>1459181895</v>
      </c>
      <c r="L1709">
        <v>1456593495</v>
      </c>
      <c r="M1709" s="13">
        <f t="shared" si="165"/>
        <v>42427.721006944441</v>
      </c>
      <c r="N1709" s="13" t="str">
        <f t="shared" si="166"/>
        <v>2016</v>
      </c>
      <c r="O1709" s="13" t="str">
        <f t="shared" si="167"/>
        <v>Feb</v>
      </c>
      <c r="P1709" s="13">
        <f t="shared" si="168"/>
        <v>42457.679340277777</v>
      </c>
      <c r="Q1709" t="b">
        <v>0</v>
      </c>
      <c r="R1709">
        <v>9</v>
      </c>
      <c r="S1709" t="b">
        <v>0</v>
      </c>
      <c r="T1709" t="s">
        <v>8291</v>
      </c>
      <c r="U1709" s="9" t="s">
        <v>8323</v>
      </c>
      <c r="V1709" t="s">
        <v>8345</v>
      </c>
    </row>
    <row r="1710" spans="1:22" ht="60" hidden="1" x14ac:dyDescent="0.3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s="7">
        <f t="shared" si="169"/>
        <v>0</v>
      </c>
      <c r="G1710" s="7">
        <f t="shared" si="164"/>
        <v>0</v>
      </c>
      <c r="H1710" t="s">
        <v>8220</v>
      </c>
      <c r="I1710" t="s">
        <v>8223</v>
      </c>
      <c r="J1710" t="s">
        <v>8245</v>
      </c>
      <c r="K1710">
        <v>1462135706</v>
      </c>
      <c r="L1710">
        <v>1458679706</v>
      </c>
      <c r="M1710" s="13">
        <f t="shared" si="165"/>
        <v>42451.866967592592</v>
      </c>
      <c r="N1710" s="13" t="str">
        <f t="shared" si="166"/>
        <v>2016</v>
      </c>
      <c r="O1710" s="13" t="str">
        <f t="shared" si="167"/>
        <v>Mar</v>
      </c>
      <c r="P1710" s="13">
        <f t="shared" si="168"/>
        <v>42491.866967592592</v>
      </c>
      <c r="Q1710" t="b">
        <v>0</v>
      </c>
      <c r="R1710">
        <v>0</v>
      </c>
      <c r="S1710" t="b">
        <v>0</v>
      </c>
      <c r="T1710" t="s">
        <v>8291</v>
      </c>
      <c r="U1710" s="9" t="s">
        <v>8323</v>
      </c>
      <c r="V1710" t="s">
        <v>8345</v>
      </c>
    </row>
    <row r="1711" spans="1:22" ht="45" hidden="1" x14ac:dyDescent="0.3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s="7">
        <f t="shared" si="169"/>
        <v>5</v>
      </c>
      <c r="G1711" s="7">
        <f t="shared" si="164"/>
        <v>21.25</v>
      </c>
      <c r="H1711" t="s">
        <v>8220</v>
      </c>
      <c r="I1711" t="s">
        <v>8223</v>
      </c>
      <c r="J1711" t="s">
        <v>8245</v>
      </c>
      <c r="K1711">
        <v>1409513940</v>
      </c>
      <c r="L1711">
        <v>1405949514</v>
      </c>
      <c r="M1711" s="13">
        <f t="shared" si="165"/>
        <v>41841.56381944444</v>
      </c>
      <c r="N1711" s="13" t="str">
        <f t="shared" si="166"/>
        <v>2014</v>
      </c>
      <c r="O1711" s="13" t="str">
        <f t="shared" si="167"/>
        <v>Jul</v>
      </c>
      <c r="P1711" s="13">
        <f t="shared" si="168"/>
        <v>41882.818749999999</v>
      </c>
      <c r="Q1711" t="b">
        <v>0</v>
      </c>
      <c r="R1711">
        <v>4</v>
      </c>
      <c r="S1711" t="b">
        <v>0</v>
      </c>
      <c r="T1711" t="s">
        <v>8291</v>
      </c>
      <c r="U1711" s="9" t="s">
        <v>8323</v>
      </c>
      <c r="V1711" t="s">
        <v>8345</v>
      </c>
    </row>
    <row r="1712" spans="1:22" ht="30" hidden="1" x14ac:dyDescent="0.3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s="7">
        <f t="shared" si="169"/>
        <v>1</v>
      </c>
      <c r="G1712" s="7">
        <f t="shared" si="164"/>
        <v>34</v>
      </c>
      <c r="H1712" t="s">
        <v>8220</v>
      </c>
      <c r="I1712" t="s">
        <v>8235</v>
      </c>
      <c r="J1712" t="s">
        <v>8248</v>
      </c>
      <c r="K1712">
        <v>1453122000</v>
      </c>
      <c r="L1712">
        <v>1449151888</v>
      </c>
      <c r="M1712" s="13">
        <f t="shared" si="165"/>
        <v>42341.59129629629</v>
      </c>
      <c r="N1712" s="13" t="str">
        <f t="shared" si="166"/>
        <v>2015</v>
      </c>
      <c r="O1712" s="13" t="str">
        <f t="shared" si="167"/>
        <v>Dec</v>
      </c>
      <c r="P1712" s="13">
        <f t="shared" si="168"/>
        <v>42387.541666666672</v>
      </c>
      <c r="Q1712" t="b">
        <v>0</v>
      </c>
      <c r="R1712">
        <v>1</v>
      </c>
      <c r="S1712" t="b">
        <v>0</v>
      </c>
      <c r="T1712" t="s">
        <v>8291</v>
      </c>
      <c r="U1712" s="9" t="s">
        <v>8323</v>
      </c>
      <c r="V1712" t="s">
        <v>8345</v>
      </c>
    </row>
    <row r="1713" spans="1:22" ht="45" hidden="1" x14ac:dyDescent="0.3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s="7">
        <f t="shared" si="169"/>
        <v>11</v>
      </c>
      <c r="G1713" s="7">
        <f t="shared" si="164"/>
        <v>525</v>
      </c>
      <c r="H1713" t="s">
        <v>8220</v>
      </c>
      <c r="I1713" t="s">
        <v>8223</v>
      </c>
      <c r="J1713" t="s">
        <v>8245</v>
      </c>
      <c r="K1713">
        <v>1409585434</v>
      </c>
      <c r="L1713">
        <v>1406907034</v>
      </c>
      <c r="M1713" s="13">
        <f t="shared" si="165"/>
        <v>41852.646226851852</v>
      </c>
      <c r="N1713" s="13" t="str">
        <f t="shared" si="166"/>
        <v>2014</v>
      </c>
      <c r="O1713" s="13" t="str">
        <f t="shared" si="167"/>
        <v>Aug</v>
      </c>
      <c r="P1713" s="13">
        <f t="shared" si="168"/>
        <v>41883.646226851852</v>
      </c>
      <c r="Q1713" t="b">
        <v>0</v>
      </c>
      <c r="R1713">
        <v>2</v>
      </c>
      <c r="S1713" t="b">
        <v>0</v>
      </c>
      <c r="T1713" t="s">
        <v>8291</v>
      </c>
      <c r="U1713" s="9" t="s">
        <v>8323</v>
      </c>
      <c r="V1713" t="s">
        <v>8345</v>
      </c>
    </row>
    <row r="1714" spans="1:22" ht="60" hidden="1" x14ac:dyDescent="0.3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s="7">
        <f t="shared" si="169"/>
        <v>0</v>
      </c>
      <c r="G1714" s="7">
        <f t="shared" si="164"/>
        <v>0</v>
      </c>
      <c r="H1714" t="s">
        <v>8220</v>
      </c>
      <c r="I1714" t="s">
        <v>8223</v>
      </c>
      <c r="J1714" t="s">
        <v>8245</v>
      </c>
      <c r="K1714">
        <v>1435701353</v>
      </c>
      <c r="L1714">
        <v>1430517353</v>
      </c>
      <c r="M1714" s="13">
        <f t="shared" si="165"/>
        <v>42125.913807870369</v>
      </c>
      <c r="N1714" s="13" t="str">
        <f t="shared" si="166"/>
        <v>2015</v>
      </c>
      <c r="O1714" s="13" t="str">
        <f t="shared" si="167"/>
        <v>May</v>
      </c>
      <c r="P1714" s="13">
        <f t="shared" si="168"/>
        <v>42185.913807870369</v>
      </c>
      <c r="Q1714" t="b">
        <v>0</v>
      </c>
      <c r="R1714">
        <v>0</v>
      </c>
      <c r="S1714" t="b">
        <v>0</v>
      </c>
      <c r="T1714" t="s">
        <v>8291</v>
      </c>
      <c r="U1714" s="9" t="s">
        <v>8323</v>
      </c>
      <c r="V1714" t="s">
        <v>8345</v>
      </c>
    </row>
    <row r="1715" spans="1:22" ht="60" hidden="1" x14ac:dyDescent="0.3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s="7">
        <f t="shared" si="169"/>
        <v>2</v>
      </c>
      <c r="G1715" s="7">
        <f t="shared" si="164"/>
        <v>50</v>
      </c>
      <c r="H1715" t="s">
        <v>8220</v>
      </c>
      <c r="I1715" t="s">
        <v>8223</v>
      </c>
      <c r="J1715" t="s">
        <v>8245</v>
      </c>
      <c r="K1715">
        <v>1412536412</v>
      </c>
      <c r="L1715">
        <v>1409944412</v>
      </c>
      <c r="M1715" s="13">
        <f t="shared" si="165"/>
        <v>41887.801064814819</v>
      </c>
      <c r="N1715" s="13" t="str">
        <f t="shared" si="166"/>
        <v>2014</v>
      </c>
      <c r="O1715" s="13" t="str">
        <f t="shared" si="167"/>
        <v>Sep</v>
      </c>
      <c r="P1715" s="13">
        <f t="shared" si="168"/>
        <v>41917.801064814819</v>
      </c>
      <c r="Q1715" t="b">
        <v>0</v>
      </c>
      <c r="R1715">
        <v>1</v>
      </c>
      <c r="S1715" t="b">
        <v>0</v>
      </c>
      <c r="T1715" t="s">
        <v>8291</v>
      </c>
      <c r="U1715" s="9" t="s">
        <v>8323</v>
      </c>
      <c r="V1715" t="s">
        <v>8345</v>
      </c>
    </row>
    <row r="1716" spans="1:22" ht="45" hidden="1" x14ac:dyDescent="0.3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s="7">
        <f t="shared" si="169"/>
        <v>8</v>
      </c>
      <c r="G1716" s="7">
        <f t="shared" si="164"/>
        <v>115.71</v>
      </c>
      <c r="H1716" t="s">
        <v>8220</v>
      </c>
      <c r="I1716" t="s">
        <v>8223</v>
      </c>
      <c r="J1716" t="s">
        <v>8245</v>
      </c>
      <c r="K1716">
        <v>1430517761</v>
      </c>
      <c r="L1716">
        <v>1427925761</v>
      </c>
      <c r="M1716" s="13">
        <f t="shared" si="165"/>
        <v>42095.918530092589</v>
      </c>
      <c r="N1716" s="13" t="str">
        <f t="shared" si="166"/>
        <v>2015</v>
      </c>
      <c r="O1716" s="13" t="str">
        <f t="shared" si="167"/>
        <v>Apr</v>
      </c>
      <c r="P1716" s="13">
        <f t="shared" si="168"/>
        <v>42125.918530092589</v>
      </c>
      <c r="Q1716" t="b">
        <v>0</v>
      </c>
      <c r="R1716">
        <v>17</v>
      </c>
      <c r="S1716" t="b">
        <v>0</v>
      </c>
      <c r="T1716" t="s">
        <v>8291</v>
      </c>
      <c r="U1716" s="9" t="s">
        <v>8323</v>
      </c>
      <c r="V1716" t="s">
        <v>8345</v>
      </c>
    </row>
    <row r="1717" spans="1:22" ht="45" hidden="1" x14ac:dyDescent="0.3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s="7">
        <f t="shared" si="169"/>
        <v>0</v>
      </c>
      <c r="G1717" s="7">
        <f t="shared" si="164"/>
        <v>5.5</v>
      </c>
      <c r="H1717" t="s">
        <v>8220</v>
      </c>
      <c r="I1717" t="s">
        <v>8223</v>
      </c>
      <c r="J1717" t="s">
        <v>8245</v>
      </c>
      <c r="K1717">
        <v>1427772120</v>
      </c>
      <c r="L1717">
        <v>1425186785</v>
      </c>
      <c r="M1717" s="13">
        <f t="shared" si="165"/>
        <v>42064.217418981483</v>
      </c>
      <c r="N1717" s="13" t="str">
        <f t="shared" si="166"/>
        <v>2015</v>
      </c>
      <c r="O1717" s="13" t="str">
        <f t="shared" si="167"/>
        <v>Mar</v>
      </c>
      <c r="P1717" s="13">
        <f t="shared" si="168"/>
        <v>42094.140277777777</v>
      </c>
      <c r="Q1717" t="b">
        <v>0</v>
      </c>
      <c r="R1717">
        <v>2</v>
      </c>
      <c r="S1717" t="b">
        <v>0</v>
      </c>
      <c r="T1717" t="s">
        <v>8291</v>
      </c>
      <c r="U1717" s="9" t="s">
        <v>8323</v>
      </c>
      <c r="V1717" t="s">
        <v>8345</v>
      </c>
    </row>
    <row r="1718" spans="1:22" ht="60" hidden="1" x14ac:dyDescent="0.3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s="7">
        <f t="shared" si="169"/>
        <v>8</v>
      </c>
      <c r="G1718" s="7">
        <f t="shared" si="164"/>
        <v>50</v>
      </c>
      <c r="H1718" t="s">
        <v>8220</v>
      </c>
      <c r="I1718" t="s">
        <v>8223</v>
      </c>
      <c r="J1718" t="s">
        <v>8245</v>
      </c>
      <c r="K1718">
        <v>1481295099</v>
      </c>
      <c r="L1718">
        <v>1477835499</v>
      </c>
      <c r="M1718" s="13">
        <f t="shared" si="165"/>
        <v>42673.577534722222</v>
      </c>
      <c r="N1718" s="13" t="str">
        <f t="shared" si="166"/>
        <v>2016</v>
      </c>
      <c r="O1718" s="13" t="str">
        <f t="shared" si="167"/>
        <v>Oct</v>
      </c>
      <c r="P1718" s="13">
        <f t="shared" si="168"/>
        <v>42713.619201388887</v>
      </c>
      <c r="Q1718" t="b">
        <v>0</v>
      </c>
      <c r="R1718">
        <v>3</v>
      </c>
      <c r="S1718" t="b">
        <v>0</v>
      </c>
      <c r="T1718" t="s">
        <v>8291</v>
      </c>
      <c r="U1718" s="9" t="s">
        <v>8323</v>
      </c>
      <c r="V1718" t="s">
        <v>8345</v>
      </c>
    </row>
    <row r="1719" spans="1:22" ht="45" hidden="1" x14ac:dyDescent="0.3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s="7">
        <f t="shared" si="169"/>
        <v>43</v>
      </c>
      <c r="G1719" s="7">
        <f t="shared" si="164"/>
        <v>34.020000000000003</v>
      </c>
      <c r="H1719" t="s">
        <v>8220</v>
      </c>
      <c r="I1719" t="s">
        <v>8223</v>
      </c>
      <c r="J1719" t="s">
        <v>8245</v>
      </c>
      <c r="K1719">
        <v>1461211200</v>
      </c>
      <c r="L1719">
        <v>1459467238</v>
      </c>
      <c r="M1719" s="13">
        <f t="shared" si="165"/>
        <v>42460.98192129629</v>
      </c>
      <c r="N1719" s="13" t="str">
        <f t="shared" si="166"/>
        <v>2016</v>
      </c>
      <c r="O1719" s="13" t="str">
        <f t="shared" si="167"/>
        <v>Mar</v>
      </c>
      <c r="P1719" s="13">
        <f t="shared" si="168"/>
        <v>42481.166666666672</v>
      </c>
      <c r="Q1719" t="b">
        <v>0</v>
      </c>
      <c r="R1719">
        <v>41</v>
      </c>
      <c r="S1719" t="b">
        <v>0</v>
      </c>
      <c r="T1719" t="s">
        <v>8291</v>
      </c>
      <c r="U1719" s="9" t="s">
        <v>8323</v>
      </c>
      <c r="V1719" t="s">
        <v>8345</v>
      </c>
    </row>
    <row r="1720" spans="1:22" hidden="1" x14ac:dyDescent="0.3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s="7">
        <f t="shared" si="169"/>
        <v>0</v>
      </c>
      <c r="G1720" s="7">
        <f t="shared" si="164"/>
        <v>37.5</v>
      </c>
      <c r="H1720" t="s">
        <v>8220</v>
      </c>
      <c r="I1720" t="s">
        <v>8223</v>
      </c>
      <c r="J1720" t="s">
        <v>8245</v>
      </c>
      <c r="K1720">
        <v>1463201940</v>
      </c>
      <c r="L1720">
        <v>1459435149</v>
      </c>
      <c r="M1720" s="13">
        <f t="shared" si="165"/>
        <v>42460.610520833332</v>
      </c>
      <c r="N1720" s="13" t="str">
        <f t="shared" si="166"/>
        <v>2016</v>
      </c>
      <c r="O1720" s="13" t="str">
        <f t="shared" si="167"/>
        <v>Mar</v>
      </c>
      <c r="P1720" s="13">
        <f t="shared" si="168"/>
        <v>42504.207638888889</v>
      </c>
      <c r="Q1720" t="b">
        <v>0</v>
      </c>
      <c r="R1720">
        <v>2</v>
      </c>
      <c r="S1720" t="b">
        <v>0</v>
      </c>
      <c r="T1720" t="s">
        <v>8291</v>
      </c>
      <c r="U1720" s="9" t="s">
        <v>8323</v>
      </c>
      <c r="V1720" t="s">
        <v>8345</v>
      </c>
    </row>
    <row r="1721" spans="1:22" ht="45" hidden="1" x14ac:dyDescent="0.3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s="7">
        <f t="shared" si="169"/>
        <v>1</v>
      </c>
      <c r="G1721" s="7">
        <f t="shared" si="164"/>
        <v>11.67</v>
      </c>
      <c r="H1721" t="s">
        <v>8220</v>
      </c>
      <c r="I1721" t="s">
        <v>8223</v>
      </c>
      <c r="J1721" t="s">
        <v>8245</v>
      </c>
      <c r="K1721">
        <v>1410958191</v>
      </c>
      <c r="L1721">
        <v>1408366191</v>
      </c>
      <c r="M1721" s="13">
        <f t="shared" si="165"/>
        <v>41869.534618055557</v>
      </c>
      <c r="N1721" s="13" t="str">
        <f t="shared" si="166"/>
        <v>2014</v>
      </c>
      <c r="O1721" s="13" t="str">
        <f t="shared" si="167"/>
        <v>Aug</v>
      </c>
      <c r="P1721" s="13">
        <f t="shared" si="168"/>
        <v>41899.534618055557</v>
      </c>
      <c r="Q1721" t="b">
        <v>0</v>
      </c>
      <c r="R1721">
        <v>3</v>
      </c>
      <c r="S1721" t="b">
        <v>0</v>
      </c>
      <c r="T1721" t="s">
        <v>8291</v>
      </c>
      <c r="U1721" s="9" t="s">
        <v>8323</v>
      </c>
      <c r="V1721" t="s">
        <v>8345</v>
      </c>
    </row>
    <row r="1722" spans="1:22" ht="45" hidden="1" x14ac:dyDescent="0.3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s="7">
        <f t="shared" si="169"/>
        <v>6</v>
      </c>
      <c r="G1722" s="7">
        <f t="shared" si="164"/>
        <v>28.13</v>
      </c>
      <c r="H1722" t="s">
        <v>8220</v>
      </c>
      <c r="I1722" t="s">
        <v>8223</v>
      </c>
      <c r="J1722" t="s">
        <v>8245</v>
      </c>
      <c r="K1722">
        <v>1415562471</v>
      </c>
      <c r="L1722">
        <v>1412966871</v>
      </c>
      <c r="M1722" s="13">
        <f t="shared" si="165"/>
        <v>41922.783229166671</v>
      </c>
      <c r="N1722" s="13" t="str">
        <f t="shared" si="166"/>
        <v>2014</v>
      </c>
      <c r="O1722" s="13" t="str">
        <f t="shared" si="167"/>
        <v>Oct</v>
      </c>
      <c r="P1722" s="13">
        <f t="shared" si="168"/>
        <v>41952.824895833335</v>
      </c>
      <c r="Q1722" t="b">
        <v>0</v>
      </c>
      <c r="R1722">
        <v>8</v>
      </c>
      <c r="S1722" t="b">
        <v>0</v>
      </c>
      <c r="T1722" t="s">
        <v>8291</v>
      </c>
      <c r="U1722" s="9" t="s">
        <v>8323</v>
      </c>
      <c r="V1722" t="s">
        <v>8345</v>
      </c>
    </row>
    <row r="1723" spans="1:22" ht="45" hidden="1" x14ac:dyDescent="0.3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s="7">
        <f t="shared" si="169"/>
        <v>0</v>
      </c>
      <c r="G1723" s="7">
        <f t="shared" si="164"/>
        <v>0</v>
      </c>
      <c r="H1723" t="s">
        <v>8220</v>
      </c>
      <c r="I1723" t="s">
        <v>8223</v>
      </c>
      <c r="J1723" t="s">
        <v>8245</v>
      </c>
      <c r="K1723">
        <v>1449831863</v>
      </c>
      <c r="L1723">
        <v>1447239863</v>
      </c>
      <c r="M1723" s="13">
        <f t="shared" si="165"/>
        <v>42319.461377314816</v>
      </c>
      <c r="N1723" s="13" t="str">
        <f t="shared" si="166"/>
        <v>2015</v>
      </c>
      <c r="O1723" s="13" t="str">
        <f t="shared" si="167"/>
        <v>Nov</v>
      </c>
      <c r="P1723" s="13">
        <f t="shared" si="168"/>
        <v>42349.461377314816</v>
      </c>
      <c r="Q1723" t="b">
        <v>0</v>
      </c>
      <c r="R1723">
        <v>0</v>
      </c>
      <c r="S1723" t="b">
        <v>0</v>
      </c>
      <c r="T1723" t="s">
        <v>8291</v>
      </c>
      <c r="U1723" s="9" t="s">
        <v>8323</v>
      </c>
      <c r="V1723" t="s">
        <v>8345</v>
      </c>
    </row>
    <row r="1724" spans="1:22" ht="45" hidden="1" x14ac:dyDescent="0.3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s="7">
        <f t="shared" si="169"/>
        <v>0</v>
      </c>
      <c r="G1724" s="7">
        <f t="shared" si="164"/>
        <v>1</v>
      </c>
      <c r="H1724" t="s">
        <v>8220</v>
      </c>
      <c r="I1724" t="s">
        <v>8223</v>
      </c>
      <c r="J1724" t="s">
        <v>8245</v>
      </c>
      <c r="K1724">
        <v>1459642200</v>
      </c>
      <c r="L1724">
        <v>1456441429</v>
      </c>
      <c r="M1724" s="13">
        <f t="shared" si="165"/>
        <v>42425.960983796293</v>
      </c>
      <c r="N1724" s="13" t="str">
        <f t="shared" si="166"/>
        <v>2016</v>
      </c>
      <c r="O1724" s="13" t="str">
        <f t="shared" si="167"/>
        <v>Feb</v>
      </c>
      <c r="P1724" s="13">
        <f t="shared" si="168"/>
        <v>42463.006944444445</v>
      </c>
      <c r="Q1724" t="b">
        <v>0</v>
      </c>
      <c r="R1724">
        <v>1</v>
      </c>
      <c r="S1724" t="b">
        <v>0</v>
      </c>
      <c r="T1724" t="s">
        <v>8291</v>
      </c>
      <c r="U1724" s="9" t="s">
        <v>8323</v>
      </c>
      <c r="V1724" t="s">
        <v>8345</v>
      </c>
    </row>
    <row r="1725" spans="1:22" ht="60" hidden="1" x14ac:dyDescent="0.3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s="7">
        <f t="shared" si="169"/>
        <v>7</v>
      </c>
      <c r="G1725" s="7">
        <f t="shared" si="164"/>
        <v>216.67</v>
      </c>
      <c r="H1725" t="s">
        <v>8220</v>
      </c>
      <c r="I1725" t="s">
        <v>8223</v>
      </c>
      <c r="J1725" t="s">
        <v>8245</v>
      </c>
      <c r="K1725">
        <v>1435730400</v>
      </c>
      <c r="L1725">
        <v>1430855315</v>
      </c>
      <c r="M1725" s="13">
        <f t="shared" si="165"/>
        <v>42129.82540509259</v>
      </c>
      <c r="N1725" s="13" t="str">
        <f t="shared" si="166"/>
        <v>2015</v>
      </c>
      <c r="O1725" s="13" t="str">
        <f t="shared" si="167"/>
        <v>May</v>
      </c>
      <c r="P1725" s="13">
        <f t="shared" si="168"/>
        <v>42186.25</v>
      </c>
      <c r="Q1725" t="b">
        <v>0</v>
      </c>
      <c r="R1725">
        <v>3</v>
      </c>
      <c r="S1725" t="b">
        <v>0</v>
      </c>
      <c r="T1725" t="s">
        <v>8291</v>
      </c>
      <c r="U1725" s="9" t="s">
        <v>8323</v>
      </c>
      <c r="V1725" t="s">
        <v>8345</v>
      </c>
    </row>
    <row r="1726" spans="1:22" ht="45" hidden="1" x14ac:dyDescent="0.3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s="7">
        <f t="shared" si="169"/>
        <v>1</v>
      </c>
      <c r="G1726" s="7">
        <f t="shared" si="164"/>
        <v>8.75</v>
      </c>
      <c r="H1726" t="s">
        <v>8220</v>
      </c>
      <c r="I1726" t="s">
        <v>8223</v>
      </c>
      <c r="J1726" t="s">
        <v>8245</v>
      </c>
      <c r="K1726">
        <v>1414707762</v>
      </c>
      <c r="L1726">
        <v>1412115762</v>
      </c>
      <c r="M1726" s="13">
        <f t="shared" si="165"/>
        <v>41912.932430555556</v>
      </c>
      <c r="N1726" s="13" t="str">
        <f t="shared" si="166"/>
        <v>2014</v>
      </c>
      <c r="O1726" s="13" t="str">
        <f t="shared" si="167"/>
        <v>Sep</v>
      </c>
      <c r="P1726" s="13">
        <f t="shared" si="168"/>
        <v>41942.932430555556</v>
      </c>
      <c r="Q1726" t="b">
        <v>0</v>
      </c>
      <c r="R1726">
        <v>4</v>
      </c>
      <c r="S1726" t="b">
        <v>0</v>
      </c>
      <c r="T1726" t="s">
        <v>8291</v>
      </c>
      <c r="U1726" s="9" t="s">
        <v>8323</v>
      </c>
      <c r="V1726" t="s">
        <v>8345</v>
      </c>
    </row>
    <row r="1727" spans="1:22" ht="60" hidden="1" x14ac:dyDescent="0.3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s="7">
        <f t="shared" si="169"/>
        <v>10</v>
      </c>
      <c r="G1727" s="7">
        <f t="shared" si="164"/>
        <v>62.22</v>
      </c>
      <c r="H1727" t="s">
        <v>8220</v>
      </c>
      <c r="I1727" t="s">
        <v>8223</v>
      </c>
      <c r="J1727" t="s">
        <v>8245</v>
      </c>
      <c r="K1727">
        <v>1408922049</v>
      </c>
      <c r="L1727">
        <v>1406330049</v>
      </c>
      <c r="M1727" s="13">
        <f t="shared" si="165"/>
        <v>41845.968159722222</v>
      </c>
      <c r="N1727" s="13" t="str">
        <f t="shared" si="166"/>
        <v>2014</v>
      </c>
      <c r="O1727" s="13" t="str">
        <f t="shared" si="167"/>
        <v>Jul</v>
      </c>
      <c r="P1727" s="13">
        <f t="shared" si="168"/>
        <v>41875.968159722222</v>
      </c>
      <c r="Q1727" t="b">
        <v>0</v>
      </c>
      <c r="R1727">
        <v>9</v>
      </c>
      <c r="S1727" t="b">
        <v>0</v>
      </c>
      <c r="T1727" t="s">
        <v>8291</v>
      </c>
      <c r="U1727" s="9" t="s">
        <v>8323</v>
      </c>
      <c r="V1727" t="s">
        <v>8345</v>
      </c>
    </row>
    <row r="1728" spans="1:22" ht="30" hidden="1" x14ac:dyDescent="0.3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s="7">
        <f t="shared" si="169"/>
        <v>34</v>
      </c>
      <c r="G1728" s="7">
        <f t="shared" si="164"/>
        <v>137.25</v>
      </c>
      <c r="H1728" t="s">
        <v>8220</v>
      </c>
      <c r="I1728" t="s">
        <v>8223</v>
      </c>
      <c r="J1728" t="s">
        <v>8245</v>
      </c>
      <c r="K1728">
        <v>1403906664</v>
      </c>
      <c r="L1728">
        <v>1401401064</v>
      </c>
      <c r="M1728" s="13">
        <f t="shared" si="165"/>
        <v>41788.919722222221</v>
      </c>
      <c r="N1728" s="13" t="str">
        <f t="shared" si="166"/>
        <v>2014</v>
      </c>
      <c r="O1728" s="13" t="str">
        <f t="shared" si="167"/>
        <v>May</v>
      </c>
      <c r="P1728" s="13">
        <f t="shared" si="168"/>
        <v>41817.919722222221</v>
      </c>
      <c r="Q1728" t="b">
        <v>0</v>
      </c>
      <c r="R1728">
        <v>16</v>
      </c>
      <c r="S1728" t="b">
        <v>0</v>
      </c>
      <c r="T1728" t="s">
        <v>8291</v>
      </c>
      <c r="U1728" s="9" t="s">
        <v>8323</v>
      </c>
      <c r="V1728" t="s">
        <v>8345</v>
      </c>
    </row>
    <row r="1729" spans="1:22" ht="45" hidden="1" x14ac:dyDescent="0.3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s="7">
        <f t="shared" si="169"/>
        <v>0</v>
      </c>
      <c r="G1729" s="7">
        <f t="shared" si="164"/>
        <v>1</v>
      </c>
      <c r="H1729" t="s">
        <v>8220</v>
      </c>
      <c r="I1729" t="s">
        <v>8224</v>
      </c>
      <c r="J1729" t="s">
        <v>8246</v>
      </c>
      <c r="K1729">
        <v>1428231600</v>
      </c>
      <c r="L1729">
        <v>1423520177</v>
      </c>
      <c r="M1729" s="13">
        <f t="shared" si="165"/>
        <v>42044.927974537044</v>
      </c>
      <c r="N1729" s="13" t="str">
        <f t="shared" si="166"/>
        <v>2015</v>
      </c>
      <c r="O1729" s="13" t="str">
        <f t="shared" si="167"/>
        <v>Feb</v>
      </c>
      <c r="P1729" s="13">
        <f t="shared" si="168"/>
        <v>42099.458333333328</v>
      </c>
      <c r="Q1729" t="b">
        <v>0</v>
      </c>
      <c r="R1729">
        <v>1</v>
      </c>
      <c r="S1729" t="b">
        <v>0</v>
      </c>
      <c r="T1729" t="s">
        <v>8291</v>
      </c>
      <c r="U1729" s="9" t="s">
        <v>8323</v>
      </c>
      <c r="V1729" t="s">
        <v>8345</v>
      </c>
    </row>
    <row r="1730" spans="1:22" ht="45" hidden="1" x14ac:dyDescent="0.3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s="7">
        <f t="shared" si="169"/>
        <v>68</v>
      </c>
      <c r="G1730" s="7">
        <f t="shared" si="164"/>
        <v>122.14</v>
      </c>
      <c r="H1730" t="s">
        <v>8220</v>
      </c>
      <c r="I1730" t="s">
        <v>8223</v>
      </c>
      <c r="J1730" t="s">
        <v>8245</v>
      </c>
      <c r="K1730">
        <v>1445439674</v>
      </c>
      <c r="L1730">
        <v>1442847674</v>
      </c>
      <c r="M1730" s="13">
        <f t="shared" si="165"/>
        <v>42268.625856481478</v>
      </c>
      <c r="N1730" s="13" t="str">
        <f t="shared" si="166"/>
        <v>2015</v>
      </c>
      <c r="O1730" s="13" t="str">
        <f t="shared" si="167"/>
        <v>Sep</v>
      </c>
      <c r="P1730" s="13">
        <f t="shared" si="168"/>
        <v>42298.625856481478</v>
      </c>
      <c r="Q1730" t="b">
        <v>0</v>
      </c>
      <c r="R1730">
        <v>7</v>
      </c>
      <c r="S1730" t="b">
        <v>0</v>
      </c>
      <c r="T1730" t="s">
        <v>8291</v>
      </c>
      <c r="U1730" s="9" t="s">
        <v>8323</v>
      </c>
      <c r="V1730" t="s">
        <v>8345</v>
      </c>
    </row>
    <row r="1731" spans="1:22" ht="45" hidden="1" x14ac:dyDescent="0.3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s="7">
        <f t="shared" si="169"/>
        <v>0</v>
      </c>
      <c r="G1731" s="7">
        <f t="shared" si="164"/>
        <v>0</v>
      </c>
      <c r="H1731" t="s">
        <v>8220</v>
      </c>
      <c r="I1731" t="s">
        <v>8223</v>
      </c>
      <c r="J1731" t="s">
        <v>8245</v>
      </c>
      <c r="K1731">
        <v>1465521306</v>
      </c>
      <c r="L1731">
        <v>1460337306</v>
      </c>
      <c r="M1731" s="13">
        <f t="shared" si="165"/>
        <v>42471.052152777775</v>
      </c>
      <c r="N1731" s="13" t="str">
        <f t="shared" si="166"/>
        <v>2016</v>
      </c>
      <c r="O1731" s="13" t="str">
        <f t="shared" si="167"/>
        <v>Apr</v>
      </c>
      <c r="P1731" s="13">
        <f t="shared" si="168"/>
        <v>42531.052152777775</v>
      </c>
      <c r="Q1731" t="b">
        <v>0</v>
      </c>
      <c r="R1731">
        <v>0</v>
      </c>
      <c r="S1731" t="b">
        <v>0</v>
      </c>
      <c r="T1731" t="s">
        <v>8291</v>
      </c>
      <c r="U1731" s="9" t="s">
        <v>8323</v>
      </c>
      <c r="V1731" t="s">
        <v>8345</v>
      </c>
    </row>
    <row r="1732" spans="1:22" ht="45" hidden="1" x14ac:dyDescent="0.3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s="7">
        <f t="shared" si="169"/>
        <v>0</v>
      </c>
      <c r="G1732" s="7">
        <f t="shared" si="164"/>
        <v>0</v>
      </c>
      <c r="H1732" t="s">
        <v>8220</v>
      </c>
      <c r="I1732" t="s">
        <v>8223</v>
      </c>
      <c r="J1732" t="s">
        <v>8245</v>
      </c>
      <c r="K1732">
        <v>1445738783</v>
      </c>
      <c r="L1732">
        <v>1443146783</v>
      </c>
      <c r="M1732" s="13">
        <f t="shared" si="165"/>
        <v>42272.087766203709</v>
      </c>
      <c r="N1732" s="13" t="str">
        <f t="shared" si="166"/>
        <v>2015</v>
      </c>
      <c r="O1732" s="13" t="str">
        <f t="shared" si="167"/>
        <v>Sep</v>
      </c>
      <c r="P1732" s="13">
        <f t="shared" si="168"/>
        <v>42302.087766203709</v>
      </c>
      <c r="Q1732" t="b">
        <v>0</v>
      </c>
      <c r="R1732">
        <v>0</v>
      </c>
      <c r="S1732" t="b">
        <v>0</v>
      </c>
      <c r="T1732" t="s">
        <v>8291</v>
      </c>
      <c r="U1732" s="9" t="s">
        <v>8323</v>
      </c>
      <c r="V1732" t="s">
        <v>8345</v>
      </c>
    </row>
    <row r="1733" spans="1:22" ht="30" hidden="1" x14ac:dyDescent="0.3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s="7">
        <f t="shared" si="169"/>
        <v>0</v>
      </c>
      <c r="G1733" s="7">
        <f t="shared" si="164"/>
        <v>0</v>
      </c>
      <c r="H1733" t="s">
        <v>8220</v>
      </c>
      <c r="I1733" t="s">
        <v>8223</v>
      </c>
      <c r="J1733" t="s">
        <v>8245</v>
      </c>
      <c r="K1733">
        <v>1434034800</v>
      </c>
      <c r="L1733">
        <v>1432849552</v>
      </c>
      <c r="M1733" s="13">
        <f t="shared" si="165"/>
        <v>42152.906851851847</v>
      </c>
      <c r="N1733" s="13" t="str">
        <f t="shared" si="166"/>
        <v>2015</v>
      </c>
      <c r="O1733" s="13" t="str">
        <f t="shared" si="167"/>
        <v>May</v>
      </c>
      <c r="P1733" s="13">
        <f t="shared" si="168"/>
        <v>42166.625</v>
      </c>
      <c r="Q1733" t="b">
        <v>0</v>
      </c>
      <c r="R1733">
        <v>0</v>
      </c>
      <c r="S1733" t="b">
        <v>0</v>
      </c>
      <c r="T1733" t="s">
        <v>8291</v>
      </c>
      <c r="U1733" s="9" t="s">
        <v>8323</v>
      </c>
      <c r="V1733" t="s">
        <v>8345</v>
      </c>
    </row>
    <row r="1734" spans="1:22" ht="60" hidden="1" x14ac:dyDescent="0.3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s="7">
        <f t="shared" si="169"/>
        <v>0</v>
      </c>
      <c r="G1734" s="7">
        <f t="shared" si="164"/>
        <v>0</v>
      </c>
      <c r="H1734" t="s">
        <v>8220</v>
      </c>
      <c r="I1734" t="s">
        <v>8223</v>
      </c>
      <c r="J1734" t="s">
        <v>8245</v>
      </c>
      <c r="K1734">
        <v>1452920400</v>
      </c>
      <c r="L1734">
        <v>1447777481</v>
      </c>
      <c r="M1734" s="13">
        <f t="shared" si="165"/>
        <v>42325.683807870373</v>
      </c>
      <c r="N1734" s="13" t="str">
        <f t="shared" si="166"/>
        <v>2015</v>
      </c>
      <c r="O1734" s="13" t="str">
        <f t="shared" si="167"/>
        <v>Nov</v>
      </c>
      <c r="P1734" s="13">
        <f t="shared" si="168"/>
        <v>42385.208333333328</v>
      </c>
      <c r="Q1734" t="b">
        <v>0</v>
      </c>
      <c r="R1734">
        <v>0</v>
      </c>
      <c r="S1734" t="b">
        <v>0</v>
      </c>
      <c r="T1734" t="s">
        <v>8291</v>
      </c>
      <c r="U1734" s="9" t="s">
        <v>8323</v>
      </c>
      <c r="V1734" t="s">
        <v>8345</v>
      </c>
    </row>
    <row r="1735" spans="1:22" ht="45" hidden="1" x14ac:dyDescent="0.3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s="7">
        <f t="shared" si="169"/>
        <v>0</v>
      </c>
      <c r="G1735" s="7">
        <f t="shared" si="164"/>
        <v>0</v>
      </c>
      <c r="H1735" t="s">
        <v>8220</v>
      </c>
      <c r="I1735" t="s">
        <v>8223</v>
      </c>
      <c r="J1735" t="s">
        <v>8245</v>
      </c>
      <c r="K1735">
        <v>1473802200</v>
      </c>
      <c r="L1735">
        <v>1472746374</v>
      </c>
      <c r="M1735" s="13">
        <f t="shared" si="165"/>
        <v>42614.675625000003</v>
      </c>
      <c r="N1735" s="13" t="str">
        <f t="shared" si="166"/>
        <v>2016</v>
      </c>
      <c r="O1735" s="13" t="str">
        <f t="shared" si="167"/>
        <v>Sep</v>
      </c>
      <c r="P1735" s="13">
        <f t="shared" si="168"/>
        <v>42626.895833333328</v>
      </c>
      <c r="Q1735" t="b">
        <v>0</v>
      </c>
      <c r="R1735">
        <v>0</v>
      </c>
      <c r="S1735" t="b">
        <v>0</v>
      </c>
      <c r="T1735" t="s">
        <v>8291</v>
      </c>
      <c r="U1735" s="9" t="s">
        <v>8323</v>
      </c>
      <c r="V1735" t="s">
        <v>8345</v>
      </c>
    </row>
    <row r="1736" spans="1:22" ht="45" hidden="1" x14ac:dyDescent="0.3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s="7">
        <f t="shared" si="169"/>
        <v>0</v>
      </c>
      <c r="G1736" s="7">
        <f t="shared" si="164"/>
        <v>1</v>
      </c>
      <c r="H1736" t="s">
        <v>8220</v>
      </c>
      <c r="I1736" t="s">
        <v>8223</v>
      </c>
      <c r="J1736" t="s">
        <v>8245</v>
      </c>
      <c r="K1736">
        <v>1431046356</v>
      </c>
      <c r="L1736">
        <v>1428454356</v>
      </c>
      <c r="M1736" s="13">
        <f t="shared" si="165"/>
        <v>42102.036527777775</v>
      </c>
      <c r="N1736" s="13" t="str">
        <f t="shared" si="166"/>
        <v>2015</v>
      </c>
      <c r="O1736" s="13" t="str">
        <f t="shared" si="167"/>
        <v>Apr</v>
      </c>
      <c r="P1736" s="13">
        <f t="shared" si="168"/>
        <v>42132.036527777775</v>
      </c>
      <c r="Q1736" t="b">
        <v>0</v>
      </c>
      <c r="R1736">
        <v>1</v>
      </c>
      <c r="S1736" t="b">
        <v>0</v>
      </c>
      <c r="T1736" t="s">
        <v>8291</v>
      </c>
      <c r="U1736" s="9" t="s">
        <v>8323</v>
      </c>
      <c r="V1736" t="s">
        <v>8345</v>
      </c>
    </row>
    <row r="1737" spans="1:22" ht="45" hidden="1" x14ac:dyDescent="0.3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s="7">
        <f t="shared" si="169"/>
        <v>11</v>
      </c>
      <c r="G1737" s="7">
        <f t="shared" si="164"/>
        <v>55</v>
      </c>
      <c r="H1737" t="s">
        <v>8220</v>
      </c>
      <c r="I1737" t="s">
        <v>8223</v>
      </c>
      <c r="J1737" t="s">
        <v>8245</v>
      </c>
      <c r="K1737">
        <v>1470598345</v>
      </c>
      <c r="L1737">
        <v>1468006345</v>
      </c>
      <c r="M1737" s="13">
        <f t="shared" si="165"/>
        <v>42559.814178240747</v>
      </c>
      <c r="N1737" s="13" t="str">
        <f t="shared" si="166"/>
        <v>2016</v>
      </c>
      <c r="O1737" s="13" t="str">
        <f t="shared" si="167"/>
        <v>Jul</v>
      </c>
      <c r="P1737" s="13">
        <f t="shared" si="168"/>
        <v>42589.814178240747</v>
      </c>
      <c r="Q1737" t="b">
        <v>0</v>
      </c>
      <c r="R1737">
        <v>2</v>
      </c>
      <c r="S1737" t="b">
        <v>0</v>
      </c>
      <c r="T1737" t="s">
        <v>8291</v>
      </c>
      <c r="U1737" s="9" t="s">
        <v>8323</v>
      </c>
      <c r="V1737" t="s">
        <v>8345</v>
      </c>
    </row>
    <row r="1738" spans="1:22" ht="30" hidden="1" x14ac:dyDescent="0.3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s="7">
        <f t="shared" si="169"/>
        <v>1</v>
      </c>
      <c r="G1738" s="7">
        <f t="shared" ref="G1738:G1801" si="170">IFERROR(ROUND(E1738/R1738,2),0)</f>
        <v>22</v>
      </c>
      <c r="H1738" t="s">
        <v>8220</v>
      </c>
      <c r="I1738" t="s">
        <v>8223</v>
      </c>
      <c r="J1738" t="s">
        <v>8245</v>
      </c>
      <c r="K1738">
        <v>1447018833</v>
      </c>
      <c r="L1738">
        <v>1444423233</v>
      </c>
      <c r="M1738" s="13">
        <f t="shared" ref="M1738:M1801" si="171">(((L1738/60)/60)/24)+DATE(1970,1,1)</f>
        <v>42286.861493055556</v>
      </c>
      <c r="N1738" s="13" t="str">
        <f t="shared" ref="N1738:N1801" si="172">TEXT(M1738, "YYY")</f>
        <v>2015</v>
      </c>
      <c r="O1738" s="13" t="str">
        <f t="shared" ref="O1738:O1801" si="173">TEXT(M1738,"MMM")</f>
        <v>Oct</v>
      </c>
      <c r="P1738" s="13">
        <f t="shared" ref="P1738:P1801" si="174">(((K1738/60)/60)/24)+DATE(1970,1,1)</f>
        <v>42316.90315972222</v>
      </c>
      <c r="Q1738" t="b">
        <v>0</v>
      </c>
      <c r="R1738">
        <v>1</v>
      </c>
      <c r="S1738" t="b">
        <v>0</v>
      </c>
      <c r="T1738" t="s">
        <v>8291</v>
      </c>
      <c r="U1738" s="9" t="s">
        <v>8323</v>
      </c>
      <c r="V1738" t="s">
        <v>8345</v>
      </c>
    </row>
    <row r="1739" spans="1:22" ht="45" hidden="1" x14ac:dyDescent="0.3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s="7">
        <f t="shared" si="169"/>
        <v>21</v>
      </c>
      <c r="G1739" s="7">
        <f t="shared" si="170"/>
        <v>56.67</v>
      </c>
      <c r="H1739" t="s">
        <v>8220</v>
      </c>
      <c r="I1739" t="s">
        <v>8223</v>
      </c>
      <c r="J1739" t="s">
        <v>8245</v>
      </c>
      <c r="K1739">
        <v>1437432392</v>
      </c>
      <c r="L1739">
        <v>1434840392</v>
      </c>
      <c r="M1739" s="13">
        <f t="shared" si="171"/>
        <v>42175.948981481488</v>
      </c>
      <c r="N1739" s="13" t="str">
        <f t="shared" si="172"/>
        <v>2015</v>
      </c>
      <c r="O1739" s="13" t="str">
        <f t="shared" si="173"/>
        <v>Jun</v>
      </c>
      <c r="P1739" s="13">
        <f t="shared" si="174"/>
        <v>42205.948981481488</v>
      </c>
      <c r="Q1739" t="b">
        <v>0</v>
      </c>
      <c r="R1739">
        <v>15</v>
      </c>
      <c r="S1739" t="b">
        <v>0</v>
      </c>
      <c r="T1739" t="s">
        <v>8291</v>
      </c>
      <c r="U1739" s="9" t="s">
        <v>8323</v>
      </c>
      <c r="V1739" t="s">
        <v>8345</v>
      </c>
    </row>
    <row r="1740" spans="1:22" ht="30" hidden="1" x14ac:dyDescent="0.3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s="7">
        <f t="shared" si="169"/>
        <v>0</v>
      </c>
      <c r="G1740" s="7">
        <f t="shared" si="170"/>
        <v>20</v>
      </c>
      <c r="H1740" t="s">
        <v>8220</v>
      </c>
      <c r="I1740" t="s">
        <v>8223</v>
      </c>
      <c r="J1740" t="s">
        <v>8245</v>
      </c>
      <c r="K1740">
        <v>1412283542</v>
      </c>
      <c r="L1740">
        <v>1409691542</v>
      </c>
      <c r="M1740" s="13">
        <f t="shared" si="171"/>
        <v>41884.874328703707</v>
      </c>
      <c r="N1740" s="13" t="str">
        <f t="shared" si="172"/>
        <v>2014</v>
      </c>
      <c r="O1740" s="13" t="str">
        <f t="shared" si="173"/>
        <v>Sep</v>
      </c>
      <c r="P1740" s="13">
        <f t="shared" si="174"/>
        <v>41914.874328703707</v>
      </c>
      <c r="Q1740" t="b">
        <v>0</v>
      </c>
      <c r="R1740">
        <v>1</v>
      </c>
      <c r="S1740" t="b">
        <v>0</v>
      </c>
      <c r="T1740" t="s">
        <v>8291</v>
      </c>
      <c r="U1740" s="9" t="s">
        <v>8323</v>
      </c>
      <c r="V1740" t="s">
        <v>8345</v>
      </c>
    </row>
    <row r="1741" spans="1:22" ht="45" hidden="1" x14ac:dyDescent="0.3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s="7">
        <f t="shared" si="169"/>
        <v>0</v>
      </c>
      <c r="G1741" s="7">
        <f t="shared" si="170"/>
        <v>1</v>
      </c>
      <c r="H1741" t="s">
        <v>8220</v>
      </c>
      <c r="I1741" t="s">
        <v>8223</v>
      </c>
      <c r="J1741" t="s">
        <v>8245</v>
      </c>
      <c r="K1741">
        <v>1462391932</v>
      </c>
      <c r="L1741">
        <v>1457297932</v>
      </c>
      <c r="M1741" s="13">
        <f t="shared" si="171"/>
        <v>42435.874212962968</v>
      </c>
      <c r="N1741" s="13" t="str">
        <f t="shared" si="172"/>
        <v>2016</v>
      </c>
      <c r="O1741" s="13" t="str">
        <f t="shared" si="173"/>
        <v>Mar</v>
      </c>
      <c r="P1741" s="13">
        <f t="shared" si="174"/>
        <v>42494.832546296297</v>
      </c>
      <c r="Q1741" t="b">
        <v>0</v>
      </c>
      <c r="R1741">
        <v>1</v>
      </c>
      <c r="S1741" t="b">
        <v>0</v>
      </c>
      <c r="T1741" t="s">
        <v>8291</v>
      </c>
      <c r="U1741" s="9" t="s">
        <v>8323</v>
      </c>
      <c r="V1741" t="s">
        <v>8345</v>
      </c>
    </row>
    <row r="1742" spans="1:22" ht="45" hidden="1" x14ac:dyDescent="0.3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s="7">
        <f t="shared" si="169"/>
        <v>0</v>
      </c>
      <c r="G1742" s="7">
        <f t="shared" si="170"/>
        <v>0</v>
      </c>
      <c r="H1742" t="s">
        <v>8220</v>
      </c>
      <c r="I1742" t="s">
        <v>8223</v>
      </c>
      <c r="J1742" t="s">
        <v>8245</v>
      </c>
      <c r="K1742">
        <v>1437075422</v>
      </c>
      <c r="L1742">
        <v>1434483422</v>
      </c>
      <c r="M1742" s="13">
        <f t="shared" si="171"/>
        <v>42171.817384259266</v>
      </c>
      <c r="N1742" s="13" t="str">
        <f t="shared" si="172"/>
        <v>2015</v>
      </c>
      <c r="O1742" s="13" t="str">
        <f t="shared" si="173"/>
        <v>Jun</v>
      </c>
      <c r="P1742" s="13">
        <f t="shared" si="174"/>
        <v>42201.817384259266</v>
      </c>
      <c r="Q1742" t="b">
        <v>0</v>
      </c>
      <c r="R1742">
        <v>0</v>
      </c>
      <c r="S1742" t="b">
        <v>0</v>
      </c>
      <c r="T1742" t="s">
        <v>8291</v>
      </c>
      <c r="U1742" s="9" t="s">
        <v>8323</v>
      </c>
      <c r="V1742" t="s">
        <v>8345</v>
      </c>
    </row>
    <row r="1743" spans="1:22" ht="30" hidden="1" x14ac:dyDescent="0.3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s="7">
        <f t="shared" si="169"/>
        <v>111</v>
      </c>
      <c r="G1743" s="7">
        <f t="shared" si="170"/>
        <v>25.58</v>
      </c>
      <c r="H1743" t="s">
        <v>8218</v>
      </c>
      <c r="I1743" t="s">
        <v>8224</v>
      </c>
      <c r="J1743" t="s">
        <v>8246</v>
      </c>
      <c r="K1743">
        <v>1433948671</v>
      </c>
      <c r="L1743">
        <v>1430060671</v>
      </c>
      <c r="M1743" s="13">
        <f t="shared" si="171"/>
        <v>42120.628136574072</v>
      </c>
      <c r="N1743" s="13" t="str">
        <f t="shared" si="172"/>
        <v>2015</v>
      </c>
      <c r="O1743" s="13" t="str">
        <f t="shared" si="173"/>
        <v>Apr</v>
      </c>
      <c r="P1743" s="13">
        <f t="shared" si="174"/>
        <v>42165.628136574072</v>
      </c>
      <c r="Q1743" t="b">
        <v>0</v>
      </c>
      <c r="R1743">
        <v>52</v>
      </c>
      <c r="S1743" t="b">
        <v>1</v>
      </c>
      <c r="T1743" t="s">
        <v>8283</v>
      </c>
      <c r="U1743" s="9" t="s">
        <v>8336</v>
      </c>
      <c r="V1743" t="s">
        <v>8337</v>
      </c>
    </row>
    <row r="1744" spans="1:22" ht="60" hidden="1" x14ac:dyDescent="0.3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s="7">
        <f t="shared" si="169"/>
        <v>109</v>
      </c>
      <c r="G1744" s="7">
        <f t="shared" si="170"/>
        <v>63.97</v>
      </c>
      <c r="H1744" t="s">
        <v>8218</v>
      </c>
      <c r="I1744" t="s">
        <v>8223</v>
      </c>
      <c r="J1744" t="s">
        <v>8245</v>
      </c>
      <c r="K1744">
        <v>1483822800</v>
      </c>
      <c r="L1744">
        <v>1481058170</v>
      </c>
      <c r="M1744" s="13">
        <f t="shared" si="171"/>
        <v>42710.876967592587</v>
      </c>
      <c r="N1744" s="13" t="str">
        <f t="shared" si="172"/>
        <v>2016</v>
      </c>
      <c r="O1744" s="13" t="str">
        <f t="shared" si="173"/>
        <v>Dec</v>
      </c>
      <c r="P1744" s="13">
        <f t="shared" si="174"/>
        <v>42742.875</v>
      </c>
      <c r="Q1744" t="b">
        <v>0</v>
      </c>
      <c r="R1744">
        <v>34</v>
      </c>
      <c r="S1744" t="b">
        <v>1</v>
      </c>
      <c r="T1744" t="s">
        <v>8283</v>
      </c>
      <c r="U1744" s="9" t="s">
        <v>8336</v>
      </c>
      <c r="V1744" t="s">
        <v>8337</v>
      </c>
    </row>
    <row r="1745" spans="1:22" ht="45" hidden="1" x14ac:dyDescent="0.3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s="7">
        <f t="shared" si="169"/>
        <v>100</v>
      </c>
      <c r="G1745" s="7">
        <f t="shared" si="170"/>
        <v>89.93</v>
      </c>
      <c r="H1745" t="s">
        <v>8218</v>
      </c>
      <c r="I1745" t="s">
        <v>8223</v>
      </c>
      <c r="J1745" t="s">
        <v>8245</v>
      </c>
      <c r="K1745">
        <v>1472270340</v>
      </c>
      <c r="L1745">
        <v>1470348775</v>
      </c>
      <c r="M1745" s="13">
        <f t="shared" si="171"/>
        <v>42586.925636574073</v>
      </c>
      <c r="N1745" s="13" t="str">
        <f t="shared" si="172"/>
        <v>2016</v>
      </c>
      <c r="O1745" s="13" t="str">
        <f t="shared" si="173"/>
        <v>Aug</v>
      </c>
      <c r="P1745" s="13">
        <f t="shared" si="174"/>
        <v>42609.165972222225</v>
      </c>
      <c r="Q1745" t="b">
        <v>0</v>
      </c>
      <c r="R1745">
        <v>67</v>
      </c>
      <c r="S1745" t="b">
        <v>1</v>
      </c>
      <c r="T1745" t="s">
        <v>8283</v>
      </c>
      <c r="U1745" s="9" t="s">
        <v>8336</v>
      </c>
      <c r="V1745" t="s">
        <v>8337</v>
      </c>
    </row>
    <row r="1746" spans="1:22" ht="60" hidden="1" x14ac:dyDescent="0.3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s="7">
        <f t="shared" si="169"/>
        <v>118</v>
      </c>
      <c r="G1746" s="7">
        <f t="shared" si="170"/>
        <v>93.07</v>
      </c>
      <c r="H1746" t="s">
        <v>8218</v>
      </c>
      <c r="I1746" t="s">
        <v>8224</v>
      </c>
      <c r="J1746" t="s">
        <v>8246</v>
      </c>
      <c r="K1746">
        <v>1425821477</v>
      </c>
      <c r="L1746">
        <v>1421937077</v>
      </c>
      <c r="M1746" s="13">
        <f t="shared" si="171"/>
        <v>42026.605057870373</v>
      </c>
      <c r="N1746" s="13" t="str">
        <f t="shared" si="172"/>
        <v>2015</v>
      </c>
      <c r="O1746" s="13" t="str">
        <f t="shared" si="173"/>
        <v>Jan</v>
      </c>
      <c r="P1746" s="13">
        <f t="shared" si="174"/>
        <v>42071.563391203701</v>
      </c>
      <c r="Q1746" t="b">
        <v>0</v>
      </c>
      <c r="R1746">
        <v>70</v>
      </c>
      <c r="S1746" t="b">
        <v>1</v>
      </c>
      <c r="T1746" t="s">
        <v>8283</v>
      </c>
      <c r="U1746" s="9" t="s">
        <v>8336</v>
      </c>
      <c r="V1746" t="s">
        <v>8337</v>
      </c>
    </row>
    <row r="1747" spans="1:22" ht="60" hidden="1" x14ac:dyDescent="0.3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s="7">
        <f t="shared" si="169"/>
        <v>114</v>
      </c>
      <c r="G1747" s="7">
        <f t="shared" si="170"/>
        <v>89.67</v>
      </c>
      <c r="H1747" t="s">
        <v>8218</v>
      </c>
      <c r="I1747" t="s">
        <v>8223</v>
      </c>
      <c r="J1747" t="s">
        <v>8245</v>
      </c>
      <c r="K1747">
        <v>1482372000</v>
      </c>
      <c r="L1747">
        <v>1479276838</v>
      </c>
      <c r="M1747" s="13">
        <f t="shared" si="171"/>
        <v>42690.259699074071</v>
      </c>
      <c r="N1747" s="13" t="str">
        <f t="shared" si="172"/>
        <v>2016</v>
      </c>
      <c r="O1747" s="13" t="str">
        <f t="shared" si="173"/>
        <v>Nov</v>
      </c>
      <c r="P1747" s="13">
        <f t="shared" si="174"/>
        <v>42726.083333333328</v>
      </c>
      <c r="Q1747" t="b">
        <v>0</v>
      </c>
      <c r="R1747">
        <v>89</v>
      </c>
      <c r="S1747" t="b">
        <v>1</v>
      </c>
      <c r="T1747" t="s">
        <v>8283</v>
      </c>
      <c r="U1747" s="9" t="s">
        <v>8336</v>
      </c>
      <c r="V1747" t="s">
        <v>8337</v>
      </c>
    </row>
    <row r="1748" spans="1:22" ht="60" hidden="1" x14ac:dyDescent="0.3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s="7">
        <f t="shared" si="169"/>
        <v>148</v>
      </c>
      <c r="G1748" s="7">
        <f t="shared" si="170"/>
        <v>207.62</v>
      </c>
      <c r="H1748" t="s">
        <v>8218</v>
      </c>
      <c r="I1748" t="s">
        <v>8223</v>
      </c>
      <c r="J1748" t="s">
        <v>8245</v>
      </c>
      <c r="K1748">
        <v>1479952800</v>
      </c>
      <c r="L1748">
        <v>1477368867</v>
      </c>
      <c r="M1748" s="13">
        <f t="shared" si="171"/>
        <v>42668.176701388889</v>
      </c>
      <c r="N1748" s="13" t="str">
        <f t="shared" si="172"/>
        <v>2016</v>
      </c>
      <c r="O1748" s="13" t="str">
        <f t="shared" si="173"/>
        <v>Oct</v>
      </c>
      <c r="P1748" s="13">
        <f t="shared" si="174"/>
        <v>42698.083333333328</v>
      </c>
      <c r="Q1748" t="b">
        <v>0</v>
      </c>
      <c r="R1748">
        <v>107</v>
      </c>
      <c r="S1748" t="b">
        <v>1</v>
      </c>
      <c r="T1748" t="s">
        <v>8283</v>
      </c>
      <c r="U1748" s="9" t="s">
        <v>8336</v>
      </c>
      <c r="V1748" t="s">
        <v>8337</v>
      </c>
    </row>
    <row r="1749" spans="1:22" ht="45" hidden="1" x14ac:dyDescent="0.3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s="7">
        <f t="shared" si="169"/>
        <v>105</v>
      </c>
      <c r="G1749" s="7">
        <f t="shared" si="170"/>
        <v>59.41</v>
      </c>
      <c r="H1749" t="s">
        <v>8218</v>
      </c>
      <c r="I1749" t="s">
        <v>8224</v>
      </c>
      <c r="J1749" t="s">
        <v>8246</v>
      </c>
      <c r="K1749">
        <v>1447426800</v>
      </c>
      <c r="L1749">
        <v>1444904830</v>
      </c>
      <c r="M1749" s="13">
        <f t="shared" si="171"/>
        <v>42292.435532407413</v>
      </c>
      <c r="N1749" s="13" t="str">
        <f t="shared" si="172"/>
        <v>2015</v>
      </c>
      <c r="O1749" s="13" t="str">
        <f t="shared" si="173"/>
        <v>Oct</v>
      </c>
      <c r="P1749" s="13">
        <f t="shared" si="174"/>
        <v>42321.625</v>
      </c>
      <c r="Q1749" t="b">
        <v>0</v>
      </c>
      <c r="R1749">
        <v>159</v>
      </c>
      <c r="S1749" t="b">
        <v>1</v>
      </c>
      <c r="T1749" t="s">
        <v>8283</v>
      </c>
      <c r="U1749" s="9" t="s">
        <v>8336</v>
      </c>
      <c r="V1749" t="s">
        <v>8337</v>
      </c>
    </row>
    <row r="1750" spans="1:22" ht="45" hidden="1" x14ac:dyDescent="0.3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s="7">
        <f t="shared" si="169"/>
        <v>130</v>
      </c>
      <c r="G1750" s="7">
        <f t="shared" si="170"/>
        <v>358.97</v>
      </c>
      <c r="H1750" t="s">
        <v>8218</v>
      </c>
      <c r="I1750" t="s">
        <v>8228</v>
      </c>
      <c r="J1750" t="s">
        <v>8250</v>
      </c>
      <c r="K1750">
        <v>1441234143</v>
      </c>
      <c r="L1750">
        <v>1438642143</v>
      </c>
      <c r="M1750" s="13">
        <f t="shared" si="171"/>
        <v>42219.950729166667</v>
      </c>
      <c r="N1750" s="13" t="str">
        <f t="shared" si="172"/>
        <v>2015</v>
      </c>
      <c r="O1750" s="13" t="str">
        <f t="shared" si="173"/>
        <v>Aug</v>
      </c>
      <c r="P1750" s="13">
        <f t="shared" si="174"/>
        <v>42249.950729166667</v>
      </c>
      <c r="Q1750" t="b">
        <v>0</v>
      </c>
      <c r="R1750">
        <v>181</v>
      </c>
      <c r="S1750" t="b">
        <v>1</v>
      </c>
      <c r="T1750" t="s">
        <v>8283</v>
      </c>
      <c r="U1750" s="9" t="s">
        <v>8336</v>
      </c>
      <c r="V1750" t="s">
        <v>8337</v>
      </c>
    </row>
    <row r="1751" spans="1:22" ht="30" hidden="1" x14ac:dyDescent="0.3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s="7">
        <f t="shared" si="169"/>
        <v>123</v>
      </c>
      <c r="G1751" s="7">
        <f t="shared" si="170"/>
        <v>94.74</v>
      </c>
      <c r="H1751" t="s">
        <v>8218</v>
      </c>
      <c r="I1751" t="s">
        <v>8242</v>
      </c>
      <c r="J1751" t="s">
        <v>8248</v>
      </c>
      <c r="K1751">
        <v>1488394800</v>
      </c>
      <c r="L1751">
        <v>1485213921</v>
      </c>
      <c r="M1751" s="13">
        <f t="shared" si="171"/>
        <v>42758.975937499999</v>
      </c>
      <c r="N1751" s="13" t="str">
        <f t="shared" si="172"/>
        <v>2017</v>
      </c>
      <c r="O1751" s="13" t="str">
        <f t="shared" si="173"/>
        <v>Jan</v>
      </c>
      <c r="P1751" s="13">
        <f t="shared" si="174"/>
        <v>42795.791666666672</v>
      </c>
      <c r="Q1751" t="b">
        <v>0</v>
      </c>
      <c r="R1751">
        <v>131</v>
      </c>
      <c r="S1751" t="b">
        <v>1</v>
      </c>
      <c r="T1751" t="s">
        <v>8283</v>
      </c>
      <c r="U1751" s="9" t="s">
        <v>8336</v>
      </c>
      <c r="V1751" t="s">
        <v>8337</v>
      </c>
    </row>
    <row r="1752" spans="1:22" ht="60" hidden="1" x14ac:dyDescent="0.3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s="7">
        <f t="shared" si="169"/>
        <v>202</v>
      </c>
      <c r="G1752" s="7">
        <f t="shared" si="170"/>
        <v>80.650000000000006</v>
      </c>
      <c r="H1752" t="s">
        <v>8218</v>
      </c>
      <c r="I1752" t="s">
        <v>8223</v>
      </c>
      <c r="J1752" t="s">
        <v>8245</v>
      </c>
      <c r="K1752">
        <v>1461096304</v>
      </c>
      <c r="L1752">
        <v>1458936304</v>
      </c>
      <c r="M1752" s="13">
        <f t="shared" si="171"/>
        <v>42454.836851851855</v>
      </c>
      <c r="N1752" s="13" t="str">
        <f t="shared" si="172"/>
        <v>2016</v>
      </c>
      <c r="O1752" s="13" t="str">
        <f t="shared" si="173"/>
        <v>Mar</v>
      </c>
      <c r="P1752" s="13">
        <f t="shared" si="174"/>
        <v>42479.836851851855</v>
      </c>
      <c r="Q1752" t="b">
        <v>0</v>
      </c>
      <c r="R1752">
        <v>125</v>
      </c>
      <c r="S1752" t="b">
        <v>1</v>
      </c>
      <c r="T1752" t="s">
        <v>8283</v>
      </c>
      <c r="U1752" s="9" t="s">
        <v>8336</v>
      </c>
      <c r="V1752" t="s">
        <v>8337</v>
      </c>
    </row>
    <row r="1753" spans="1:22" ht="30" hidden="1" x14ac:dyDescent="0.3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s="7">
        <f t="shared" si="169"/>
        <v>103</v>
      </c>
      <c r="G1753" s="7">
        <f t="shared" si="170"/>
        <v>168.69</v>
      </c>
      <c r="H1753" t="s">
        <v>8218</v>
      </c>
      <c r="I1753" t="s">
        <v>8223</v>
      </c>
      <c r="J1753" t="s">
        <v>8245</v>
      </c>
      <c r="K1753">
        <v>1426787123</v>
      </c>
      <c r="L1753">
        <v>1424198723</v>
      </c>
      <c r="M1753" s="13">
        <f t="shared" si="171"/>
        <v>42052.7815162037</v>
      </c>
      <c r="N1753" s="13" t="str">
        <f t="shared" si="172"/>
        <v>2015</v>
      </c>
      <c r="O1753" s="13" t="str">
        <f t="shared" si="173"/>
        <v>Feb</v>
      </c>
      <c r="P1753" s="13">
        <f t="shared" si="174"/>
        <v>42082.739849537036</v>
      </c>
      <c r="Q1753" t="b">
        <v>0</v>
      </c>
      <c r="R1753">
        <v>61</v>
      </c>
      <c r="S1753" t="b">
        <v>1</v>
      </c>
      <c r="T1753" t="s">
        <v>8283</v>
      </c>
      <c r="U1753" s="9" t="s">
        <v>8336</v>
      </c>
      <c r="V1753" t="s">
        <v>8337</v>
      </c>
    </row>
    <row r="1754" spans="1:22" ht="30" hidden="1" x14ac:dyDescent="0.3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s="7">
        <f t="shared" ref="F1754:F1817" si="175">ROUND(E1754/D1754*100,0)</f>
        <v>260</v>
      </c>
      <c r="G1754" s="7">
        <f t="shared" si="170"/>
        <v>34.69</v>
      </c>
      <c r="H1754" t="s">
        <v>8218</v>
      </c>
      <c r="I1754" t="s">
        <v>8224</v>
      </c>
      <c r="J1754" t="s">
        <v>8246</v>
      </c>
      <c r="K1754">
        <v>1476425082</v>
      </c>
      <c r="L1754">
        <v>1473833082</v>
      </c>
      <c r="M1754" s="13">
        <f t="shared" si="171"/>
        <v>42627.253263888888</v>
      </c>
      <c r="N1754" s="13" t="str">
        <f t="shared" si="172"/>
        <v>2016</v>
      </c>
      <c r="O1754" s="13" t="str">
        <f t="shared" si="173"/>
        <v>Sep</v>
      </c>
      <c r="P1754" s="13">
        <f t="shared" si="174"/>
        <v>42657.253263888888</v>
      </c>
      <c r="Q1754" t="b">
        <v>0</v>
      </c>
      <c r="R1754">
        <v>90</v>
      </c>
      <c r="S1754" t="b">
        <v>1</v>
      </c>
      <c r="T1754" t="s">
        <v>8283</v>
      </c>
      <c r="U1754" s="9" t="s">
        <v>8336</v>
      </c>
      <c r="V1754" t="s">
        <v>8337</v>
      </c>
    </row>
    <row r="1755" spans="1:22" ht="45" hidden="1" x14ac:dyDescent="0.3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s="7">
        <f t="shared" si="175"/>
        <v>108</v>
      </c>
      <c r="G1755" s="7">
        <f t="shared" si="170"/>
        <v>462.86</v>
      </c>
      <c r="H1755" t="s">
        <v>8218</v>
      </c>
      <c r="I1755" t="s">
        <v>8231</v>
      </c>
      <c r="J1755" t="s">
        <v>8252</v>
      </c>
      <c r="K1755">
        <v>1458579568</v>
      </c>
      <c r="L1755">
        <v>1455991168</v>
      </c>
      <c r="M1755" s="13">
        <f t="shared" si="171"/>
        <v>42420.74962962963</v>
      </c>
      <c r="N1755" s="13" t="str">
        <f t="shared" si="172"/>
        <v>2016</v>
      </c>
      <c r="O1755" s="13" t="str">
        <f t="shared" si="173"/>
        <v>Feb</v>
      </c>
      <c r="P1755" s="13">
        <f t="shared" si="174"/>
        <v>42450.707962962959</v>
      </c>
      <c r="Q1755" t="b">
        <v>0</v>
      </c>
      <c r="R1755">
        <v>35</v>
      </c>
      <c r="S1755" t="b">
        <v>1</v>
      </c>
      <c r="T1755" t="s">
        <v>8283</v>
      </c>
      <c r="U1755" s="9" t="s">
        <v>8336</v>
      </c>
      <c r="V1755" t="s">
        <v>8337</v>
      </c>
    </row>
    <row r="1756" spans="1:22" ht="45" hidden="1" x14ac:dyDescent="0.3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s="7">
        <f t="shared" si="175"/>
        <v>111</v>
      </c>
      <c r="G1756" s="7">
        <f t="shared" si="170"/>
        <v>104.39</v>
      </c>
      <c r="H1756" t="s">
        <v>8218</v>
      </c>
      <c r="I1756" t="s">
        <v>8228</v>
      </c>
      <c r="J1756" t="s">
        <v>8250</v>
      </c>
      <c r="K1756">
        <v>1428091353</v>
      </c>
      <c r="L1756">
        <v>1425502953</v>
      </c>
      <c r="M1756" s="13">
        <f t="shared" si="171"/>
        <v>42067.876770833333</v>
      </c>
      <c r="N1756" s="13" t="str">
        <f t="shared" si="172"/>
        <v>2015</v>
      </c>
      <c r="O1756" s="13" t="str">
        <f t="shared" si="173"/>
        <v>Mar</v>
      </c>
      <c r="P1756" s="13">
        <f t="shared" si="174"/>
        <v>42097.835104166668</v>
      </c>
      <c r="Q1756" t="b">
        <v>0</v>
      </c>
      <c r="R1756">
        <v>90</v>
      </c>
      <c r="S1756" t="b">
        <v>1</v>
      </c>
      <c r="T1756" t="s">
        <v>8283</v>
      </c>
      <c r="U1756" s="9" t="s">
        <v>8336</v>
      </c>
      <c r="V1756" t="s">
        <v>8337</v>
      </c>
    </row>
    <row r="1757" spans="1:22" ht="45" hidden="1" x14ac:dyDescent="0.3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s="7">
        <f t="shared" si="175"/>
        <v>120</v>
      </c>
      <c r="G1757" s="7">
        <f t="shared" si="170"/>
        <v>7.5</v>
      </c>
      <c r="H1757" t="s">
        <v>8218</v>
      </c>
      <c r="I1757" t="s">
        <v>8223</v>
      </c>
      <c r="J1757" t="s">
        <v>8245</v>
      </c>
      <c r="K1757">
        <v>1444071361</v>
      </c>
      <c r="L1757">
        <v>1441479361</v>
      </c>
      <c r="M1757" s="13">
        <f t="shared" si="171"/>
        <v>42252.788900462961</v>
      </c>
      <c r="N1757" s="13" t="str">
        <f t="shared" si="172"/>
        <v>2015</v>
      </c>
      <c r="O1757" s="13" t="str">
        <f t="shared" si="173"/>
        <v>Sep</v>
      </c>
      <c r="P1757" s="13">
        <f t="shared" si="174"/>
        <v>42282.788900462961</v>
      </c>
      <c r="Q1757" t="b">
        <v>0</v>
      </c>
      <c r="R1757">
        <v>4</v>
      </c>
      <c r="S1757" t="b">
        <v>1</v>
      </c>
      <c r="T1757" t="s">
        <v>8283</v>
      </c>
      <c r="U1757" s="9" t="s">
        <v>8336</v>
      </c>
      <c r="V1757" t="s">
        <v>8337</v>
      </c>
    </row>
    <row r="1758" spans="1:22" ht="45" hidden="1" x14ac:dyDescent="0.3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s="7">
        <f t="shared" si="175"/>
        <v>103</v>
      </c>
      <c r="G1758" s="7">
        <f t="shared" si="170"/>
        <v>47.13</v>
      </c>
      <c r="H1758" t="s">
        <v>8218</v>
      </c>
      <c r="I1758" t="s">
        <v>8223</v>
      </c>
      <c r="J1758" t="s">
        <v>8245</v>
      </c>
      <c r="K1758">
        <v>1472443269</v>
      </c>
      <c r="L1758">
        <v>1468987269</v>
      </c>
      <c r="M1758" s="13">
        <f t="shared" si="171"/>
        <v>42571.167465277773</v>
      </c>
      <c r="N1758" s="13" t="str">
        <f t="shared" si="172"/>
        <v>2016</v>
      </c>
      <c r="O1758" s="13" t="str">
        <f t="shared" si="173"/>
        <v>Jul</v>
      </c>
      <c r="P1758" s="13">
        <f t="shared" si="174"/>
        <v>42611.167465277773</v>
      </c>
      <c r="Q1758" t="b">
        <v>0</v>
      </c>
      <c r="R1758">
        <v>120</v>
      </c>
      <c r="S1758" t="b">
        <v>1</v>
      </c>
      <c r="T1758" t="s">
        <v>8283</v>
      </c>
      <c r="U1758" s="9" t="s">
        <v>8336</v>
      </c>
      <c r="V1758" t="s">
        <v>8337</v>
      </c>
    </row>
    <row r="1759" spans="1:22" ht="45" hidden="1" x14ac:dyDescent="0.3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s="7">
        <f t="shared" si="175"/>
        <v>116</v>
      </c>
      <c r="G1759" s="7">
        <f t="shared" si="170"/>
        <v>414.29</v>
      </c>
      <c r="H1759" t="s">
        <v>8218</v>
      </c>
      <c r="I1759" t="s">
        <v>8223</v>
      </c>
      <c r="J1759" t="s">
        <v>8245</v>
      </c>
      <c r="K1759">
        <v>1485631740</v>
      </c>
      <c r="L1759">
        <v>1483041083</v>
      </c>
      <c r="M1759" s="13">
        <f t="shared" si="171"/>
        <v>42733.827349537038</v>
      </c>
      <c r="N1759" s="13" t="str">
        <f t="shared" si="172"/>
        <v>2016</v>
      </c>
      <c r="O1759" s="13" t="str">
        <f t="shared" si="173"/>
        <v>Dec</v>
      </c>
      <c r="P1759" s="13">
        <f t="shared" si="174"/>
        <v>42763.811805555553</v>
      </c>
      <c r="Q1759" t="b">
        <v>0</v>
      </c>
      <c r="R1759">
        <v>14</v>
      </c>
      <c r="S1759" t="b">
        <v>1</v>
      </c>
      <c r="T1759" t="s">
        <v>8283</v>
      </c>
      <c r="U1759" s="9" t="s">
        <v>8336</v>
      </c>
      <c r="V1759" t="s">
        <v>8337</v>
      </c>
    </row>
    <row r="1760" spans="1:22" ht="60" hidden="1" x14ac:dyDescent="0.3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s="7">
        <f t="shared" si="175"/>
        <v>115</v>
      </c>
      <c r="G1760" s="7">
        <f t="shared" si="170"/>
        <v>42.48</v>
      </c>
      <c r="H1760" t="s">
        <v>8218</v>
      </c>
      <c r="I1760" t="s">
        <v>8223</v>
      </c>
      <c r="J1760" t="s">
        <v>8245</v>
      </c>
      <c r="K1760">
        <v>1468536992</v>
      </c>
      <c r="L1760">
        <v>1463352992</v>
      </c>
      <c r="M1760" s="13">
        <f t="shared" si="171"/>
        <v>42505.955925925926</v>
      </c>
      <c r="N1760" s="13" t="str">
        <f t="shared" si="172"/>
        <v>2016</v>
      </c>
      <c r="O1760" s="13" t="str">
        <f t="shared" si="173"/>
        <v>May</v>
      </c>
      <c r="P1760" s="13">
        <f t="shared" si="174"/>
        <v>42565.955925925926</v>
      </c>
      <c r="Q1760" t="b">
        <v>0</v>
      </c>
      <c r="R1760">
        <v>27</v>
      </c>
      <c r="S1760" t="b">
        <v>1</v>
      </c>
      <c r="T1760" t="s">
        <v>8283</v>
      </c>
      <c r="U1760" s="9" t="s">
        <v>8336</v>
      </c>
      <c r="V1760" t="s">
        <v>8337</v>
      </c>
    </row>
    <row r="1761" spans="1:22" ht="30" hidden="1" x14ac:dyDescent="0.3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s="7">
        <f t="shared" si="175"/>
        <v>107</v>
      </c>
      <c r="G1761" s="7">
        <f t="shared" si="170"/>
        <v>108.78</v>
      </c>
      <c r="H1761" t="s">
        <v>8218</v>
      </c>
      <c r="I1761" t="s">
        <v>8223</v>
      </c>
      <c r="J1761" t="s">
        <v>8245</v>
      </c>
      <c r="K1761">
        <v>1427309629</v>
      </c>
      <c r="L1761">
        <v>1425585229</v>
      </c>
      <c r="M1761" s="13">
        <f t="shared" si="171"/>
        <v>42068.829039351855</v>
      </c>
      <c r="N1761" s="13" t="str">
        <f t="shared" si="172"/>
        <v>2015</v>
      </c>
      <c r="O1761" s="13" t="str">
        <f t="shared" si="173"/>
        <v>Mar</v>
      </c>
      <c r="P1761" s="13">
        <f t="shared" si="174"/>
        <v>42088.787372685183</v>
      </c>
      <c r="Q1761" t="b">
        <v>0</v>
      </c>
      <c r="R1761">
        <v>49</v>
      </c>
      <c r="S1761" t="b">
        <v>1</v>
      </c>
      <c r="T1761" t="s">
        <v>8283</v>
      </c>
      <c r="U1761" s="9" t="s">
        <v>8336</v>
      </c>
      <c r="V1761" t="s">
        <v>8337</v>
      </c>
    </row>
    <row r="1762" spans="1:22" ht="60" hidden="1" x14ac:dyDescent="0.3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s="7">
        <f t="shared" si="175"/>
        <v>165</v>
      </c>
      <c r="G1762" s="7">
        <f t="shared" si="170"/>
        <v>81.099999999999994</v>
      </c>
      <c r="H1762" t="s">
        <v>8218</v>
      </c>
      <c r="I1762" t="s">
        <v>8223</v>
      </c>
      <c r="J1762" t="s">
        <v>8245</v>
      </c>
      <c r="K1762">
        <v>1456416513</v>
      </c>
      <c r="L1762">
        <v>1454688513</v>
      </c>
      <c r="M1762" s="13">
        <f t="shared" si="171"/>
        <v>42405.67260416667</v>
      </c>
      <c r="N1762" s="13" t="str">
        <f t="shared" si="172"/>
        <v>2016</v>
      </c>
      <c r="O1762" s="13" t="str">
        <f t="shared" si="173"/>
        <v>Feb</v>
      </c>
      <c r="P1762" s="13">
        <f t="shared" si="174"/>
        <v>42425.67260416667</v>
      </c>
      <c r="Q1762" t="b">
        <v>0</v>
      </c>
      <c r="R1762">
        <v>102</v>
      </c>
      <c r="S1762" t="b">
        <v>1</v>
      </c>
      <c r="T1762" t="s">
        <v>8283</v>
      </c>
      <c r="U1762" s="9" t="s">
        <v>8336</v>
      </c>
      <c r="V1762" t="s">
        <v>8337</v>
      </c>
    </row>
    <row r="1763" spans="1:22" ht="30" hidden="1" x14ac:dyDescent="0.3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s="7">
        <f t="shared" si="175"/>
        <v>155</v>
      </c>
      <c r="G1763" s="7">
        <f t="shared" si="170"/>
        <v>51.67</v>
      </c>
      <c r="H1763" t="s">
        <v>8218</v>
      </c>
      <c r="I1763" t="s">
        <v>8224</v>
      </c>
      <c r="J1763" t="s">
        <v>8246</v>
      </c>
      <c r="K1763">
        <v>1442065060</v>
      </c>
      <c r="L1763">
        <v>1437745060</v>
      </c>
      <c r="M1763" s="13">
        <f t="shared" si="171"/>
        <v>42209.567824074074</v>
      </c>
      <c r="N1763" s="13" t="str">
        <f t="shared" si="172"/>
        <v>2015</v>
      </c>
      <c r="O1763" s="13" t="str">
        <f t="shared" si="173"/>
        <v>Jul</v>
      </c>
      <c r="P1763" s="13">
        <f t="shared" si="174"/>
        <v>42259.567824074074</v>
      </c>
      <c r="Q1763" t="b">
        <v>0</v>
      </c>
      <c r="R1763">
        <v>3</v>
      </c>
      <c r="S1763" t="b">
        <v>1</v>
      </c>
      <c r="T1763" t="s">
        <v>8283</v>
      </c>
      <c r="U1763" s="9" t="s">
        <v>8336</v>
      </c>
      <c r="V1763" t="s">
        <v>8337</v>
      </c>
    </row>
    <row r="1764" spans="1:22" ht="30" hidden="1" x14ac:dyDescent="0.3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s="7">
        <f t="shared" si="175"/>
        <v>885</v>
      </c>
      <c r="G1764" s="7">
        <f t="shared" si="170"/>
        <v>35.4</v>
      </c>
      <c r="H1764" t="s">
        <v>8218</v>
      </c>
      <c r="I1764" t="s">
        <v>8223</v>
      </c>
      <c r="J1764" t="s">
        <v>8245</v>
      </c>
      <c r="K1764">
        <v>1457739245</v>
      </c>
      <c r="L1764">
        <v>1455147245</v>
      </c>
      <c r="M1764" s="13">
        <f t="shared" si="171"/>
        <v>42410.982002314813</v>
      </c>
      <c r="N1764" s="13" t="str">
        <f t="shared" si="172"/>
        <v>2016</v>
      </c>
      <c r="O1764" s="13" t="str">
        <f t="shared" si="173"/>
        <v>Feb</v>
      </c>
      <c r="P1764" s="13">
        <f t="shared" si="174"/>
        <v>42440.982002314813</v>
      </c>
      <c r="Q1764" t="b">
        <v>0</v>
      </c>
      <c r="R1764">
        <v>25</v>
      </c>
      <c r="S1764" t="b">
        <v>1</v>
      </c>
      <c r="T1764" t="s">
        <v>8283</v>
      </c>
      <c r="U1764" s="9" t="s">
        <v>8336</v>
      </c>
      <c r="V1764" t="s">
        <v>8337</v>
      </c>
    </row>
    <row r="1765" spans="1:22" ht="60" hidden="1" x14ac:dyDescent="0.3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s="7">
        <f t="shared" si="175"/>
        <v>102</v>
      </c>
      <c r="G1765" s="7">
        <f t="shared" si="170"/>
        <v>103.64</v>
      </c>
      <c r="H1765" t="s">
        <v>8218</v>
      </c>
      <c r="I1765" t="s">
        <v>8223</v>
      </c>
      <c r="J1765" t="s">
        <v>8245</v>
      </c>
      <c r="K1765">
        <v>1477255840</v>
      </c>
      <c r="L1765">
        <v>1474663840</v>
      </c>
      <c r="M1765" s="13">
        <f t="shared" si="171"/>
        <v>42636.868518518517</v>
      </c>
      <c r="N1765" s="13" t="str">
        <f t="shared" si="172"/>
        <v>2016</v>
      </c>
      <c r="O1765" s="13" t="str">
        <f t="shared" si="173"/>
        <v>Sep</v>
      </c>
      <c r="P1765" s="13">
        <f t="shared" si="174"/>
        <v>42666.868518518517</v>
      </c>
      <c r="Q1765" t="b">
        <v>0</v>
      </c>
      <c r="R1765">
        <v>118</v>
      </c>
      <c r="S1765" t="b">
        <v>1</v>
      </c>
      <c r="T1765" t="s">
        <v>8283</v>
      </c>
      <c r="U1765" s="9" t="s">
        <v>8336</v>
      </c>
      <c r="V1765" t="s">
        <v>8337</v>
      </c>
    </row>
    <row r="1766" spans="1:22" ht="45" hidden="1" x14ac:dyDescent="0.3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s="7">
        <f t="shared" si="175"/>
        <v>20</v>
      </c>
      <c r="G1766" s="7">
        <f t="shared" si="170"/>
        <v>55.28</v>
      </c>
      <c r="H1766" t="s">
        <v>8220</v>
      </c>
      <c r="I1766" t="s">
        <v>8224</v>
      </c>
      <c r="J1766" t="s">
        <v>8246</v>
      </c>
      <c r="K1766">
        <v>1407065979</v>
      </c>
      <c r="L1766">
        <v>1404560379</v>
      </c>
      <c r="M1766" s="13">
        <f t="shared" si="171"/>
        <v>41825.485868055555</v>
      </c>
      <c r="N1766" s="13" t="str">
        <f t="shared" si="172"/>
        <v>2014</v>
      </c>
      <c r="O1766" s="13" t="str">
        <f t="shared" si="173"/>
        <v>Jul</v>
      </c>
      <c r="P1766" s="13">
        <f t="shared" si="174"/>
        <v>41854.485868055555</v>
      </c>
      <c r="Q1766" t="b">
        <v>1</v>
      </c>
      <c r="R1766">
        <v>39</v>
      </c>
      <c r="S1766" t="b">
        <v>0</v>
      </c>
      <c r="T1766" t="s">
        <v>8283</v>
      </c>
      <c r="U1766" s="9" t="s">
        <v>8336</v>
      </c>
      <c r="V1766" t="s">
        <v>8337</v>
      </c>
    </row>
    <row r="1767" spans="1:22" ht="60" hidden="1" x14ac:dyDescent="0.3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s="7">
        <f t="shared" si="175"/>
        <v>59</v>
      </c>
      <c r="G1767" s="7">
        <f t="shared" si="170"/>
        <v>72.17</v>
      </c>
      <c r="H1767" t="s">
        <v>8220</v>
      </c>
      <c r="I1767" t="s">
        <v>8223</v>
      </c>
      <c r="J1767" t="s">
        <v>8245</v>
      </c>
      <c r="K1767">
        <v>1407972712</v>
      </c>
      <c r="L1767">
        <v>1405380712</v>
      </c>
      <c r="M1767" s="13">
        <f t="shared" si="171"/>
        <v>41834.980462962965</v>
      </c>
      <c r="N1767" s="13" t="str">
        <f t="shared" si="172"/>
        <v>2014</v>
      </c>
      <c r="O1767" s="13" t="str">
        <f t="shared" si="173"/>
        <v>Jul</v>
      </c>
      <c r="P1767" s="13">
        <f t="shared" si="174"/>
        <v>41864.980462962965</v>
      </c>
      <c r="Q1767" t="b">
        <v>1</v>
      </c>
      <c r="R1767">
        <v>103</v>
      </c>
      <c r="S1767" t="b">
        <v>0</v>
      </c>
      <c r="T1767" t="s">
        <v>8283</v>
      </c>
      <c r="U1767" s="9" t="s">
        <v>8336</v>
      </c>
      <c r="V1767" t="s">
        <v>8337</v>
      </c>
    </row>
    <row r="1768" spans="1:22" ht="30" hidden="1" x14ac:dyDescent="0.3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s="7">
        <f t="shared" si="175"/>
        <v>0</v>
      </c>
      <c r="G1768" s="7">
        <f t="shared" si="170"/>
        <v>0</v>
      </c>
      <c r="H1768" t="s">
        <v>8220</v>
      </c>
      <c r="I1768" t="s">
        <v>8225</v>
      </c>
      <c r="J1768" t="s">
        <v>8247</v>
      </c>
      <c r="K1768">
        <v>1408999088</v>
      </c>
      <c r="L1768">
        <v>1407184688</v>
      </c>
      <c r="M1768" s="13">
        <f t="shared" si="171"/>
        <v>41855.859814814816</v>
      </c>
      <c r="N1768" s="13" t="str">
        <f t="shared" si="172"/>
        <v>2014</v>
      </c>
      <c r="O1768" s="13" t="str">
        <f t="shared" si="173"/>
        <v>Aug</v>
      </c>
      <c r="P1768" s="13">
        <f t="shared" si="174"/>
        <v>41876.859814814816</v>
      </c>
      <c r="Q1768" t="b">
        <v>1</v>
      </c>
      <c r="R1768">
        <v>0</v>
      </c>
      <c r="S1768" t="b">
        <v>0</v>
      </c>
      <c r="T1768" t="s">
        <v>8283</v>
      </c>
      <c r="U1768" s="9" t="s">
        <v>8336</v>
      </c>
      <c r="V1768" t="s">
        <v>8337</v>
      </c>
    </row>
    <row r="1769" spans="1:22" ht="45" hidden="1" x14ac:dyDescent="0.3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s="7">
        <f t="shared" si="175"/>
        <v>46</v>
      </c>
      <c r="G1769" s="7">
        <f t="shared" si="170"/>
        <v>58.62</v>
      </c>
      <c r="H1769" t="s">
        <v>8220</v>
      </c>
      <c r="I1769" t="s">
        <v>8223</v>
      </c>
      <c r="J1769" t="s">
        <v>8245</v>
      </c>
      <c r="K1769">
        <v>1407080884</v>
      </c>
      <c r="L1769">
        <v>1404488884</v>
      </c>
      <c r="M1769" s="13">
        <f t="shared" si="171"/>
        <v>41824.658379629633</v>
      </c>
      <c r="N1769" s="13" t="str">
        <f t="shared" si="172"/>
        <v>2014</v>
      </c>
      <c r="O1769" s="13" t="str">
        <f t="shared" si="173"/>
        <v>Jul</v>
      </c>
      <c r="P1769" s="13">
        <f t="shared" si="174"/>
        <v>41854.658379629633</v>
      </c>
      <c r="Q1769" t="b">
        <v>1</v>
      </c>
      <c r="R1769">
        <v>39</v>
      </c>
      <c r="S1769" t="b">
        <v>0</v>
      </c>
      <c r="T1769" t="s">
        <v>8283</v>
      </c>
      <c r="U1769" s="9" t="s">
        <v>8336</v>
      </c>
      <c r="V1769" t="s">
        <v>8337</v>
      </c>
    </row>
    <row r="1770" spans="1:22" ht="45" hidden="1" x14ac:dyDescent="0.3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s="7">
        <f t="shared" si="175"/>
        <v>4</v>
      </c>
      <c r="G1770" s="7">
        <f t="shared" si="170"/>
        <v>12.47</v>
      </c>
      <c r="H1770" t="s">
        <v>8220</v>
      </c>
      <c r="I1770" t="s">
        <v>8223</v>
      </c>
      <c r="J1770" t="s">
        <v>8245</v>
      </c>
      <c r="K1770">
        <v>1411824444</v>
      </c>
      <c r="L1770">
        <v>1406640444</v>
      </c>
      <c r="M1770" s="13">
        <f t="shared" si="171"/>
        <v>41849.560694444444</v>
      </c>
      <c r="N1770" s="13" t="str">
        <f t="shared" si="172"/>
        <v>2014</v>
      </c>
      <c r="O1770" s="13" t="str">
        <f t="shared" si="173"/>
        <v>Jul</v>
      </c>
      <c r="P1770" s="13">
        <f t="shared" si="174"/>
        <v>41909.560694444444</v>
      </c>
      <c r="Q1770" t="b">
        <v>1</v>
      </c>
      <c r="R1770">
        <v>15</v>
      </c>
      <c r="S1770" t="b">
        <v>0</v>
      </c>
      <c r="T1770" t="s">
        <v>8283</v>
      </c>
      <c r="U1770" s="9" t="s">
        <v>8336</v>
      </c>
      <c r="V1770" t="s">
        <v>8337</v>
      </c>
    </row>
    <row r="1771" spans="1:22" ht="45" hidden="1" x14ac:dyDescent="0.3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s="7">
        <f t="shared" si="175"/>
        <v>3</v>
      </c>
      <c r="G1771" s="7">
        <f t="shared" si="170"/>
        <v>49.14</v>
      </c>
      <c r="H1771" t="s">
        <v>8220</v>
      </c>
      <c r="I1771" t="s">
        <v>8223</v>
      </c>
      <c r="J1771" t="s">
        <v>8245</v>
      </c>
      <c r="K1771">
        <v>1421177959</v>
      </c>
      <c r="L1771">
        <v>1418585959</v>
      </c>
      <c r="M1771" s="13">
        <f t="shared" si="171"/>
        <v>41987.818969907406</v>
      </c>
      <c r="N1771" s="13" t="str">
        <f t="shared" si="172"/>
        <v>2014</v>
      </c>
      <c r="O1771" s="13" t="str">
        <f t="shared" si="173"/>
        <v>Dec</v>
      </c>
      <c r="P1771" s="13">
        <f t="shared" si="174"/>
        <v>42017.818969907406</v>
      </c>
      <c r="Q1771" t="b">
        <v>1</v>
      </c>
      <c r="R1771">
        <v>22</v>
      </c>
      <c r="S1771" t="b">
        <v>0</v>
      </c>
      <c r="T1771" t="s">
        <v>8283</v>
      </c>
      <c r="U1771" s="9" t="s">
        <v>8336</v>
      </c>
      <c r="V1771" t="s">
        <v>8337</v>
      </c>
    </row>
    <row r="1772" spans="1:22" ht="60" hidden="1" x14ac:dyDescent="0.3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s="7">
        <f t="shared" si="175"/>
        <v>57</v>
      </c>
      <c r="G1772" s="7">
        <f t="shared" si="170"/>
        <v>150.5</v>
      </c>
      <c r="H1772" t="s">
        <v>8220</v>
      </c>
      <c r="I1772" t="s">
        <v>8223</v>
      </c>
      <c r="J1772" t="s">
        <v>8245</v>
      </c>
      <c r="K1772">
        <v>1413312194</v>
      </c>
      <c r="L1772">
        <v>1410288194</v>
      </c>
      <c r="M1772" s="13">
        <f t="shared" si="171"/>
        <v>41891.780023148152</v>
      </c>
      <c r="N1772" s="13" t="str">
        <f t="shared" si="172"/>
        <v>2014</v>
      </c>
      <c r="O1772" s="13" t="str">
        <f t="shared" si="173"/>
        <v>Sep</v>
      </c>
      <c r="P1772" s="13">
        <f t="shared" si="174"/>
        <v>41926.780023148152</v>
      </c>
      <c r="Q1772" t="b">
        <v>1</v>
      </c>
      <c r="R1772">
        <v>92</v>
      </c>
      <c r="S1772" t="b">
        <v>0</v>
      </c>
      <c r="T1772" t="s">
        <v>8283</v>
      </c>
      <c r="U1772" s="9" t="s">
        <v>8336</v>
      </c>
      <c r="V1772" t="s">
        <v>8337</v>
      </c>
    </row>
    <row r="1773" spans="1:22" ht="45" hidden="1" x14ac:dyDescent="0.3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s="7">
        <f t="shared" si="175"/>
        <v>21</v>
      </c>
      <c r="G1773" s="7">
        <f t="shared" si="170"/>
        <v>35.799999999999997</v>
      </c>
      <c r="H1773" t="s">
        <v>8220</v>
      </c>
      <c r="I1773" t="s">
        <v>8224</v>
      </c>
      <c r="J1773" t="s">
        <v>8246</v>
      </c>
      <c r="K1773">
        <v>1414107040</v>
      </c>
      <c r="L1773">
        <v>1411515040</v>
      </c>
      <c r="M1773" s="13">
        <f t="shared" si="171"/>
        <v>41905.979629629634</v>
      </c>
      <c r="N1773" s="13" t="str">
        <f t="shared" si="172"/>
        <v>2014</v>
      </c>
      <c r="O1773" s="13" t="str">
        <f t="shared" si="173"/>
        <v>Sep</v>
      </c>
      <c r="P1773" s="13">
        <f t="shared" si="174"/>
        <v>41935.979629629634</v>
      </c>
      <c r="Q1773" t="b">
        <v>1</v>
      </c>
      <c r="R1773">
        <v>25</v>
      </c>
      <c r="S1773" t="b">
        <v>0</v>
      </c>
      <c r="T1773" t="s">
        <v>8283</v>
      </c>
      <c r="U1773" s="9" t="s">
        <v>8336</v>
      </c>
      <c r="V1773" t="s">
        <v>8337</v>
      </c>
    </row>
    <row r="1774" spans="1:22" ht="45" hidden="1" x14ac:dyDescent="0.3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s="7">
        <f t="shared" si="175"/>
        <v>16</v>
      </c>
      <c r="G1774" s="7">
        <f t="shared" si="170"/>
        <v>45.16</v>
      </c>
      <c r="H1774" t="s">
        <v>8220</v>
      </c>
      <c r="I1774" t="s">
        <v>8224</v>
      </c>
      <c r="J1774" t="s">
        <v>8246</v>
      </c>
      <c r="K1774">
        <v>1404666836</v>
      </c>
      <c r="L1774">
        <v>1399482836</v>
      </c>
      <c r="M1774" s="13">
        <f t="shared" si="171"/>
        <v>41766.718009259261</v>
      </c>
      <c r="N1774" s="13" t="str">
        <f t="shared" si="172"/>
        <v>2014</v>
      </c>
      <c r="O1774" s="13" t="str">
        <f t="shared" si="173"/>
        <v>May</v>
      </c>
      <c r="P1774" s="13">
        <f t="shared" si="174"/>
        <v>41826.718009259261</v>
      </c>
      <c r="Q1774" t="b">
        <v>1</v>
      </c>
      <c r="R1774">
        <v>19</v>
      </c>
      <c r="S1774" t="b">
        <v>0</v>
      </c>
      <c r="T1774" t="s">
        <v>8283</v>
      </c>
      <c r="U1774" s="9" t="s">
        <v>8336</v>
      </c>
      <c r="V1774" t="s">
        <v>8337</v>
      </c>
    </row>
    <row r="1775" spans="1:22" ht="60" hidden="1" x14ac:dyDescent="0.3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s="7">
        <f t="shared" si="175"/>
        <v>6</v>
      </c>
      <c r="G1775" s="7">
        <f t="shared" si="170"/>
        <v>98.79</v>
      </c>
      <c r="H1775" t="s">
        <v>8220</v>
      </c>
      <c r="I1775" t="s">
        <v>8223</v>
      </c>
      <c r="J1775" t="s">
        <v>8245</v>
      </c>
      <c r="K1775">
        <v>1421691298</v>
      </c>
      <c r="L1775">
        <v>1417803298</v>
      </c>
      <c r="M1775" s="13">
        <f t="shared" si="171"/>
        <v>41978.760393518518</v>
      </c>
      <c r="N1775" s="13" t="str">
        <f t="shared" si="172"/>
        <v>2014</v>
      </c>
      <c r="O1775" s="13" t="str">
        <f t="shared" si="173"/>
        <v>Dec</v>
      </c>
      <c r="P1775" s="13">
        <f t="shared" si="174"/>
        <v>42023.760393518518</v>
      </c>
      <c r="Q1775" t="b">
        <v>1</v>
      </c>
      <c r="R1775">
        <v>19</v>
      </c>
      <c r="S1775" t="b">
        <v>0</v>
      </c>
      <c r="T1775" t="s">
        <v>8283</v>
      </c>
      <c r="U1775" s="9" t="s">
        <v>8336</v>
      </c>
      <c r="V1775" t="s">
        <v>8337</v>
      </c>
    </row>
    <row r="1776" spans="1:22" ht="45" hidden="1" x14ac:dyDescent="0.3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s="7">
        <f t="shared" si="175"/>
        <v>46</v>
      </c>
      <c r="G1776" s="7">
        <f t="shared" si="170"/>
        <v>88.31</v>
      </c>
      <c r="H1776" t="s">
        <v>8220</v>
      </c>
      <c r="I1776" t="s">
        <v>8223</v>
      </c>
      <c r="J1776" t="s">
        <v>8245</v>
      </c>
      <c r="K1776">
        <v>1417273140</v>
      </c>
      <c r="L1776">
        <v>1413609292</v>
      </c>
      <c r="M1776" s="13">
        <f t="shared" si="171"/>
        <v>41930.218657407408</v>
      </c>
      <c r="N1776" s="13" t="str">
        <f t="shared" si="172"/>
        <v>2014</v>
      </c>
      <c r="O1776" s="13" t="str">
        <f t="shared" si="173"/>
        <v>Oct</v>
      </c>
      <c r="P1776" s="13">
        <f t="shared" si="174"/>
        <v>41972.624305555553</v>
      </c>
      <c r="Q1776" t="b">
        <v>1</v>
      </c>
      <c r="R1776">
        <v>13</v>
      </c>
      <c r="S1776" t="b">
        <v>0</v>
      </c>
      <c r="T1776" t="s">
        <v>8283</v>
      </c>
      <c r="U1776" s="9" t="s">
        <v>8336</v>
      </c>
      <c r="V1776" t="s">
        <v>8337</v>
      </c>
    </row>
    <row r="1777" spans="1:22" ht="45" hidden="1" x14ac:dyDescent="0.3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s="7">
        <f t="shared" si="175"/>
        <v>65</v>
      </c>
      <c r="G1777" s="7">
        <f t="shared" si="170"/>
        <v>170.63</v>
      </c>
      <c r="H1777" t="s">
        <v>8220</v>
      </c>
      <c r="I1777" t="s">
        <v>8223</v>
      </c>
      <c r="J1777" t="s">
        <v>8245</v>
      </c>
      <c r="K1777">
        <v>1414193160</v>
      </c>
      <c r="L1777">
        <v>1410305160</v>
      </c>
      <c r="M1777" s="13">
        <f t="shared" si="171"/>
        <v>41891.976388888892</v>
      </c>
      <c r="N1777" s="13" t="str">
        <f t="shared" si="172"/>
        <v>2014</v>
      </c>
      <c r="O1777" s="13" t="str">
        <f t="shared" si="173"/>
        <v>Sep</v>
      </c>
      <c r="P1777" s="13">
        <f t="shared" si="174"/>
        <v>41936.976388888892</v>
      </c>
      <c r="Q1777" t="b">
        <v>1</v>
      </c>
      <c r="R1777">
        <v>124</v>
      </c>
      <c r="S1777" t="b">
        <v>0</v>
      </c>
      <c r="T1777" t="s">
        <v>8283</v>
      </c>
      <c r="U1777" s="9" t="s">
        <v>8336</v>
      </c>
      <c r="V1777" t="s">
        <v>8337</v>
      </c>
    </row>
    <row r="1778" spans="1:22" ht="45" hidden="1" x14ac:dyDescent="0.3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s="7">
        <f t="shared" si="175"/>
        <v>7</v>
      </c>
      <c r="G1778" s="7">
        <f t="shared" si="170"/>
        <v>83.75</v>
      </c>
      <c r="H1778" t="s">
        <v>8220</v>
      </c>
      <c r="I1778" t="s">
        <v>8224</v>
      </c>
      <c r="J1778" t="s">
        <v>8246</v>
      </c>
      <c r="K1778">
        <v>1414623471</v>
      </c>
      <c r="L1778">
        <v>1411513071</v>
      </c>
      <c r="M1778" s="13">
        <f t="shared" si="171"/>
        <v>41905.95684027778</v>
      </c>
      <c r="N1778" s="13" t="str">
        <f t="shared" si="172"/>
        <v>2014</v>
      </c>
      <c r="O1778" s="13" t="str">
        <f t="shared" si="173"/>
        <v>Sep</v>
      </c>
      <c r="P1778" s="13">
        <f t="shared" si="174"/>
        <v>41941.95684027778</v>
      </c>
      <c r="Q1778" t="b">
        <v>1</v>
      </c>
      <c r="R1778">
        <v>4</v>
      </c>
      <c r="S1778" t="b">
        <v>0</v>
      </c>
      <c r="T1778" t="s">
        <v>8283</v>
      </c>
      <c r="U1778" s="9" t="s">
        <v>8336</v>
      </c>
      <c r="V1778" t="s">
        <v>8337</v>
      </c>
    </row>
    <row r="1779" spans="1:22" ht="60" hidden="1" x14ac:dyDescent="0.3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s="7">
        <f t="shared" si="175"/>
        <v>14</v>
      </c>
      <c r="G1779" s="7">
        <f t="shared" si="170"/>
        <v>65.099999999999994</v>
      </c>
      <c r="H1779" t="s">
        <v>8220</v>
      </c>
      <c r="I1779" t="s">
        <v>8232</v>
      </c>
      <c r="J1779" t="s">
        <v>8248</v>
      </c>
      <c r="K1779">
        <v>1424421253</v>
      </c>
      <c r="L1779">
        <v>1421829253</v>
      </c>
      <c r="M1779" s="13">
        <f t="shared" si="171"/>
        <v>42025.357094907406</v>
      </c>
      <c r="N1779" s="13" t="str">
        <f t="shared" si="172"/>
        <v>2015</v>
      </c>
      <c r="O1779" s="13" t="str">
        <f t="shared" si="173"/>
        <v>Jan</v>
      </c>
      <c r="P1779" s="13">
        <f t="shared" si="174"/>
        <v>42055.357094907406</v>
      </c>
      <c r="Q1779" t="b">
        <v>1</v>
      </c>
      <c r="R1779">
        <v>10</v>
      </c>
      <c r="S1779" t="b">
        <v>0</v>
      </c>
      <c r="T1779" t="s">
        <v>8283</v>
      </c>
      <c r="U1779" s="9" t="s">
        <v>8336</v>
      </c>
      <c r="V1779" t="s">
        <v>8337</v>
      </c>
    </row>
    <row r="1780" spans="1:22" ht="45" hidden="1" x14ac:dyDescent="0.3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s="7">
        <f t="shared" si="175"/>
        <v>2</v>
      </c>
      <c r="G1780" s="7">
        <f t="shared" si="170"/>
        <v>66.33</v>
      </c>
      <c r="H1780" t="s">
        <v>8220</v>
      </c>
      <c r="I1780" t="s">
        <v>8223</v>
      </c>
      <c r="J1780" t="s">
        <v>8245</v>
      </c>
      <c r="K1780">
        <v>1427485395</v>
      </c>
      <c r="L1780">
        <v>1423600995</v>
      </c>
      <c r="M1780" s="13">
        <f t="shared" si="171"/>
        <v>42045.86336805555</v>
      </c>
      <c r="N1780" s="13" t="str">
        <f t="shared" si="172"/>
        <v>2015</v>
      </c>
      <c r="O1780" s="13" t="str">
        <f t="shared" si="173"/>
        <v>Feb</v>
      </c>
      <c r="P1780" s="13">
        <f t="shared" si="174"/>
        <v>42090.821701388893</v>
      </c>
      <c r="Q1780" t="b">
        <v>1</v>
      </c>
      <c r="R1780">
        <v>15</v>
      </c>
      <c r="S1780" t="b">
        <v>0</v>
      </c>
      <c r="T1780" t="s">
        <v>8283</v>
      </c>
      <c r="U1780" s="9" t="s">
        <v>8336</v>
      </c>
      <c r="V1780" t="s">
        <v>8337</v>
      </c>
    </row>
    <row r="1781" spans="1:22" ht="45" hidden="1" x14ac:dyDescent="0.3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s="7">
        <f t="shared" si="175"/>
        <v>36</v>
      </c>
      <c r="G1781" s="7">
        <f t="shared" si="170"/>
        <v>104.89</v>
      </c>
      <c r="H1781" t="s">
        <v>8220</v>
      </c>
      <c r="I1781" t="s">
        <v>8223</v>
      </c>
      <c r="J1781" t="s">
        <v>8245</v>
      </c>
      <c r="K1781">
        <v>1472834180</v>
      </c>
      <c r="L1781">
        <v>1470242180</v>
      </c>
      <c r="M1781" s="13">
        <f t="shared" si="171"/>
        <v>42585.691898148143</v>
      </c>
      <c r="N1781" s="13" t="str">
        <f t="shared" si="172"/>
        <v>2016</v>
      </c>
      <c r="O1781" s="13" t="str">
        <f t="shared" si="173"/>
        <v>Aug</v>
      </c>
      <c r="P1781" s="13">
        <f t="shared" si="174"/>
        <v>42615.691898148143</v>
      </c>
      <c r="Q1781" t="b">
        <v>1</v>
      </c>
      <c r="R1781">
        <v>38</v>
      </c>
      <c r="S1781" t="b">
        <v>0</v>
      </c>
      <c r="T1781" t="s">
        <v>8283</v>
      </c>
      <c r="U1781" s="9" t="s">
        <v>8336</v>
      </c>
      <c r="V1781" t="s">
        <v>8337</v>
      </c>
    </row>
    <row r="1782" spans="1:22" ht="45" hidden="1" x14ac:dyDescent="0.3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s="7">
        <f t="shared" si="175"/>
        <v>40</v>
      </c>
      <c r="G1782" s="7">
        <f t="shared" si="170"/>
        <v>78.44</v>
      </c>
      <c r="H1782" t="s">
        <v>8220</v>
      </c>
      <c r="I1782" t="s">
        <v>8223</v>
      </c>
      <c r="J1782" t="s">
        <v>8245</v>
      </c>
      <c r="K1782">
        <v>1467469510</v>
      </c>
      <c r="L1782">
        <v>1462285510</v>
      </c>
      <c r="M1782" s="13">
        <f t="shared" si="171"/>
        <v>42493.600810185191</v>
      </c>
      <c r="N1782" s="13" t="str">
        <f t="shared" si="172"/>
        <v>2016</v>
      </c>
      <c r="O1782" s="13" t="str">
        <f t="shared" si="173"/>
        <v>May</v>
      </c>
      <c r="P1782" s="13">
        <f t="shared" si="174"/>
        <v>42553.600810185191</v>
      </c>
      <c r="Q1782" t="b">
        <v>1</v>
      </c>
      <c r="R1782">
        <v>152</v>
      </c>
      <c r="S1782" t="b">
        <v>0</v>
      </c>
      <c r="T1782" t="s">
        <v>8283</v>
      </c>
      <c r="U1782" s="9" t="s">
        <v>8336</v>
      </c>
      <c r="V1782" t="s">
        <v>8337</v>
      </c>
    </row>
    <row r="1783" spans="1:22" ht="45" hidden="1" x14ac:dyDescent="0.3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s="7">
        <f t="shared" si="175"/>
        <v>26</v>
      </c>
      <c r="G1783" s="7">
        <f t="shared" si="170"/>
        <v>59.04</v>
      </c>
      <c r="H1783" t="s">
        <v>8220</v>
      </c>
      <c r="I1783" t="s">
        <v>8223</v>
      </c>
      <c r="J1783" t="s">
        <v>8245</v>
      </c>
      <c r="K1783">
        <v>1473950945</v>
      </c>
      <c r="L1783">
        <v>1471272545</v>
      </c>
      <c r="M1783" s="13">
        <f t="shared" si="171"/>
        <v>42597.617418981477</v>
      </c>
      <c r="N1783" s="13" t="str">
        <f t="shared" si="172"/>
        <v>2016</v>
      </c>
      <c r="O1783" s="13" t="str">
        <f t="shared" si="173"/>
        <v>Aug</v>
      </c>
      <c r="P1783" s="13">
        <f t="shared" si="174"/>
        <v>42628.617418981477</v>
      </c>
      <c r="Q1783" t="b">
        <v>1</v>
      </c>
      <c r="R1783">
        <v>24</v>
      </c>
      <c r="S1783" t="b">
        <v>0</v>
      </c>
      <c r="T1783" t="s">
        <v>8283</v>
      </c>
      <c r="U1783" s="9" t="s">
        <v>8336</v>
      </c>
      <c r="V1783" t="s">
        <v>8337</v>
      </c>
    </row>
    <row r="1784" spans="1:22" ht="60" hidden="1" x14ac:dyDescent="0.3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s="7">
        <f t="shared" si="175"/>
        <v>15</v>
      </c>
      <c r="G1784" s="7">
        <f t="shared" si="170"/>
        <v>71.34</v>
      </c>
      <c r="H1784" t="s">
        <v>8220</v>
      </c>
      <c r="I1784" t="s">
        <v>8223</v>
      </c>
      <c r="J1784" t="s">
        <v>8245</v>
      </c>
      <c r="K1784">
        <v>1456062489</v>
      </c>
      <c r="L1784">
        <v>1453211289</v>
      </c>
      <c r="M1784" s="13">
        <f t="shared" si="171"/>
        <v>42388.575104166666</v>
      </c>
      <c r="N1784" s="13" t="str">
        <f t="shared" si="172"/>
        <v>2016</v>
      </c>
      <c r="O1784" s="13" t="str">
        <f t="shared" si="173"/>
        <v>Jan</v>
      </c>
      <c r="P1784" s="13">
        <f t="shared" si="174"/>
        <v>42421.575104166666</v>
      </c>
      <c r="Q1784" t="b">
        <v>1</v>
      </c>
      <c r="R1784">
        <v>76</v>
      </c>
      <c r="S1784" t="b">
        <v>0</v>
      </c>
      <c r="T1784" t="s">
        <v>8283</v>
      </c>
      <c r="U1784" s="9" t="s">
        <v>8336</v>
      </c>
      <c r="V1784" t="s">
        <v>8337</v>
      </c>
    </row>
    <row r="1785" spans="1:22" ht="45" hidden="1" x14ac:dyDescent="0.3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s="7">
        <f t="shared" si="175"/>
        <v>24</v>
      </c>
      <c r="G1785" s="7">
        <f t="shared" si="170"/>
        <v>51.23</v>
      </c>
      <c r="H1785" t="s">
        <v>8220</v>
      </c>
      <c r="I1785" t="s">
        <v>8223</v>
      </c>
      <c r="J1785" t="s">
        <v>8245</v>
      </c>
      <c r="K1785">
        <v>1432248478</v>
      </c>
      <c r="L1785">
        <v>1429656478</v>
      </c>
      <c r="M1785" s="13">
        <f t="shared" si="171"/>
        <v>42115.949976851851</v>
      </c>
      <c r="N1785" s="13" t="str">
        <f t="shared" si="172"/>
        <v>2015</v>
      </c>
      <c r="O1785" s="13" t="str">
        <f t="shared" si="173"/>
        <v>Apr</v>
      </c>
      <c r="P1785" s="13">
        <f t="shared" si="174"/>
        <v>42145.949976851851</v>
      </c>
      <c r="Q1785" t="b">
        <v>1</v>
      </c>
      <c r="R1785">
        <v>185</v>
      </c>
      <c r="S1785" t="b">
        <v>0</v>
      </c>
      <c r="T1785" t="s">
        <v>8283</v>
      </c>
      <c r="U1785" s="9" t="s">
        <v>8336</v>
      </c>
      <c r="V1785" t="s">
        <v>8337</v>
      </c>
    </row>
    <row r="1786" spans="1:22" ht="60" hidden="1" x14ac:dyDescent="0.3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s="7">
        <f t="shared" si="175"/>
        <v>40</v>
      </c>
      <c r="G1786" s="7">
        <f t="shared" si="170"/>
        <v>60.24</v>
      </c>
      <c r="H1786" t="s">
        <v>8220</v>
      </c>
      <c r="I1786" t="s">
        <v>8223</v>
      </c>
      <c r="J1786" t="s">
        <v>8245</v>
      </c>
      <c r="K1786">
        <v>1422674700</v>
      </c>
      <c r="L1786">
        <v>1419954240</v>
      </c>
      <c r="M1786" s="13">
        <f t="shared" si="171"/>
        <v>42003.655555555553</v>
      </c>
      <c r="N1786" s="13" t="str">
        <f t="shared" si="172"/>
        <v>2014</v>
      </c>
      <c r="O1786" s="13" t="str">
        <f t="shared" si="173"/>
        <v>Dec</v>
      </c>
      <c r="P1786" s="13">
        <f t="shared" si="174"/>
        <v>42035.142361111109</v>
      </c>
      <c r="Q1786" t="b">
        <v>1</v>
      </c>
      <c r="R1786">
        <v>33</v>
      </c>
      <c r="S1786" t="b">
        <v>0</v>
      </c>
      <c r="T1786" t="s">
        <v>8283</v>
      </c>
      <c r="U1786" s="9" t="s">
        <v>8336</v>
      </c>
      <c r="V1786" t="s">
        <v>8337</v>
      </c>
    </row>
    <row r="1787" spans="1:22" ht="45" hidden="1" x14ac:dyDescent="0.3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s="7">
        <f t="shared" si="175"/>
        <v>20</v>
      </c>
      <c r="G1787" s="7">
        <f t="shared" si="170"/>
        <v>44.94</v>
      </c>
      <c r="H1787" t="s">
        <v>8220</v>
      </c>
      <c r="I1787" t="s">
        <v>8223</v>
      </c>
      <c r="J1787" t="s">
        <v>8245</v>
      </c>
      <c r="K1787">
        <v>1413417600</v>
      </c>
      <c r="L1787">
        <v>1410750855</v>
      </c>
      <c r="M1787" s="13">
        <f t="shared" si="171"/>
        <v>41897.134895833333</v>
      </c>
      <c r="N1787" s="13" t="str">
        <f t="shared" si="172"/>
        <v>2014</v>
      </c>
      <c r="O1787" s="13" t="str">
        <f t="shared" si="173"/>
        <v>Sep</v>
      </c>
      <c r="P1787" s="13">
        <f t="shared" si="174"/>
        <v>41928</v>
      </c>
      <c r="Q1787" t="b">
        <v>1</v>
      </c>
      <c r="R1787">
        <v>108</v>
      </c>
      <c r="S1787" t="b">
        <v>0</v>
      </c>
      <c r="T1787" t="s">
        <v>8283</v>
      </c>
      <c r="U1787" s="9" t="s">
        <v>8336</v>
      </c>
      <c r="V1787" t="s">
        <v>8337</v>
      </c>
    </row>
    <row r="1788" spans="1:22" ht="45" hidden="1" x14ac:dyDescent="0.3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s="7">
        <f t="shared" si="175"/>
        <v>48</v>
      </c>
      <c r="G1788" s="7">
        <f t="shared" si="170"/>
        <v>31.21</v>
      </c>
      <c r="H1788" t="s">
        <v>8220</v>
      </c>
      <c r="I1788" t="s">
        <v>8232</v>
      </c>
      <c r="J1788" t="s">
        <v>8248</v>
      </c>
      <c r="K1788">
        <v>1418649177</v>
      </c>
      <c r="L1788">
        <v>1416057177</v>
      </c>
      <c r="M1788" s="13">
        <f t="shared" si="171"/>
        <v>41958.550659722227</v>
      </c>
      <c r="N1788" s="13" t="str">
        <f t="shared" si="172"/>
        <v>2014</v>
      </c>
      <c r="O1788" s="13" t="str">
        <f t="shared" si="173"/>
        <v>Nov</v>
      </c>
      <c r="P1788" s="13">
        <f t="shared" si="174"/>
        <v>41988.550659722227</v>
      </c>
      <c r="Q1788" t="b">
        <v>1</v>
      </c>
      <c r="R1788">
        <v>29</v>
      </c>
      <c r="S1788" t="b">
        <v>0</v>
      </c>
      <c r="T1788" t="s">
        <v>8283</v>
      </c>
      <c r="U1788" s="9" t="s">
        <v>8336</v>
      </c>
      <c r="V1788" t="s">
        <v>8337</v>
      </c>
    </row>
    <row r="1789" spans="1:22" ht="45" hidden="1" x14ac:dyDescent="0.3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s="7">
        <f t="shared" si="175"/>
        <v>15</v>
      </c>
      <c r="G1789" s="7">
        <f t="shared" si="170"/>
        <v>63.88</v>
      </c>
      <c r="H1789" t="s">
        <v>8220</v>
      </c>
      <c r="I1789" t="s">
        <v>8223</v>
      </c>
      <c r="J1789" t="s">
        <v>8245</v>
      </c>
      <c r="K1789">
        <v>1428158637</v>
      </c>
      <c r="L1789">
        <v>1425570237</v>
      </c>
      <c r="M1789" s="13">
        <f t="shared" si="171"/>
        <v>42068.65552083333</v>
      </c>
      <c r="N1789" s="13" t="str">
        <f t="shared" si="172"/>
        <v>2015</v>
      </c>
      <c r="O1789" s="13" t="str">
        <f t="shared" si="173"/>
        <v>Mar</v>
      </c>
      <c r="P1789" s="13">
        <f t="shared" si="174"/>
        <v>42098.613854166666</v>
      </c>
      <c r="Q1789" t="b">
        <v>1</v>
      </c>
      <c r="R1789">
        <v>24</v>
      </c>
      <c r="S1789" t="b">
        <v>0</v>
      </c>
      <c r="T1789" t="s">
        <v>8283</v>
      </c>
      <c r="U1789" s="9" t="s">
        <v>8336</v>
      </c>
      <c r="V1789" t="s">
        <v>8337</v>
      </c>
    </row>
    <row r="1790" spans="1:22" ht="45" hidden="1" x14ac:dyDescent="0.3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s="7">
        <f t="shared" si="175"/>
        <v>1</v>
      </c>
      <c r="G1790" s="7">
        <f t="shared" si="170"/>
        <v>19</v>
      </c>
      <c r="H1790" t="s">
        <v>8220</v>
      </c>
      <c r="I1790" t="s">
        <v>8224</v>
      </c>
      <c r="J1790" t="s">
        <v>8246</v>
      </c>
      <c r="K1790">
        <v>1414795542</v>
      </c>
      <c r="L1790">
        <v>1412203542</v>
      </c>
      <c r="M1790" s="13">
        <f t="shared" si="171"/>
        <v>41913.94840277778</v>
      </c>
      <c r="N1790" s="13" t="str">
        <f t="shared" si="172"/>
        <v>2014</v>
      </c>
      <c r="O1790" s="13" t="str">
        <f t="shared" si="173"/>
        <v>Oct</v>
      </c>
      <c r="P1790" s="13">
        <f t="shared" si="174"/>
        <v>41943.94840277778</v>
      </c>
      <c r="Q1790" t="b">
        <v>1</v>
      </c>
      <c r="R1790">
        <v>4</v>
      </c>
      <c r="S1790" t="b">
        <v>0</v>
      </c>
      <c r="T1790" t="s">
        <v>8283</v>
      </c>
      <c r="U1790" s="9" t="s">
        <v>8336</v>
      </c>
      <c r="V1790" t="s">
        <v>8337</v>
      </c>
    </row>
    <row r="1791" spans="1:22" ht="45" hidden="1" x14ac:dyDescent="0.3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s="7">
        <f t="shared" si="175"/>
        <v>1</v>
      </c>
      <c r="G1791" s="7">
        <f t="shared" si="170"/>
        <v>10</v>
      </c>
      <c r="H1791" t="s">
        <v>8220</v>
      </c>
      <c r="I1791" t="s">
        <v>8223</v>
      </c>
      <c r="J1791" t="s">
        <v>8245</v>
      </c>
      <c r="K1791">
        <v>1421042403</v>
      </c>
      <c r="L1791">
        <v>1415858403</v>
      </c>
      <c r="M1791" s="13">
        <f t="shared" si="171"/>
        <v>41956.250034722223</v>
      </c>
      <c r="N1791" s="13" t="str">
        <f t="shared" si="172"/>
        <v>2014</v>
      </c>
      <c r="O1791" s="13" t="str">
        <f t="shared" si="173"/>
        <v>Nov</v>
      </c>
      <c r="P1791" s="13">
        <f t="shared" si="174"/>
        <v>42016.250034722223</v>
      </c>
      <c r="Q1791" t="b">
        <v>1</v>
      </c>
      <c r="R1791">
        <v>4</v>
      </c>
      <c r="S1791" t="b">
        <v>0</v>
      </c>
      <c r="T1791" t="s">
        <v>8283</v>
      </c>
      <c r="U1791" s="9" t="s">
        <v>8336</v>
      </c>
      <c r="V1791" t="s">
        <v>8337</v>
      </c>
    </row>
    <row r="1792" spans="1:22" ht="45" hidden="1" x14ac:dyDescent="0.3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s="7">
        <f t="shared" si="175"/>
        <v>5</v>
      </c>
      <c r="G1792" s="7">
        <f t="shared" si="170"/>
        <v>109.07</v>
      </c>
      <c r="H1792" t="s">
        <v>8220</v>
      </c>
      <c r="I1792" t="s">
        <v>8223</v>
      </c>
      <c r="J1792" t="s">
        <v>8245</v>
      </c>
      <c r="K1792">
        <v>1423152678</v>
      </c>
      <c r="L1792">
        <v>1420560678</v>
      </c>
      <c r="M1792" s="13">
        <f t="shared" si="171"/>
        <v>42010.674513888895</v>
      </c>
      <c r="N1792" s="13" t="str">
        <f t="shared" si="172"/>
        <v>2015</v>
      </c>
      <c r="O1792" s="13" t="str">
        <f t="shared" si="173"/>
        <v>Jan</v>
      </c>
      <c r="P1792" s="13">
        <f t="shared" si="174"/>
        <v>42040.674513888895</v>
      </c>
      <c r="Q1792" t="b">
        <v>1</v>
      </c>
      <c r="R1792">
        <v>15</v>
      </c>
      <c r="S1792" t="b">
        <v>0</v>
      </c>
      <c r="T1792" t="s">
        <v>8283</v>
      </c>
      <c r="U1792" s="9" t="s">
        <v>8336</v>
      </c>
      <c r="V1792" t="s">
        <v>8337</v>
      </c>
    </row>
    <row r="1793" spans="1:22" ht="45" hidden="1" x14ac:dyDescent="0.3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s="7">
        <f t="shared" si="175"/>
        <v>4</v>
      </c>
      <c r="G1793" s="7">
        <f t="shared" si="170"/>
        <v>26.75</v>
      </c>
      <c r="H1793" t="s">
        <v>8220</v>
      </c>
      <c r="I1793" t="s">
        <v>8224</v>
      </c>
      <c r="J1793" t="s">
        <v>8246</v>
      </c>
      <c r="K1793">
        <v>1422553565</v>
      </c>
      <c r="L1793">
        <v>1417369565</v>
      </c>
      <c r="M1793" s="13">
        <f t="shared" si="171"/>
        <v>41973.740335648152</v>
      </c>
      <c r="N1793" s="13" t="str">
        <f t="shared" si="172"/>
        <v>2014</v>
      </c>
      <c r="O1793" s="13" t="str">
        <f t="shared" si="173"/>
        <v>Nov</v>
      </c>
      <c r="P1793" s="13">
        <f t="shared" si="174"/>
        <v>42033.740335648152</v>
      </c>
      <c r="Q1793" t="b">
        <v>1</v>
      </c>
      <c r="R1793">
        <v>4</v>
      </c>
      <c r="S1793" t="b">
        <v>0</v>
      </c>
      <c r="T1793" t="s">
        <v>8283</v>
      </c>
      <c r="U1793" s="9" t="s">
        <v>8336</v>
      </c>
      <c r="V1793" t="s">
        <v>8337</v>
      </c>
    </row>
    <row r="1794" spans="1:22" ht="45" hidden="1" x14ac:dyDescent="0.3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s="7">
        <f t="shared" si="175"/>
        <v>61</v>
      </c>
      <c r="G1794" s="7">
        <f t="shared" si="170"/>
        <v>109.94</v>
      </c>
      <c r="H1794" t="s">
        <v>8220</v>
      </c>
      <c r="I1794" t="s">
        <v>8223</v>
      </c>
      <c r="J1794" t="s">
        <v>8245</v>
      </c>
      <c r="K1794">
        <v>1439189940</v>
      </c>
      <c r="L1794">
        <v>1435970682</v>
      </c>
      <c r="M1794" s="13">
        <f t="shared" si="171"/>
        <v>42189.031041666662</v>
      </c>
      <c r="N1794" s="13" t="str">
        <f t="shared" si="172"/>
        <v>2015</v>
      </c>
      <c r="O1794" s="13" t="str">
        <f t="shared" si="173"/>
        <v>Jul</v>
      </c>
      <c r="P1794" s="13">
        <f t="shared" si="174"/>
        <v>42226.290972222225</v>
      </c>
      <c r="Q1794" t="b">
        <v>1</v>
      </c>
      <c r="R1794">
        <v>139</v>
      </c>
      <c r="S1794" t="b">
        <v>0</v>
      </c>
      <c r="T1794" t="s">
        <v>8283</v>
      </c>
      <c r="U1794" s="9" t="s">
        <v>8336</v>
      </c>
      <c r="V1794" t="s">
        <v>8337</v>
      </c>
    </row>
    <row r="1795" spans="1:22" ht="45" hidden="1" x14ac:dyDescent="0.3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s="7">
        <f t="shared" si="175"/>
        <v>1</v>
      </c>
      <c r="G1795" s="7">
        <f t="shared" si="170"/>
        <v>20</v>
      </c>
      <c r="H1795" t="s">
        <v>8220</v>
      </c>
      <c r="I1795" t="s">
        <v>8225</v>
      </c>
      <c r="J1795" t="s">
        <v>8247</v>
      </c>
      <c r="K1795">
        <v>1417127040</v>
      </c>
      <c r="L1795">
        <v>1414531440</v>
      </c>
      <c r="M1795" s="13">
        <f t="shared" si="171"/>
        <v>41940.89166666667</v>
      </c>
      <c r="N1795" s="13" t="str">
        <f t="shared" si="172"/>
        <v>2014</v>
      </c>
      <c r="O1795" s="13" t="str">
        <f t="shared" si="173"/>
        <v>Oct</v>
      </c>
      <c r="P1795" s="13">
        <f t="shared" si="174"/>
        <v>41970.933333333334</v>
      </c>
      <c r="Q1795" t="b">
        <v>1</v>
      </c>
      <c r="R1795">
        <v>2</v>
      </c>
      <c r="S1795" t="b">
        <v>0</v>
      </c>
      <c r="T1795" t="s">
        <v>8283</v>
      </c>
      <c r="U1795" s="9" t="s">
        <v>8336</v>
      </c>
      <c r="V1795" t="s">
        <v>8337</v>
      </c>
    </row>
    <row r="1796" spans="1:22" ht="60" hidden="1" x14ac:dyDescent="0.3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s="7">
        <f t="shared" si="175"/>
        <v>11</v>
      </c>
      <c r="G1796" s="7">
        <f t="shared" si="170"/>
        <v>55.39</v>
      </c>
      <c r="H1796" t="s">
        <v>8220</v>
      </c>
      <c r="I1796" t="s">
        <v>8223</v>
      </c>
      <c r="J1796" t="s">
        <v>8245</v>
      </c>
      <c r="K1796">
        <v>1423660422</v>
      </c>
      <c r="L1796">
        <v>1420636422</v>
      </c>
      <c r="M1796" s="13">
        <f t="shared" si="171"/>
        <v>42011.551180555558</v>
      </c>
      <c r="N1796" s="13" t="str">
        <f t="shared" si="172"/>
        <v>2015</v>
      </c>
      <c r="O1796" s="13" t="str">
        <f t="shared" si="173"/>
        <v>Jan</v>
      </c>
      <c r="P1796" s="13">
        <f t="shared" si="174"/>
        <v>42046.551180555558</v>
      </c>
      <c r="Q1796" t="b">
        <v>1</v>
      </c>
      <c r="R1796">
        <v>18</v>
      </c>
      <c r="S1796" t="b">
        <v>0</v>
      </c>
      <c r="T1796" t="s">
        <v>8283</v>
      </c>
      <c r="U1796" s="9" t="s">
        <v>8336</v>
      </c>
      <c r="V1796" t="s">
        <v>8337</v>
      </c>
    </row>
    <row r="1797" spans="1:22" ht="45" hidden="1" x14ac:dyDescent="0.3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s="7">
        <f t="shared" si="175"/>
        <v>39</v>
      </c>
      <c r="G1797" s="7">
        <f t="shared" si="170"/>
        <v>133.9</v>
      </c>
      <c r="H1797" t="s">
        <v>8220</v>
      </c>
      <c r="I1797" t="s">
        <v>8235</v>
      </c>
      <c r="J1797" t="s">
        <v>8248</v>
      </c>
      <c r="K1797">
        <v>1476460800</v>
      </c>
      <c r="L1797">
        <v>1473922541</v>
      </c>
      <c r="M1797" s="13">
        <f t="shared" si="171"/>
        <v>42628.288668981477</v>
      </c>
      <c r="N1797" s="13" t="str">
        <f t="shared" si="172"/>
        <v>2016</v>
      </c>
      <c r="O1797" s="13" t="str">
        <f t="shared" si="173"/>
        <v>Sep</v>
      </c>
      <c r="P1797" s="13">
        <f t="shared" si="174"/>
        <v>42657.666666666672</v>
      </c>
      <c r="Q1797" t="b">
        <v>1</v>
      </c>
      <c r="R1797">
        <v>81</v>
      </c>
      <c r="S1797" t="b">
        <v>0</v>
      </c>
      <c r="T1797" t="s">
        <v>8283</v>
      </c>
      <c r="U1797" s="9" t="s">
        <v>8336</v>
      </c>
      <c r="V1797" t="s">
        <v>8337</v>
      </c>
    </row>
    <row r="1798" spans="1:22" ht="60" hidden="1" x14ac:dyDescent="0.3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s="7">
        <f t="shared" si="175"/>
        <v>22</v>
      </c>
      <c r="G1798" s="7">
        <f t="shared" si="170"/>
        <v>48.72</v>
      </c>
      <c r="H1798" t="s">
        <v>8220</v>
      </c>
      <c r="I1798" t="s">
        <v>8224</v>
      </c>
      <c r="J1798" t="s">
        <v>8246</v>
      </c>
      <c r="K1798">
        <v>1469356366</v>
      </c>
      <c r="L1798">
        <v>1464172366</v>
      </c>
      <c r="M1798" s="13">
        <f t="shared" si="171"/>
        <v>42515.439421296294</v>
      </c>
      <c r="N1798" s="13" t="str">
        <f t="shared" si="172"/>
        <v>2016</v>
      </c>
      <c r="O1798" s="13" t="str">
        <f t="shared" si="173"/>
        <v>May</v>
      </c>
      <c r="P1798" s="13">
        <f t="shared" si="174"/>
        <v>42575.439421296294</v>
      </c>
      <c r="Q1798" t="b">
        <v>1</v>
      </c>
      <c r="R1798">
        <v>86</v>
      </c>
      <c r="S1798" t="b">
        <v>0</v>
      </c>
      <c r="T1798" t="s">
        <v>8283</v>
      </c>
      <c r="U1798" s="9" t="s">
        <v>8336</v>
      </c>
      <c r="V1798" t="s">
        <v>8337</v>
      </c>
    </row>
    <row r="1799" spans="1:22" ht="45" hidden="1" x14ac:dyDescent="0.3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s="7">
        <f t="shared" si="175"/>
        <v>68</v>
      </c>
      <c r="G1799" s="7">
        <f t="shared" si="170"/>
        <v>48.25</v>
      </c>
      <c r="H1799" t="s">
        <v>8220</v>
      </c>
      <c r="I1799" t="s">
        <v>8223</v>
      </c>
      <c r="J1799" t="s">
        <v>8245</v>
      </c>
      <c r="K1799">
        <v>1481809189</v>
      </c>
      <c r="L1799">
        <v>1479217189</v>
      </c>
      <c r="M1799" s="13">
        <f t="shared" si="171"/>
        <v>42689.56931712963</v>
      </c>
      <c r="N1799" s="13" t="str">
        <f t="shared" si="172"/>
        <v>2016</v>
      </c>
      <c r="O1799" s="13" t="str">
        <f t="shared" si="173"/>
        <v>Nov</v>
      </c>
      <c r="P1799" s="13">
        <f t="shared" si="174"/>
        <v>42719.56931712963</v>
      </c>
      <c r="Q1799" t="b">
        <v>1</v>
      </c>
      <c r="R1799">
        <v>140</v>
      </c>
      <c r="S1799" t="b">
        <v>0</v>
      </c>
      <c r="T1799" t="s">
        <v>8283</v>
      </c>
      <c r="U1799" s="9" t="s">
        <v>8336</v>
      </c>
      <c r="V1799" t="s">
        <v>8337</v>
      </c>
    </row>
    <row r="1800" spans="1:22" ht="45" hidden="1" x14ac:dyDescent="0.3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s="7">
        <f t="shared" si="175"/>
        <v>14</v>
      </c>
      <c r="G1800" s="7">
        <f t="shared" si="170"/>
        <v>58.97</v>
      </c>
      <c r="H1800" t="s">
        <v>8220</v>
      </c>
      <c r="I1800" t="s">
        <v>8223</v>
      </c>
      <c r="J1800" t="s">
        <v>8245</v>
      </c>
      <c r="K1800">
        <v>1454572233</v>
      </c>
      <c r="L1800">
        <v>1449388233</v>
      </c>
      <c r="M1800" s="13">
        <f t="shared" si="171"/>
        <v>42344.32677083333</v>
      </c>
      <c r="N1800" s="13" t="str">
        <f t="shared" si="172"/>
        <v>2015</v>
      </c>
      <c r="O1800" s="13" t="str">
        <f t="shared" si="173"/>
        <v>Dec</v>
      </c>
      <c r="P1800" s="13">
        <f t="shared" si="174"/>
        <v>42404.32677083333</v>
      </c>
      <c r="Q1800" t="b">
        <v>1</v>
      </c>
      <c r="R1800">
        <v>37</v>
      </c>
      <c r="S1800" t="b">
        <v>0</v>
      </c>
      <c r="T1800" t="s">
        <v>8283</v>
      </c>
      <c r="U1800" s="9" t="s">
        <v>8336</v>
      </c>
      <c r="V1800" t="s">
        <v>8337</v>
      </c>
    </row>
    <row r="1801" spans="1:22" ht="30" hidden="1" x14ac:dyDescent="0.3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s="7">
        <f t="shared" si="175"/>
        <v>2</v>
      </c>
      <c r="G1801" s="7">
        <f t="shared" si="170"/>
        <v>11.64</v>
      </c>
      <c r="H1801" t="s">
        <v>8220</v>
      </c>
      <c r="I1801" t="s">
        <v>8224</v>
      </c>
      <c r="J1801" t="s">
        <v>8246</v>
      </c>
      <c r="K1801">
        <v>1415740408</v>
      </c>
      <c r="L1801">
        <v>1414008808</v>
      </c>
      <c r="M1801" s="13">
        <f t="shared" si="171"/>
        <v>41934.842685185184</v>
      </c>
      <c r="N1801" s="13" t="str">
        <f t="shared" si="172"/>
        <v>2014</v>
      </c>
      <c r="O1801" s="13" t="str">
        <f t="shared" si="173"/>
        <v>Oct</v>
      </c>
      <c r="P1801" s="13">
        <f t="shared" si="174"/>
        <v>41954.884351851855</v>
      </c>
      <c r="Q1801" t="b">
        <v>1</v>
      </c>
      <c r="R1801">
        <v>6</v>
      </c>
      <c r="S1801" t="b">
        <v>0</v>
      </c>
      <c r="T1801" t="s">
        <v>8283</v>
      </c>
      <c r="U1801" s="9" t="s">
        <v>8336</v>
      </c>
      <c r="V1801" t="s">
        <v>8337</v>
      </c>
    </row>
    <row r="1802" spans="1:22" ht="60" hidden="1" x14ac:dyDescent="0.3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s="7">
        <f t="shared" si="175"/>
        <v>20</v>
      </c>
      <c r="G1802" s="7">
        <f t="shared" ref="G1802:G1865" si="176">IFERROR(ROUND(E1802/R1802,2),0)</f>
        <v>83.72</v>
      </c>
      <c r="H1802" t="s">
        <v>8220</v>
      </c>
      <c r="I1802" t="s">
        <v>8224</v>
      </c>
      <c r="J1802" t="s">
        <v>8246</v>
      </c>
      <c r="K1802">
        <v>1476109970</v>
      </c>
      <c r="L1802">
        <v>1473517970</v>
      </c>
      <c r="M1802" s="13">
        <f t="shared" ref="M1802:M1865" si="177">(((L1802/60)/60)/24)+DATE(1970,1,1)</f>
        <v>42623.606134259258</v>
      </c>
      <c r="N1802" s="13" t="str">
        <f t="shared" ref="N1802:N1865" si="178">TEXT(M1802, "YYY")</f>
        <v>2016</v>
      </c>
      <c r="O1802" s="13" t="str">
        <f t="shared" ref="O1802:O1865" si="179">TEXT(M1802,"MMM")</f>
        <v>Sep</v>
      </c>
      <c r="P1802" s="13">
        <f t="shared" ref="P1802:P1865" si="180">(((K1802/60)/60)/24)+DATE(1970,1,1)</f>
        <v>42653.606134259258</v>
      </c>
      <c r="Q1802" t="b">
        <v>1</v>
      </c>
      <c r="R1802">
        <v>113</v>
      </c>
      <c r="S1802" t="b">
        <v>0</v>
      </c>
      <c r="T1802" t="s">
        <v>8283</v>
      </c>
      <c r="U1802" s="9" t="s">
        <v>8336</v>
      </c>
      <c r="V1802" t="s">
        <v>8337</v>
      </c>
    </row>
    <row r="1803" spans="1:22" ht="60" hidden="1" x14ac:dyDescent="0.3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s="7">
        <f t="shared" si="175"/>
        <v>14</v>
      </c>
      <c r="G1803" s="7">
        <f t="shared" si="176"/>
        <v>63.65</v>
      </c>
      <c r="H1803" t="s">
        <v>8220</v>
      </c>
      <c r="I1803" t="s">
        <v>8224</v>
      </c>
      <c r="J1803" t="s">
        <v>8246</v>
      </c>
      <c r="K1803">
        <v>1450181400</v>
      </c>
      <c r="L1803">
        <v>1447429868</v>
      </c>
      <c r="M1803" s="13">
        <f t="shared" si="177"/>
        <v>42321.660509259258</v>
      </c>
      <c r="N1803" s="13" t="str">
        <f t="shared" si="178"/>
        <v>2015</v>
      </c>
      <c r="O1803" s="13" t="str">
        <f t="shared" si="179"/>
        <v>Nov</v>
      </c>
      <c r="P1803" s="13">
        <f t="shared" si="180"/>
        <v>42353.506944444445</v>
      </c>
      <c r="Q1803" t="b">
        <v>1</v>
      </c>
      <c r="R1803">
        <v>37</v>
      </c>
      <c r="S1803" t="b">
        <v>0</v>
      </c>
      <c r="T1803" t="s">
        <v>8283</v>
      </c>
      <c r="U1803" s="9" t="s">
        <v>8336</v>
      </c>
      <c r="V1803" t="s">
        <v>8337</v>
      </c>
    </row>
    <row r="1804" spans="1:22" ht="45" hidden="1" x14ac:dyDescent="0.3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s="7">
        <f t="shared" si="175"/>
        <v>48</v>
      </c>
      <c r="G1804" s="7">
        <f t="shared" si="176"/>
        <v>94.28</v>
      </c>
      <c r="H1804" t="s">
        <v>8220</v>
      </c>
      <c r="I1804" t="s">
        <v>8235</v>
      </c>
      <c r="J1804" t="s">
        <v>8248</v>
      </c>
      <c r="K1804">
        <v>1435442340</v>
      </c>
      <c r="L1804">
        <v>1433416830</v>
      </c>
      <c r="M1804" s="13">
        <f t="shared" si="177"/>
        <v>42159.47256944445</v>
      </c>
      <c r="N1804" s="13" t="str">
        <f t="shared" si="178"/>
        <v>2015</v>
      </c>
      <c r="O1804" s="13" t="str">
        <f t="shared" si="179"/>
        <v>Jun</v>
      </c>
      <c r="P1804" s="13">
        <f t="shared" si="180"/>
        <v>42182.915972222225</v>
      </c>
      <c r="Q1804" t="b">
        <v>1</v>
      </c>
      <c r="R1804">
        <v>18</v>
      </c>
      <c r="S1804" t="b">
        <v>0</v>
      </c>
      <c r="T1804" t="s">
        <v>8283</v>
      </c>
      <c r="U1804" s="9" t="s">
        <v>8336</v>
      </c>
      <c r="V1804" t="s">
        <v>8337</v>
      </c>
    </row>
    <row r="1805" spans="1:22" ht="45" hidden="1" x14ac:dyDescent="0.3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s="7">
        <f t="shared" si="175"/>
        <v>31</v>
      </c>
      <c r="G1805" s="7">
        <f t="shared" si="176"/>
        <v>71.87</v>
      </c>
      <c r="H1805" t="s">
        <v>8220</v>
      </c>
      <c r="I1805" t="s">
        <v>8223</v>
      </c>
      <c r="J1805" t="s">
        <v>8245</v>
      </c>
      <c r="K1805">
        <v>1423878182</v>
      </c>
      <c r="L1805">
        <v>1421199782</v>
      </c>
      <c r="M1805" s="13">
        <f t="shared" si="177"/>
        <v>42018.071550925932</v>
      </c>
      <c r="N1805" s="13" t="str">
        <f t="shared" si="178"/>
        <v>2015</v>
      </c>
      <c r="O1805" s="13" t="str">
        <f t="shared" si="179"/>
        <v>Jan</v>
      </c>
      <c r="P1805" s="13">
        <f t="shared" si="180"/>
        <v>42049.071550925932</v>
      </c>
      <c r="Q1805" t="b">
        <v>1</v>
      </c>
      <c r="R1805">
        <v>75</v>
      </c>
      <c r="S1805" t="b">
        <v>0</v>
      </c>
      <c r="T1805" t="s">
        <v>8283</v>
      </c>
      <c r="U1805" s="9" t="s">
        <v>8336</v>
      </c>
      <c r="V1805" t="s">
        <v>8337</v>
      </c>
    </row>
    <row r="1806" spans="1:22" ht="45" hidden="1" x14ac:dyDescent="0.3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s="7">
        <f t="shared" si="175"/>
        <v>35</v>
      </c>
      <c r="G1806" s="7">
        <f t="shared" si="176"/>
        <v>104.85</v>
      </c>
      <c r="H1806" t="s">
        <v>8220</v>
      </c>
      <c r="I1806" t="s">
        <v>8223</v>
      </c>
      <c r="J1806" t="s">
        <v>8245</v>
      </c>
      <c r="K1806">
        <v>1447521404</v>
      </c>
      <c r="L1806">
        <v>1444061804</v>
      </c>
      <c r="M1806" s="13">
        <f t="shared" si="177"/>
        <v>42282.678287037037</v>
      </c>
      <c r="N1806" s="13" t="str">
        <f t="shared" si="178"/>
        <v>2015</v>
      </c>
      <c r="O1806" s="13" t="str">
        <f t="shared" si="179"/>
        <v>Oct</v>
      </c>
      <c r="P1806" s="13">
        <f t="shared" si="180"/>
        <v>42322.719953703709</v>
      </c>
      <c r="Q1806" t="b">
        <v>1</v>
      </c>
      <c r="R1806">
        <v>52</v>
      </c>
      <c r="S1806" t="b">
        <v>0</v>
      </c>
      <c r="T1806" t="s">
        <v>8283</v>
      </c>
      <c r="U1806" s="9" t="s">
        <v>8336</v>
      </c>
      <c r="V1806" t="s">
        <v>8337</v>
      </c>
    </row>
    <row r="1807" spans="1:22" ht="45" hidden="1" x14ac:dyDescent="0.3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s="7">
        <f t="shared" si="175"/>
        <v>36</v>
      </c>
      <c r="G1807" s="7">
        <f t="shared" si="176"/>
        <v>67.14</v>
      </c>
      <c r="H1807" t="s">
        <v>8220</v>
      </c>
      <c r="I1807" t="s">
        <v>8235</v>
      </c>
      <c r="J1807" t="s">
        <v>8248</v>
      </c>
      <c r="K1807">
        <v>1443808800</v>
      </c>
      <c r="L1807">
        <v>1441048658</v>
      </c>
      <c r="M1807" s="13">
        <f t="shared" si="177"/>
        <v>42247.803912037038</v>
      </c>
      <c r="N1807" s="13" t="str">
        <f t="shared" si="178"/>
        <v>2015</v>
      </c>
      <c r="O1807" s="13" t="str">
        <f t="shared" si="179"/>
        <v>Aug</v>
      </c>
      <c r="P1807" s="13">
        <f t="shared" si="180"/>
        <v>42279.75</v>
      </c>
      <c r="Q1807" t="b">
        <v>1</v>
      </c>
      <c r="R1807">
        <v>122</v>
      </c>
      <c r="S1807" t="b">
        <v>0</v>
      </c>
      <c r="T1807" t="s">
        <v>8283</v>
      </c>
      <c r="U1807" s="9" t="s">
        <v>8336</v>
      </c>
      <c r="V1807" t="s">
        <v>8337</v>
      </c>
    </row>
    <row r="1808" spans="1:22" ht="45" hidden="1" x14ac:dyDescent="0.3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s="7">
        <f t="shared" si="175"/>
        <v>3</v>
      </c>
      <c r="G1808" s="7">
        <f t="shared" si="176"/>
        <v>73.88</v>
      </c>
      <c r="H1808" t="s">
        <v>8220</v>
      </c>
      <c r="I1808" t="s">
        <v>8224</v>
      </c>
      <c r="J1808" t="s">
        <v>8246</v>
      </c>
      <c r="K1808">
        <v>1412090349</v>
      </c>
      <c r="L1808">
        <v>1409066349</v>
      </c>
      <c r="M1808" s="13">
        <f t="shared" si="177"/>
        <v>41877.638298611113</v>
      </c>
      <c r="N1808" s="13" t="str">
        <f t="shared" si="178"/>
        <v>2014</v>
      </c>
      <c r="O1808" s="13" t="str">
        <f t="shared" si="179"/>
        <v>Aug</v>
      </c>
      <c r="P1808" s="13">
        <f t="shared" si="180"/>
        <v>41912.638298611113</v>
      </c>
      <c r="Q1808" t="b">
        <v>1</v>
      </c>
      <c r="R1808">
        <v>8</v>
      </c>
      <c r="S1808" t="b">
        <v>0</v>
      </c>
      <c r="T1808" t="s">
        <v>8283</v>
      </c>
      <c r="U1808" s="9" t="s">
        <v>8336</v>
      </c>
      <c r="V1808" t="s">
        <v>8337</v>
      </c>
    </row>
    <row r="1809" spans="1:22" ht="30" hidden="1" x14ac:dyDescent="0.3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s="7">
        <f t="shared" si="175"/>
        <v>11</v>
      </c>
      <c r="G1809" s="7">
        <f t="shared" si="176"/>
        <v>69.13</v>
      </c>
      <c r="H1809" t="s">
        <v>8220</v>
      </c>
      <c r="I1809" t="s">
        <v>8223</v>
      </c>
      <c r="J1809" t="s">
        <v>8245</v>
      </c>
      <c r="K1809">
        <v>1411868313</v>
      </c>
      <c r="L1809">
        <v>1409276313</v>
      </c>
      <c r="M1809" s="13">
        <f t="shared" si="177"/>
        <v>41880.068437499998</v>
      </c>
      <c r="N1809" s="13" t="str">
        <f t="shared" si="178"/>
        <v>2014</v>
      </c>
      <c r="O1809" s="13" t="str">
        <f t="shared" si="179"/>
        <v>Aug</v>
      </c>
      <c r="P1809" s="13">
        <f t="shared" si="180"/>
        <v>41910.068437499998</v>
      </c>
      <c r="Q1809" t="b">
        <v>1</v>
      </c>
      <c r="R1809">
        <v>8</v>
      </c>
      <c r="S1809" t="b">
        <v>0</v>
      </c>
      <c r="T1809" t="s">
        <v>8283</v>
      </c>
      <c r="U1809" s="9" t="s">
        <v>8336</v>
      </c>
      <c r="V1809" t="s">
        <v>8337</v>
      </c>
    </row>
    <row r="1810" spans="1:22" ht="60" hidden="1" x14ac:dyDescent="0.3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s="7">
        <f t="shared" si="175"/>
        <v>41</v>
      </c>
      <c r="G1810" s="7">
        <f t="shared" si="176"/>
        <v>120.77</v>
      </c>
      <c r="H1810" t="s">
        <v>8220</v>
      </c>
      <c r="I1810" t="s">
        <v>8223</v>
      </c>
      <c r="J1810" t="s">
        <v>8245</v>
      </c>
      <c r="K1810">
        <v>1486830030</v>
      </c>
      <c r="L1810">
        <v>1483806030</v>
      </c>
      <c r="M1810" s="13">
        <f t="shared" si="177"/>
        <v>42742.680902777778</v>
      </c>
      <c r="N1810" s="13" t="str">
        <f t="shared" si="178"/>
        <v>2017</v>
      </c>
      <c r="O1810" s="13" t="str">
        <f t="shared" si="179"/>
        <v>Jan</v>
      </c>
      <c r="P1810" s="13">
        <f t="shared" si="180"/>
        <v>42777.680902777778</v>
      </c>
      <c r="Q1810" t="b">
        <v>1</v>
      </c>
      <c r="R1810">
        <v>96</v>
      </c>
      <c r="S1810" t="b">
        <v>0</v>
      </c>
      <c r="T1810" t="s">
        <v>8283</v>
      </c>
      <c r="U1810" s="9" t="s">
        <v>8336</v>
      </c>
      <c r="V1810" t="s">
        <v>8337</v>
      </c>
    </row>
    <row r="1811" spans="1:22" ht="45" hidden="1" x14ac:dyDescent="0.3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s="7">
        <f t="shared" si="175"/>
        <v>11</v>
      </c>
      <c r="G1811" s="7">
        <f t="shared" si="176"/>
        <v>42.22</v>
      </c>
      <c r="H1811" t="s">
        <v>8220</v>
      </c>
      <c r="I1811" t="s">
        <v>8228</v>
      </c>
      <c r="J1811" t="s">
        <v>8250</v>
      </c>
      <c r="K1811">
        <v>1425246439</v>
      </c>
      <c r="L1811">
        <v>1422222439</v>
      </c>
      <c r="M1811" s="13">
        <f t="shared" si="177"/>
        <v>42029.907858796301</v>
      </c>
      <c r="N1811" s="13" t="str">
        <f t="shared" si="178"/>
        <v>2015</v>
      </c>
      <c r="O1811" s="13" t="str">
        <f t="shared" si="179"/>
        <v>Jan</v>
      </c>
      <c r="P1811" s="13">
        <f t="shared" si="180"/>
        <v>42064.907858796301</v>
      </c>
      <c r="Q1811" t="b">
        <v>1</v>
      </c>
      <c r="R1811">
        <v>9</v>
      </c>
      <c r="S1811" t="b">
        <v>0</v>
      </c>
      <c r="T1811" t="s">
        <v>8283</v>
      </c>
      <c r="U1811" s="9" t="s">
        <v>8336</v>
      </c>
      <c r="V1811" t="s">
        <v>8337</v>
      </c>
    </row>
    <row r="1812" spans="1:22" ht="45" hidden="1" x14ac:dyDescent="0.3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s="7">
        <f t="shared" si="175"/>
        <v>3</v>
      </c>
      <c r="G1812" s="7">
        <f t="shared" si="176"/>
        <v>7.5</v>
      </c>
      <c r="H1812" t="s">
        <v>8220</v>
      </c>
      <c r="I1812" t="s">
        <v>8223</v>
      </c>
      <c r="J1812" t="s">
        <v>8245</v>
      </c>
      <c r="K1812">
        <v>1408657826</v>
      </c>
      <c r="L1812">
        <v>1407621026</v>
      </c>
      <c r="M1812" s="13">
        <f t="shared" si="177"/>
        <v>41860.91002314815</v>
      </c>
      <c r="N1812" s="13" t="str">
        <f t="shared" si="178"/>
        <v>2014</v>
      </c>
      <c r="O1812" s="13" t="str">
        <f t="shared" si="179"/>
        <v>Aug</v>
      </c>
      <c r="P1812" s="13">
        <f t="shared" si="180"/>
        <v>41872.91002314815</v>
      </c>
      <c r="Q1812" t="b">
        <v>0</v>
      </c>
      <c r="R1812">
        <v>2</v>
      </c>
      <c r="S1812" t="b">
        <v>0</v>
      </c>
      <c r="T1812" t="s">
        <v>8283</v>
      </c>
      <c r="U1812" s="9" t="s">
        <v>8336</v>
      </c>
      <c r="V1812" t="s">
        <v>8337</v>
      </c>
    </row>
    <row r="1813" spans="1:22" ht="45" hidden="1" x14ac:dyDescent="0.3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s="7">
        <f t="shared" si="175"/>
        <v>0</v>
      </c>
      <c r="G1813" s="7">
        <f t="shared" si="176"/>
        <v>1.54</v>
      </c>
      <c r="H1813" t="s">
        <v>8220</v>
      </c>
      <c r="I1813" t="s">
        <v>8223</v>
      </c>
      <c r="J1813" t="s">
        <v>8245</v>
      </c>
      <c r="K1813">
        <v>1414123200</v>
      </c>
      <c r="L1813">
        <v>1408962270</v>
      </c>
      <c r="M1813" s="13">
        <f t="shared" si="177"/>
        <v>41876.433680555558</v>
      </c>
      <c r="N1813" s="13" t="str">
        <f t="shared" si="178"/>
        <v>2014</v>
      </c>
      <c r="O1813" s="13" t="str">
        <f t="shared" si="179"/>
        <v>Aug</v>
      </c>
      <c r="P1813" s="13">
        <f t="shared" si="180"/>
        <v>41936.166666666664</v>
      </c>
      <c r="Q1813" t="b">
        <v>0</v>
      </c>
      <c r="R1813">
        <v>26</v>
      </c>
      <c r="S1813" t="b">
        <v>0</v>
      </c>
      <c r="T1813" t="s">
        <v>8283</v>
      </c>
      <c r="U1813" s="9" t="s">
        <v>8336</v>
      </c>
      <c r="V1813" t="s">
        <v>8337</v>
      </c>
    </row>
    <row r="1814" spans="1:22" ht="60" hidden="1" x14ac:dyDescent="0.3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s="7">
        <f t="shared" si="175"/>
        <v>13</v>
      </c>
      <c r="G1814" s="7">
        <f t="shared" si="176"/>
        <v>37.61</v>
      </c>
      <c r="H1814" t="s">
        <v>8220</v>
      </c>
      <c r="I1814" t="s">
        <v>8224</v>
      </c>
      <c r="J1814" t="s">
        <v>8246</v>
      </c>
      <c r="K1814">
        <v>1467531536</v>
      </c>
      <c r="L1814">
        <v>1464939536</v>
      </c>
      <c r="M1814" s="13">
        <f t="shared" si="177"/>
        <v>42524.318703703699</v>
      </c>
      <c r="N1814" s="13" t="str">
        <f t="shared" si="178"/>
        <v>2016</v>
      </c>
      <c r="O1814" s="13" t="str">
        <f t="shared" si="179"/>
        <v>Jun</v>
      </c>
      <c r="P1814" s="13">
        <f t="shared" si="180"/>
        <v>42554.318703703699</v>
      </c>
      <c r="Q1814" t="b">
        <v>0</v>
      </c>
      <c r="R1814">
        <v>23</v>
      </c>
      <c r="S1814" t="b">
        <v>0</v>
      </c>
      <c r="T1814" t="s">
        <v>8283</v>
      </c>
      <c r="U1814" s="9" t="s">
        <v>8336</v>
      </c>
      <c r="V1814" t="s">
        <v>8337</v>
      </c>
    </row>
    <row r="1815" spans="1:22" ht="45" hidden="1" x14ac:dyDescent="0.3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s="7">
        <f t="shared" si="175"/>
        <v>0</v>
      </c>
      <c r="G1815" s="7">
        <f t="shared" si="176"/>
        <v>0</v>
      </c>
      <c r="H1815" t="s">
        <v>8220</v>
      </c>
      <c r="I1815" t="s">
        <v>8224</v>
      </c>
      <c r="J1815" t="s">
        <v>8246</v>
      </c>
      <c r="K1815">
        <v>1407532812</v>
      </c>
      <c r="L1815">
        <v>1404940812</v>
      </c>
      <c r="M1815" s="13">
        <f t="shared" si="177"/>
        <v>41829.889027777775</v>
      </c>
      <c r="N1815" s="13" t="str">
        <f t="shared" si="178"/>
        <v>2014</v>
      </c>
      <c r="O1815" s="13" t="str">
        <f t="shared" si="179"/>
        <v>Jul</v>
      </c>
      <c r="P1815" s="13">
        <f t="shared" si="180"/>
        <v>41859.889027777775</v>
      </c>
      <c r="Q1815" t="b">
        <v>0</v>
      </c>
      <c r="R1815">
        <v>0</v>
      </c>
      <c r="S1815" t="b">
        <v>0</v>
      </c>
      <c r="T1815" t="s">
        <v>8283</v>
      </c>
      <c r="U1815" s="9" t="s">
        <v>8336</v>
      </c>
      <c r="V1815" t="s">
        <v>8337</v>
      </c>
    </row>
    <row r="1816" spans="1:22" ht="45" hidden="1" x14ac:dyDescent="0.3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s="7">
        <f t="shared" si="175"/>
        <v>49</v>
      </c>
      <c r="G1816" s="7">
        <f t="shared" si="176"/>
        <v>42.16</v>
      </c>
      <c r="H1816" t="s">
        <v>8220</v>
      </c>
      <c r="I1816" t="s">
        <v>8224</v>
      </c>
      <c r="J1816" t="s">
        <v>8246</v>
      </c>
      <c r="K1816">
        <v>1425108736</v>
      </c>
      <c r="L1816">
        <v>1422516736</v>
      </c>
      <c r="M1816" s="13">
        <f t="shared" si="177"/>
        <v>42033.314074074078</v>
      </c>
      <c r="N1816" s="13" t="str">
        <f t="shared" si="178"/>
        <v>2015</v>
      </c>
      <c r="O1816" s="13" t="str">
        <f t="shared" si="179"/>
        <v>Jan</v>
      </c>
      <c r="P1816" s="13">
        <f t="shared" si="180"/>
        <v>42063.314074074078</v>
      </c>
      <c r="Q1816" t="b">
        <v>0</v>
      </c>
      <c r="R1816">
        <v>140</v>
      </c>
      <c r="S1816" t="b">
        <v>0</v>
      </c>
      <c r="T1816" t="s">
        <v>8283</v>
      </c>
      <c r="U1816" s="9" t="s">
        <v>8336</v>
      </c>
      <c r="V1816" t="s">
        <v>8337</v>
      </c>
    </row>
    <row r="1817" spans="1:22" ht="60" hidden="1" x14ac:dyDescent="0.3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s="7">
        <f t="shared" si="175"/>
        <v>0</v>
      </c>
      <c r="G1817" s="7">
        <f t="shared" si="176"/>
        <v>0</v>
      </c>
      <c r="H1817" t="s">
        <v>8220</v>
      </c>
      <c r="I1817" t="s">
        <v>8223</v>
      </c>
      <c r="J1817" t="s">
        <v>8245</v>
      </c>
      <c r="K1817">
        <v>1435787137</v>
      </c>
      <c r="L1817">
        <v>1434577537</v>
      </c>
      <c r="M1817" s="13">
        <f t="shared" si="177"/>
        <v>42172.906678240746</v>
      </c>
      <c r="N1817" s="13" t="str">
        <f t="shared" si="178"/>
        <v>2015</v>
      </c>
      <c r="O1817" s="13" t="str">
        <f t="shared" si="179"/>
        <v>Jun</v>
      </c>
      <c r="P1817" s="13">
        <f t="shared" si="180"/>
        <v>42186.906678240746</v>
      </c>
      <c r="Q1817" t="b">
        <v>0</v>
      </c>
      <c r="R1817">
        <v>0</v>
      </c>
      <c r="S1817" t="b">
        <v>0</v>
      </c>
      <c r="T1817" t="s">
        <v>8283</v>
      </c>
      <c r="U1817" s="9" t="s">
        <v>8336</v>
      </c>
      <c r="V1817" t="s">
        <v>8337</v>
      </c>
    </row>
    <row r="1818" spans="1:22" ht="45" hidden="1" x14ac:dyDescent="0.3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s="7">
        <f t="shared" ref="F1818:F1881" si="181">ROUND(E1818/D1818*100,0)</f>
        <v>2</v>
      </c>
      <c r="G1818" s="7">
        <f t="shared" si="176"/>
        <v>84.83</v>
      </c>
      <c r="H1818" t="s">
        <v>8220</v>
      </c>
      <c r="I1818" t="s">
        <v>8239</v>
      </c>
      <c r="J1818" t="s">
        <v>8256</v>
      </c>
      <c r="K1818">
        <v>1469473200</v>
      </c>
      <c r="L1818">
        <v>1467061303</v>
      </c>
      <c r="M1818" s="13">
        <f t="shared" si="177"/>
        <v>42548.876192129625</v>
      </c>
      <c r="N1818" s="13" t="str">
        <f t="shared" si="178"/>
        <v>2016</v>
      </c>
      <c r="O1818" s="13" t="str">
        <f t="shared" si="179"/>
        <v>Jun</v>
      </c>
      <c r="P1818" s="13">
        <f t="shared" si="180"/>
        <v>42576.791666666672</v>
      </c>
      <c r="Q1818" t="b">
        <v>0</v>
      </c>
      <c r="R1818">
        <v>6</v>
      </c>
      <c r="S1818" t="b">
        <v>0</v>
      </c>
      <c r="T1818" t="s">
        <v>8283</v>
      </c>
      <c r="U1818" s="9" t="s">
        <v>8336</v>
      </c>
      <c r="V1818" t="s">
        <v>8337</v>
      </c>
    </row>
    <row r="1819" spans="1:22" ht="30" hidden="1" x14ac:dyDescent="0.3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s="7">
        <f t="shared" si="181"/>
        <v>52</v>
      </c>
      <c r="G1819" s="7">
        <f t="shared" si="176"/>
        <v>94.19</v>
      </c>
      <c r="H1819" t="s">
        <v>8220</v>
      </c>
      <c r="I1819" t="s">
        <v>8223</v>
      </c>
      <c r="J1819" t="s">
        <v>8245</v>
      </c>
      <c r="K1819">
        <v>1485759540</v>
      </c>
      <c r="L1819">
        <v>1480607607</v>
      </c>
      <c r="M1819" s="13">
        <f t="shared" si="177"/>
        <v>42705.662118055552</v>
      </c>
      <c r="N1819" s="13" t="str">
        <f t="shared" si="178"/>
        <v>2016</v>
      </c>
      <c r="O1819" s="13" t="str">
        <f t="shared" si="179"/>
        <v>Dec</v>
      </c>
      <c r="P1819" s="13">
        <f t="shared" si="180"/>
        <v>42765.290972222225</v>
      </c>
      <c r="Q1819" t="b">
        <v>0</v>
      </c>
      <c r="R1819">
        <v>100</v>
      </c>
      <c r="S1819" t="b">
        <v>0</v>
      </c>
      <c r="T1819" t="s">
        <v>8283</v>
      </c>
      <c r="U1819" s="9" t="s">
        <v>8336</v>
      </c>
      <c r="V1819" t="s">
        <v>8337</v>
      </c>
    </row>
    <row r="1820" spans="1:22" ht="45" hidden="1" x14ac:dyDescent="0.3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s="7">
        <f t="shared" si="181"/>
        <v>0</v>
      </c>
      <c r="G1820" s="7">
        <f t="shared" si="176"/>
        <v>0</v>
      </c>
      <c r="H1820" t="s">
        <v>8220</v>
      </c>
      <c r="I1820" t="s">
        <v>8223</v>
      </c>
      <c r="J1820" t="s">
        <v>8245</v>
      </c>
      <c r="K1820">
        <v>1428035850</v>
      </c>
      <c r="L1820">
        <v>1425447450</v>
      </c>
      <c r="M1820" s="13">
        <f t="shared" si="177"/>
        <v>42067.234375</v>
      </c>
      <c r="N1820" s="13" t="str">
        <f t="shared" si="178"/>
        <v>2015</v>
      </c>
      <c r="O1820" s="13" t="str">
        <f t="shared" si="179"/>
        <v>Mar</v>
      </c>
      <c r="P1820" s="13">
        <f t="shared" si="180"/>
        <v>42097.192708333328</v>
      </c>
      <c r="Q1820" t="b">
        <v>0</v>
      </c>
      <c r="R1820">
        <v>0</v>
      </c>
      <c r="S1820" t="b">
        <v>0</v>
      </c>
      <c r="T1820" t="s">
        <v>8283</v>
      </c>
      <c r="U1820" s="9" t="s">
        <v>8336</v>
      </c>
      <c r="V1820" t="s">
        <v>8337</v>
      </c>
    </row>
    <row r="1821" spans="1:22" ht="45" hidden="1" x14ac:dyDescent="0.3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s="7">
        <f t="shared" si="181"/>
        <v>2</v>
      </c>
      <c r="G1821" s="7">
        <f t="shared" si="176"/>
        <v>6.25</v>
      </c>
      <c r="H1821" t="s">
        <v>8220</v>
      </c>
      <c r="I1821" t="s">
        <v>8223</v>
      </c>
      <c r="J1821" t="s">
        <v>8245</v>
      </c>
      <c r="K1821">
        <v>1406743396</v>
      </c>
      <c r="L1821">
        <v>1404151396</v>
      </c>
      <c r="M1821" s="13">
        <f t="shared" si="177"/>
        <v>41820.752268518518</v>
      </c>
      <c r="N1821" s="13" t="str">
        <f t="shared" si="178"/>
        <v>2014</v>
      </c>
      <c r="O1821" s="13" t="str">
        <f t="shared" si="179"/>
        <v>Jun</v>
      </c>
      <c r="P1821" s="13">
        <f t="shared" si="180"/>
        <v>41850.752268518518</v>
      </c>
      <c r="Q1821" t="b">
        <v>0</v>
      </c>
      <c r="R1821">
        <v>4</v>
      </c>
      <c r="S1821" t="b">
        <v>0</v>
      </c>
      <c r="T1821" t="s">
        <v>8283</v>
      </c>
      <c r="U1821" s="9" t="s">
        <v>8336</v>
      </c>
      <c r="V1821" t="s">
        <v>8337</v>
      </c>
    </row>
    <row r="1822" spans="1:22" ht="60" hidden="1" x14ac:dyDescent="0.3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s="7">
        <f t="shared" si="181"/>
        <v>7</v>
      </c>
      <c r="G1822" s="7">
        <f t="shared" si="176"/>
        <v>213.38</v>
      </c>
      <c r="H1822" t="s">
        <v>8220</v>
      </c>
      <c r="I1822" t="s">
        <v>8223</v>
      </c>
      <c r="J1822" t="s">
        <v>8245</v>
      </c>
      <c r="K1822">
        <v>1427850090</v>
      </c>
      <c r="L1822">
        <v>1425261690</v>
      </c>
      <c r="M1822" s="13">
        <f t="shared" si="177"/>
        <v>42065.084375000006</v>
      </c>
      <c r="N1822" s="13" t="str">
        <f t="shared" si="178"/>
        <v>2015</v>
      </c>
      <c r="O1822" s="13" t="str">
        <f t="shared" si="179"/>
        <v>Mar</v>
      </c>
      <c r="P1822" s="13">
        <f t="shared" si="180"/>
        <v>42095.042708333334</v>
      </c>
      <c r="Q1822" t="b">
        <v>0</v>
      </c>
      <c r="R1822">
        <v>8</v>
      </c>
      <c r="S1822" t="b">
        <v>0</v>
      </c>
      <c r="T1822" t="s">
        <v>8283</v>
      </c>
      <c r="U1822" s="9" t="s">
        <v>8336</v>
      </c>
      <c r="V1822" t="s">
        <v>8337</v>
      </c>
    </row>
    <row r="1823" spans="1:22" ht="45" hidden="1" x14ac:dyDescent="0.3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s="7">
        <f t="shared" si="181"/>
        <v>135</v>
      </c>
      <c r="G1823" s="7">
        <f t="shared" si="176"/>
        <v>59.16</v>
      </c>
      <c r="H1823" t="s">
        <v>8218</v>
      </c>
      <c r="I1823" t="s">
        <v>8223</v>
      </c>
      <c r="J1823" t="s">
        <v>8245</v>
      </c>
      <c r="K1823">
        <v>1330760367</v>
      </c>
      <c r="L1823">
        <v>1326872367</v>
      </c>
      <c r="M1823" s="13">
        <f t="shared" si="177"/>
        <v>40926.319062499999</v>
      </c>
      <c r="N1823" s="13" t="str">
        <f t="shared" si="178"/>
        <v>2012</v>
      </c>
      <c r="O1823" s="13" t="str">
        <f t="shared" si="179"/>
        <v>Jan</v>
      </c>
      <c r="P1823" s="13">
        <f t="shared" si="180"/>
        <v>40971.319062499999</v>
      </c>
      <c r="Q1823" t="b">
        <v>0</v>
      </c>
      <c r="R1823">
        <v>57</v>
      </c>
      <c r="S1823" t="b">
        <v>1</v>
      </c>
      <c r="T1823" t="s">
        <v>8274</v>
      </c>
      <c r="U1823" s="9" t="s">
        <v>8323</v>
      </c>
      <c r="V1823" t="s">
        <v>8324</v>
      </c>
    </row>
    <row r="1824" spans="1:22" ht="30" hidden="1" x14ac:dyDescent="0.3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s="7">
        <f t="shared" si="181"/>
        <v>100</v>
      </c>
      <c r="G1824" s="7">
        <f t="shared" si="176"/>
        <v>27.27</v>
      </c>
      <c r="H1824" t="s">
        <v>8218</v>
      </c>
      <c r="I1824" t="s">
        <v>8228</v>
      </c>
      <c r="J1824" t="s">
        <v>8250</v>
      </c>
      <c r="K1824">
        <v>1391194860</v>
      </c>
      <c r="L1824">
        <v>1388084862</v>
      </c>
      <c r="M1824" s="13">
        <f t="shared" si="177"/>
        <v>41634.797013888885</v>
      </c>
      <c r="N1824" s="13" t="str">
        <f t="shared" si="178"/>
        <v>2013</v>
      </c>
      <c r="O1824" s="13" t="str">
        <f t="shared" si="179"/>
        <v>Dec</v>
      </c>
      <c r="P1824" s="13">
        <f t="shared" si="180"/>
        <v>41670.792361111111</v>
      </c>
      <c r="Q1824" t="b">
        <v>0</v>
      </c>
      <c r="R1824">
        <v>11</v>
      </c>
      <c r="S1824" t="b">
        <v>1</v>
      </c>
      <c r="T1824" t="s">
        <v>8274</v>
      </c>
      <c r="U1824" s="9" t="s">
        <v>8323</v>
      </c>
      <c r="V1824" t="s">
        <v>8324</v>
      </c>
    </row>
    <row r="1825" spans="1:22" ht="45" hidden="1" x14ac:dyDescent="0.3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s="7">
        <f t="shared" si="181"/>
        <v>116</v>
      </c>
      <c r="G1825" s="7">
        <f t="shared" si="176"/>
        <v>24.58</v>
      </c>
      <c r="H1825" t="s">
        <v>8218</v>
      </c>
      <c r="I1825" t="s">
        <v>8223</v>
      </c>
      <c r="J1825" t="s">
        <v>8245</v>
      </c>
      <c r="K1825">
        <v>1351095976</v>
      </c>
      <c r="L1825">
        <v>1348503976</v>
      </c>
      <c r="M1825" s="13">
        <f t="shared" si="177"/>
        <v>41176.684907407405</v>
      </c>
      <c r="N1825" s="13" t="str">
        <f t="shared" si="178"/>
        <v>2012</v>
      </c>
      <c r="O1825" s="13" t="str">
        <f t="shared" si="179"/>
        <v>Sep</v>
      </c>
      <c r="P1825" s="13">
        <f t="shared" si="180"/>
        <v>41206.684907407405</v>
      </c>
      <c r="Q1825" t="b">
        <v>0</v>
      </c>
      <c r="R1825">
        <v>33</v>
      </c>
      <c r="S1825" t="b">
        <v>1</v>
      </c>
      <c r="T1825" t="s">
        <v>8274</v>
      </c>
      <c r="U1825" s="9" t="s">
        <v>8323</v>
      </c>
      <c r="V1825" t="s">
        <v>8324</v>
      </c>
    </row>
    <row r="1826" spans="1:22" hidden="1" x14ac:dyDescent="0.3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s="7">
        <f t="shared" si="181"/>
        <v>100</v>
      </c>
      <c r="G1826" s="7">
        <f t="shared" si="176"/>
        <v>75.05</v>
      </c>
      <c r="H1826" t="s">
        <v>8218</v>
      </c>
      <c r="I1826" t="s">
        <v>8223</v>
      </c>
      <c r="J1826" t="s">
        <v>8245</v>
      </c>
      <c r="K1826">
        <v>1389146880</v>
      </c>
      <c r="L1826">
        <v>1387403967</v>
      </c>
      <c r="M1826" s="13">
        <f t="shared" si="177"/>
        <v>41626.916284722225</v>
      </c>
      <c r="N1826" s="13" t="str">
        <f t="shared" si="178"/>
        <v>2013</v>
      </c>
      <c r="O1826" s="13" t="str">
        <f t="shared" si="179"/>
        <v>Dec</v>
      </c>
      <c r="P1826" s="13">
        <f t="shared" si="180"/>
        <v>41647.088888888888</v>
      </c>
      <c r="Q1826" t="b">
        <v>0</v>
      </c>
      <c r="R1826">
        <v>40</v>
      </c>
      <c r="S1826" t="b">
        <v>1</v>
      </c>
      <c r="T1826" t="s">
        <v>8274</v>
      </c>
      <c r="U1826" s="9" t="s">
        <v>8323</v>
      </c>
      <c r="V1826" t="s">
        <v>8324</v>
      </c>
    </row>
    <row r="1827" spans="1:22" ht="60" hidden="1" x14ac:dyDescent="0.3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s="7">
        <f t="shared" si="181"/>
        <v>105</v>
      </c>
      <c r="G1827" s="7">
        <f t="shared" si="176"/>
        <v>42.02</v>
      </c>
      <c r="H1827" t="s">
        <v>8218</v>
      </c>
      <c r="I1827" t="s">
        <v>8223</v>
      </c>
      <c r="J1827" t="s">
        <v>8245</v>
      </c>
      <c r="K1827">
        <v>1373572903</v>
      </c>
      <c r="L1827">
        <v>1371585703</v>
      </c>
      <c r="M1827" s="13">
        <f t="shared" si="177"/>
        <v>41443.83452546296</v>
      </c>
      <c r="N1827" s="13" t="str">
        <f t="shared" si="178"/>
        <v>2013</v>
      </c>
      <c r="O1827" s="13" t="str">
        <f t="shared" si="179"/>
        <v>Jun</v>
      </c>
      <c r="P1827" s="13">
        <f t="shared" si="180"/>
        <v>41466.83452546296</v>
      </c>
      <c r="Q1827" t="b">
        <v>0</v>
      </c>
      <c r="R1827">
        <v>50</v>
      </c>
      <c r="S1827" t="b">
        <v>1</v>
      </c>
      <c r="T1827" t="s">
        <v>8274</v>
      </c>
      <c r="U1827" s="9" t="s">
        <v>8323</v>
      </c>
      <c r="V1827" t="s">
        <v>8324</v>
      </c>
    </row>
    <row r="1828" spans="1:22" ht="30" hidden="1" x14ac:dyDescent="0.3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s="7">
        <f t="shared" si="181"/>
        <v>101</v>
      </c>
      <c r="G1828" s="7">
        <f t="shared" si="176"/>
        <v>53.16</v>
      </c>
      <c r="H1828" t="s">
        <v>8218</v>
      </c>
      <c r="I1828" t="s">
        <v>8223</v>
      </c>
      <c r="J1828" t="s">
        <v>8245</v>
      </c>
      <c r="K1828">
        <v>1392675017</v>
      </c>
      <c r="L1828">
        <v>1390083017</v>
      </c>
      <c r="M1828" s="13">
        <f t="shared" si="177"/>
        <v>41657.923807870371</v>
      </c>
      <c r="N1828" s="13" t="str">
        <f t="shared" si="178"/>
        <v>2014</v>
      </c>
      <c r="O1828" s="13" t="str">
        <f t="shared" si="179"/>
        <v>Jan</v>
      </c>
      <c r="P1828" s="13">
        <f t="shared" si="180"/>
        <v>41687.923807870371</v>
      </c>
      <c r="Q1828" t="b">
        <v>0</v>
      </c>
      <c r="R1828">
        <v>38</v>
      </c>
      <c r="S1828" t="b">
        <v>1</v>
      </c>
      <c r="T1828" t="s">
        <v>8274</v>
      </c>
      <c r="U1828" s="9" t="s">
        <v>8323</v>
      </c>
      <c r="V1828" t="s">
        <v>8324</v>
      </c>
    </row>
    <row r="1829" spans="1:22" ht="60" hidden="1" x14ac:dyDescent="0.3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s="7">
        <f t="shared" si="181"/>
        <v>101</v>
      </c>
      <c r="G1829" s="7">
        <f t="shared" si="176"/>
        <v>83.89</v>
      </c>
      <c r="H1829" t="s">
        <v>8218</v>
      </c>
      <c r="I1829" t="s">
        <v>8223</v>
      </c>
      <c r="J1829" t="s">
        <v>8245</v>
      </c>
      <c r="K1829">
        <v>1299138561</v>
      </c>
      <c r="L1829">
        <v>1294818561</v>
      </c>
      <c r="M1829" s="13">
        <f t="shared" si="177"/>
        <v>40555.325937499998</v>
      </c>
      <c r="N1829" s="13" t="str">
        <f t="shared" si="178"/>
        <v>2011</v>
      </c>
      <c r="O1829" s="13" t="str">
        <f t="shared" si="179"/>
        <v>Jan</v>
      </c>
      <c r="P1829" s="13">
        <f t="shared" si="180"/>
        <v>40605.325937499998</v>
      </c>
      <c r="Q1829" t="b">
        <v>0</v>
      </c>
      <c r="R1829">
        <v>96</v>
      </c>
      <c r="S1829" t="b">
        <v>1</v>
      </c>
      <c r="T1829" t="s">
        <v>8274</v>
      </c>
      <c r="U1829" s="9" t="s">
        <v>8323</v>
      </c>
      <c r="V1829" t="s">
        <v>8324</v>
      </c>
    </row>
    <row r="1830" spans="1:22" ht="60" hidden="1" x14ac:dyDescent="0.3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s="7">
        <f t="shared" si="181"/>
        <v>100</v>
      </c>
      <c r="G1830" s="7">
        <f t="shared" si="176"/>
        <v>417.33</v>
      </c>
      <c r="H1830" t="s">
        <v>8218</v>
      </c>
      <c r="I1830" t="s">
        <v>8223</v>
      </c>
      <c r="J1830" t="s">
        <v>8245</v>
      </c>
      <c r="K1830">
        <v>1399672800</v>
      </c>
      <c r="L1830">
        <v>1396906530</v>
      </c>
      <c r="M1830" s="13">
        <f t="shared" si="177"/>
        <v>41736.899652777778</v>
      </c>
      <c r="N1830" s="13" t="str">
        <f t="shared" si="178"/>
        <v>2014</v>
      </c>
      <c r="O1830" s="13" t="str">
        <f t="shared" si="179"/>
        <v>Apr</v>
      </c>
      <c r="P1830" s="13">
        <f t="shared" si="180"/>
        <v>41768.916666666664</v>
      </c>
      <c r="Q1830" t="b">
        <v>0</v>
      </c>
      <c r="R1830">
        <v>48</v>
      </c>
      <c r="S1830" t="b">
        <v>1</v>
      </c>
      <c r="T1830" t="s">
        <v>8274</v>
      </c>
      <c r="U1830" s="9" t="s">
        <v>8323</v>
      </c>
      <c r="V1830" t="s">
        <v>8324</v>
      </c>
    </row>
    <row r="1831" spans="1:22" ht="45" hidden="1" x14ac:dyDescent="0.3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s="7">
        <f t="shared" si="181"/>
        <v>167</v>
      </c>
      <c r="G1831" s="7">
        <f t="shared" si="176"/>
        <v>75.77</v>
      </c>
      <c r="H1831" t="s">
        <v>8218</v>
      </c>
      <c r="I1831" t="s">
        <v>8223</v>
      </c>
      <c r="J1831" t="s">
        <v>8245</v>
      </c>
      <c r="K1831">
        <v>1295647200</v>
      </c>
      <c r="L1831">
        <v>1291428371</v>
      </c>
      <c r="M1831" s="13">
        <f t="shared" si="177"/>
        <v>40516.087627314817</v>
      </c>
      <c r="N1831" s="13" t="str">
        <f t="shared" si="178"/>
        <v>2010</v>
      </c>
      <c r="O1831" s="13" t="str">
        <f t="shared" si="179"/>
        <v>Dec</v>
      </c>
      <c r="P1831" s="13">
        <f t="shared" si="180"/>
        <v>40564.916666666664</v>
      </c>
      <c r="Q1831" t="b">
        <v>0</v>
      </c>
      <c r="R1831">
        <v>33</v>
      </c>
      <c r="S1831" t="b">
        <v>1</v>
      </c>
      <c r="T1831" t="s">
        <v>8274</v>
      </c>
      <c r="U1831" s="9" t="s">
        <v>8323</v>
      </c>
      <c r="V1831" t="s">
        <v>8324</v>
      </c>
    </row>
    <row r="1832" spans="1:22" ht="45" hidden="1" x14ac:dyDescent="0.3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s="7">
        <f t="shared" si="181"/>
        <v>102</v>
      </c>
      <c r="G1832" s="7">
        <f t="shared" si="176"/>
        <v>67.39</v>
      </c>
      <c r="H1832" t="s">
        <v>8218</v>
      </c>
      <c r="I1832" t="s">
        <v>8223</v>
      </c>
      <c r="J1832" t="s">
        <v>8245</v>
      </c>
      <c r="K1832">
        <v>1393259107</v>
      </c>
      <c r="L1832">
        <v>1390667107</v>
      </c>
      <c r="M1832" s="13">
        <f t="shared" si="177"/>
        <v>41664.684108796297</v>
      </c>
      <c r="N1832" s="13" t="str">
        <f t="shared" si="178"/>
        <v>2014</v>
      </c>
      <c r="O1832" s="13" t="str">
        <f t="shared" si="179"/>
        <v>Jan</v>
      </c>
      <c r="P1832" s="13">
        <f t="shared" si="180"/>
        <v>41694.684108796297</v>
      </c>
      <c r="Q1832" t="b">
        <v>0</v>
      </c>
      <c r="R1832">
        <v>226</v>
      </c>
      <c r="S1832" t="b">
        <v>1</v>
      </c>
      <c r="T1832" t="s">
        <v>8274</v>
      </c>
      <c r="U1832" s="9" t="s">
        <v>8323</v>
      </c>
      <c r="V1832" t="s">
        <v>8324</v>
      </c>
    </row>
    <row r="1833" spans="1:22" ht="45" hidden="1" x14ac:dyDescent="0.3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s="7">
        <f t="shared" si="181"/>
        <v>103</v>
      </c>
      <c r="G1833" s="7">
        <f t="shared" si="176"/>
        <v>73.569999999999993</v>
      </c>
      <c r="H1833" t="s">
        <v>8218</v>
      </c>
      <c r="I1833" t="s">
        <v>8223</v>
      </c>
      <c r="J1833" t="s">
        <v>8245</v>
      </c>
      <c r="K1833">
        <v>1336866863</v>
      </c>
      <c r="L1833">
        <v>1335570863</v>
      </c>
      <c r="M1833" s="13">
        <f t="shared" si="177"/>
        <v>41026.996099537035</v>
      </c>
      <c r="N1833" s="13" t="str">
        <f t="shared" si="178"/>
        <v>2012</v>
      </c>
      <c r="O1833" s="13" t="str">
        <f t="shared" si="179"/>
        <v>Apr</v>
      </c>
      <c r="P1833" s="13">
        <f t="shared" si="180"/>
        <v>41041.996099537035</v>
      </c>
      <c r="Q1833" t="b">
        <v>0</v>
      </c>
      <c r="R1833">
        <v>14</v>
      </c>
      <c r="S1833" t="b">
        <v>1</v>
      </c>
      <c r="T1833" t="s">
        <v>8274</v>
      </c>
      <c r="U1833" s="9" t="s">
        <v>8323</v>
      </c>
      <c r="V1833" t="s">
        <v>8324</v>
      </c>
    </row>
    <row r="1834" spans="1:22" ht="45" hidden="1" x14ac:dyDescent="0.3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s="7">
        <f t="shared" si="181"/>
        <v>143</v>
      </c>
      <c r="G1834" s="7">
        <f t="shared" si="176"/>
        <v>25</v>
      </c>
      <c r="H1834" t="s">
        <v>8218</v>
      </c>
      <c r="I1834" t="s">
        <v>8223</v>
      </c>
      <c r="J1834" t="s">
        <v>8245</v>
      </c>
      <c r="K1834">
        <v>1299243427</v>
      </c>
      <c r="L1834">
        <v>1296651427</v>
      </c>
      <c r="M1834" s="13">
        <f t="shared" si="177"/>
        <v>40576.539664351854</v>
      </c>
      <c r="N1834" s="13" t="str">
        <f t="shared" si="178"/>
        <v>2011</v>
      </c>
      <c r="O1834" s="13" t="str">
        <f t="shared" si="179"/>
        <v>Feb</v>
      </c>
      <c r="P1834" s="13">
        <f t="shared" si="180"/>
        <v>40606.539664351854</v>
      </c>
      <c r="Q1834" t="b">
        <v>0</v>
      </c>
      <c r="R1834">
        <v>20</v>
      </c>
      <c r="S1834" t="b">
        <v>1</v>
      </c>
      <c r="T1834" t="s">
        <v>8274</v>
      </c>
      <c r="U1834" s="9" t="s">
        <v>8323</v>
      </c>
      <c r="V1834" t="s">
        <v>8324</v>
      </c>
    </row>
    <row r="1835" spans="1:22" ht="45" hidden="1" x14ac:dyDescent="0.3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s="7">
        <f t="shared" si="181"/>
        <v>263</v>
      </c>
      <c r="G1835" s="7">
        <f t="shared" si="176"/>
        <v>42</v>
      </c>
      <c r="H1835" t="s">
        <v>8218</v>
      </c>
      <c r="I1835" t="s">
        <v>8223</v>
      </c>
      <c r="J1835" t="s">
        <v>8245</v>
      </c>
      <c r="K1835">
        <v>1362211140</v>
      </c>
      <c r="L1835">
        <v>1359421403</v>
      </c>
      <c r="M1835" s="13">
        <f t="shared" si="177"/>
        <v>41303.044016203705</v>
      </c>
      <c r="N1835" s="13" t="str">
        <f t="shared" si="178"/>
        <v>2013</v>
      </c>
      <c r="O1835" s="13" t="str">
        <f t="shared" si="179"/>
        <v>Jan</v>
      </c>
      <c r="P1835" s="13">
        <f t="shared" si="180"/>
        <v>41335.332638888889</v>
      </c>
      <c r="Q1835" t="b">
        <v>0</v>
      </c>
      <c r="R1835">
        <v>25</v>
      </c>
      <c r="S1835" t="b">
        <v>1</v>
      </c>
      <c r="T1835" t="s">
        <v>8274</v>
      </c>
      <c r="U1835" s="9" t="s">
        <v>8323</v>
      </c>
      <c r="V1835" t="s">
        <v>8324</v>
      </c>
    </row>
    <row r="1836" spans="1:22" ht="30" hidden="1" x14ac:dyDescent="0.3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s="7">
        <f t="shared" si="181"/>
        <v>118</v>
      </c>
      <c r="G1836" s="7">
        <f t="shared" si="176"/>
        <v>131.16999999999999</v>
      </c>
      <c r="H1836" t="s">
        <v>8218</v>
      </c>
      <c r="I1836" t="s">
        <v>8223</v>
      </c>
      <c r="J1836" t="s">
        <v>8245</v>
      </c>
      <c r="K1836">
        <v>1422140895</v>
      </c>
      <c r="L1836">
        <v>1418684895</v>
      </c>
      <c r="M1836" s="13">
        <f t="shared" si="177"/>
        <v>41988.964062500003</v>
      </c>
      <c r="N1836" s="13" t="str">
        <f t="shared" si="178"/>
        <v>2014</v>
      </c>
      <c r="O1836" s="13" t="str">
        <f t="shared" si="179"/>
        <v>Dec</v>
      </c>
      <c r="P1836" s="13">
        <f t="shared" si="180"/>
        <v>42028.964062500003</v>
      </c>
      <c r="Q1836" t="b">
        <v>0</v>
      </c>
      <c r="R1836">
        <v>90</v>
      </c>
      <c r="S1836" t="b">
        <v>1</v>
      </c>
      <c r="T1836" t="s">
        <v>8274</v>
      </c>
      <c r="U1836" s="9" t="s">
        <v>8323</v>
      </c>
      <c r="V1836" t="s">
        <v>8324</v>
      </c>
    </row>
    <row r="1837" spans="1:22" ht="60" hidden="1" x14ac:dyDescent="0.3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s="7">
        <f t="shared" si="181"/>
        <v>104</v>
      </c>
      <c r="G1837" s="7">
        <f t="shared" si="176"/>
        <v>47.27</v>
      </c>
      <c r="H1837" t="s">
        <v>8218</v>
      </c>
      <c r="I1837" t="s">
        <v>8224</v>
      </c>
      <c r="J1837" t="s">
        <v>8246</v>
      </c>
      <c r="K1837">
        <v>1459439471</v>
      </c>
      <c r="L1837">
        <v>1456851071</v>
      </c>
      <c r="M1837" s="13">
        <f t="shared" si="177"/>
        <v>42430.702210648145</v>
      </c>
      <c r="N1837" s="13" t="str">
        <f t="shared" si="178"/>
        <v>2016</v>
      </c>
      <c r="O1837" s="13" t="str">
        <f t="shared" si="179"/>
        <v>Mar</v>
      </c>
      <c r="P1837" s="13">
        <f t="shared" si="180"/>
        <v>42460.660543981481</v>
      </c>
      <c r="Q1837" t="b">
        <v>0</v>
      </c>
      <c r="R1837">
        <v>11</v>
      </c>
      <c r="S1837" t="b">
        <v>1</v>
      </c>
      <c r="T1837" t="s">
        <v>8274</v>
      </c>
      <c r="U1837" s="9" t="s">
        <v>8323</v>
      </c>
      <c r="V1837" t="s">
        <v>8324</v>
      </c>
    </row>
    <row r="1838" spans="1:22" ht="30" hidden="1" x14ac:dyDescent="0.3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s="7">
        <f t="shared" si="181"/>
        <v>200</v>
      </c>
      <c r="G1838" s="7">
        <f t="shared" si="176"/>
        <v>182.13</v>
      </c>
      <c r="H1838" t="s">
        <v>8218</v>
      </c>
      <c r="I1838" t="s">
        <v>8223</v>
      </c>
      <c r="J1838" t="s">
        <v>8245</v>
      </c>
      <c r="K1838">
        <v>1361129129</v>
      </c>
      <c r="L1838">
        <v>1359660329</v>
      </c>
      <c r="M1838" s="13">
        <f t="shared" si="177"/>
        <v>41305.809363425928</v>
      </c>
      <c r="N1838" s="13" t="str">
        <f t="shared" si="178"/>
        <v>2013</v>
      </c>
      <c r="O1838" s="13" t="str">
        <f t="shared" si="179"/>
        <v>Jan</v>
      </c>
      <c r="P1838" s="13">
        <f t="shared" si="180"/>
        <v>41322.809363425928</v>
      </c>
      <c r="Q1838" t="b">
        <v>0</v>
      </c>
      <c r="R1838">
        <v>55</v>
      </c>
      <c r="S1838" t="b">
        <v>1</v>
      </c>
      <c r="T1838" t="s">
        <v>8274</v>
      </c>
      <c r="U1838" s="9" t="s">
        <v>8323</v>
      </c>
      <c r="V1838" t="s">
        <v>8324</v>
      </c>
    </row>
    <row r="1839" spans="1:22" ht="60" hidden="1" x14ac:dyDescent="0.3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s="7">
        <f t="shared" si="181"/>
        <v>307</v>
      </c>
      <c r="G1839" s="7">
        <f t="shared" si="176"/>
        <v>61.37</v>
      </c>
      <c r="H1839" t="s">
        <v>8218</v>
      </c>
      <c r="I1839" t="s">
        <v>8223</v>
      </c>
      <c r="J1839" t="s">
        <v>8245</v>
      </c>
      <c r="K1839">
        <v>1332029335</v>
      </c>
      <c r="L1839">
        <v>1326848935</v>
      </c>
      <c r="M1839" s="13">
        <f t="shared" si="177"/>
        <v>40926.047858796301</v>
      </c>
      <c r="N1839" s="13" t="str">
        <f t="shared" si="178"/>
        <v>2012</v>
      </c>
      <c r="O1839" s="13" t="str">
        <f t="shared" si="179"/>
        <v>Jan</v>
      </c>
      <c r="P1839" s="13">
        <f t="shared" si="180"/>
        <v>40986.006192129629</v>
      </c>
      <c r="Q1839" t="b">
        <v>0</v>
      </c>
      <c r="R1839">
        <v>30</v>
      </c>
      <c r="S1839" t="b">
        <v>1</v>
      </c>
      <c r="T1839" t="s">
        <v>8274</v>
      </c>
      <c r="U1839" s="9" t="s">
        <v>8323</v>
      </c>
      <c r="V1839" t="s">
        <v>8324</v>
      </c>
    </row>
    <row r="1840" spans="1:22" ht="60" hidden="1" x14ac:dyDescent="0.3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s="7">
        <f t="shared" si="181"/>
        <v>100</v>
      </c>
      <c r="G1840" s="7">
        <f t="shared" si="176"/>
        <v>35.770000000000003</v>
      </c>
      <c r="H1840" t="s">
        <v>8218</v>
      </c>
      <c r="I1840" t="s">
        <v>8223</v>
      </c>
      <c r="J1840" t="s">
        <v>8245</v>
      </c>
      <c r="K1840">
        <v>1317438000</v>
      </c>
      <c r="L1840">
        <v>1314989557</v>
      </c>
      <c r="M1840" s="13">
        <f t="shared" si="177"/>
        <v>40788.786539351851</v>
      </c>
      <c r="N1840" s="13" t="str">
        <f t="shared" si="178"/>
        <v>2011</v>
      </c>
      <c r="O1840" s="13" t="str">
        <f t="shared" si="179"/>
        <v>Sep</v>
      </c>
      <c r="P1840" s="13">
        <f t="shared" si="180"/>
        <v>40817.125</v>
      </c>
      <c r="Q1840" t="b">
        <v>0</v>
      </c>
      <c r="R1840">
        <v>28</v>
      </c>
      <c r="S1840" t="b">
        <v>1</v>
      </c>
      <c r="T1840" t="s">
        <v>8274</v>
      </c>
      <c r="U1840" s="9" t="s">
        <v>8323</v>
      </c>
      <c r="V1840" t="s">
        <v>8324</v>
      </c>
    </row>
    <row r="1841" spans="1:22" ht="45" hidden="1" x14ac:dyDescent="0.3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s="7">
        <f t="shared" si="181"/>
        <v>205</v>
      </c>
      <c r="G1841" s="7">
        <f t="shared" si="176"/>
        <v>45.62</v>
      </c>
      <c r="H1841" t="s">
        <v>8218</v>
      </c>
      <c r="I1841" t="s">
        <v>8223</v>
      </c>
      <c r="J1841" t="s">
        <v>8245</v>
      </c>
      <c r="K1841">
        <v>1475342382</v>
      </c>
      <c r="L1841">
        <v>1472750382</v>
      </c>
      <c r="M1841" s="13">
        <f t="shared" si="177"/>
        <v>42614.722013888888</v>
      </c>
      <c r="N1841" s="13" t="str">
        <f t="shared" si="178"/>
        <v>2016</v>
      </c>
      <c r="O1841" s="13" t="str">
        <f t="shared" si="179"/>
        <v>Sep</v>
      </c>
      <c r="P1841" s="13">
        <f t="shared" si="180"/>
        <v>42644.722013888888</v>
      </c>
      <c r="Q1841" t="b">
        <v>0</v>
      </c>
      <c r="R1841">
        <v>45</v>
      </c>
      <c r="S1841" t="b">
        <v>1</v>
      </c>
      <c r="T1841" t="s">
        <v>8274</v>
      </c>
      <c r="U1841" s="9" t="s">
        <v>8323</v>
      </c>
      <c r="V1841" t="s">
        <v>8324</v>
      </c>
    </row>
    <row r="1842" spans="1:22" ht="60" hidden="1" x14ac:dyDescent="0.3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s="7">
        <f t="shared" si="181"/>
        <v>109</v>
      </c>
      <c r="G1842" s="7">
        <f t="shared" si="176"/>
        <v>75.38</v>
      </c>
      <c r="H1842" t="s">
        <v>8218</v>
      </c>
      <c r="I1842" t="s">
        <v>8223</v>
      </c>
      <c r="J1842" t="s">
        <v>8245</v>
      </c>
      <c r="K1842">
        <v>1367902740</v>
      </c>
      <c r="L1842">
        <v>1366251510</v>
      </c>
      <c r="M1842" s="13">
        <f t="shared" si="177"/>
        <v>41382.096180555556</v>
      </c>
      <c r="N1842" s="13" t="str">
        <f t="shared" si="178"/>
        <v>2013</v>
      </c>
      <c r="O1842" s="13" t="str">
        <f t="shared" si="179"/>
        <v>Apr</v>
      </c>
      <c r="P1842" s="13">
        <f t="shared" si="180"/>
        <v>41401.207638888889</v>
      </c>
      <c r="Q1842" t="b">
        <v>0</v>
      </c>
      <c r="R1842">
        <v>13</v>
      </c>
      <c r="S1842" t="b">
        <v>1</v>
      </c>
      <c r="T1842" t="s">
        <v>8274</v>
      </c>
      <c r="U1842" s="9" t="s">
        <v>8323</v>
      </c>
      <c r="V1842" t="s">
        <v>8324</v>
      </c>
    </row>
    <row r="1843" spans="1:22" ht="30" hidden="1" x14ac:dyDescent="0.3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s="7">
        <f t="shared" si="181"/>
        <v>102</v>
      </c>
      <c r="G1843" s="7">
        <f t="shared" si="176"/>
        <v>50.88</v>
      </c>
      <c r="H1843" t="s">
        <v>8218</v>
      </c>
      <c r="I1843" t="s">
        <v>8223</v>
      </c>
      <c r="J1843" t="s">
        <v>8245</v>
      </c>
      <c r="K1843">
        <v>1400561940</v>
      </c>
      <c r="L1843">
        <v>1397679445</v>
      </c>
      <c r="M1843" s="13">
        <f t="shared" si="177"/>
        <v>41745.84542824074</v>
      </c>
      <c r="N1843" s="13" t="str">
        <f t="shared" si="178"/>
        <v>2014</v>
      </c>
      <c r="O1843" s="13" t="str">
        <f t="shared" si="179"/>
        <v>Apr</v>
      </c>
      <c r="P1843" s="13">
        <f t="shared" si="180"/>
        <v>41779.207638888889</v>
      </c>
      <c r="Q1843" t="b">
        <v>0</v>
      </c>
      <c r="R1843">
        <v>40</v>
      </c>
      <c r="S1843" t="b">
        <v>1</v>
      </c>
      <c r="T1843" t="s">
        <v>8274</v>
      </c>
      <c r="U1843" s="9" t="s">
        <v>8323</v>
      </c>
      <c r="V1843" t="s">
        <v>8324</v>
      </c>
    </row>
    <row r="1844" spans="1:22" ht="45" hidden="1" x14ac:dyDescent="0.3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s="7">
        <f t="shared" si="181"/>
        <v>125</v>
      </c>
      <c r="G1844" s="7">
        <f t="shared" si="176"/>
        <v>119.29</v>
      </c>
      <c r="H1844" t="s">
        <v>8218</v>
      </c>
      <c r="I1844" t="s">
        <v>8223</v>
      </c>
      <c r="J1844" t="s">
        <v>8245</v>
      </c>
      <c r="K1844">
        <v>1425275940</v>
      </c>
      <c r="L1844">
        <v>1422371381</v>
      </c>
      <c r="M1844" s="13">
        <f t="shared" si="177"/>
        <v>42031.631724537037</v>
      </c>
      <c r="N1844" s="13" t="str">
        <f t="shared" si="178"/>
        <v>2015</v>
      </c>
      <c r="O1844" s="13" t="str">
        <f t="shared" si="179"/>
        <v>Jan</v>
      </c>
      <c r="P1844" s="13">
        <f t="shared" si="180"/>
        <v>42065.249305555553</v>
      </c>
      <c r="Q1844" t="b">
        <v>0</v>
      </c>
      <c r="R1844">
        <v>21</v>
      </c>
      <c r="S1844" t="b">
        <v>1</v>
      </c>
      <c r="T1844" t="s">
        <v>8274</v>
      </c>
      <c r="U1844" s="9" t="s">
        <v>8323</v>
      </c>
      <c r="V1844" t="s">
        <v>8324</v>
      </c>
    </row>
    <row r="1845" spans="1:22" ht="60" hidden="1" x14ac:dyDescent="0.3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s="7">
        <f t="shared" si="181"/>
        <v>124</v>
      </c>
      <c r="G1845" s="7">
        <f t="shared" si="176"/>
        <v>92.54</v>
      </c>
      <c r="H1845" t="s">
        <v>8218</v>
      </c>
      <c r="I1845" t="s">
        <v>8223</v>
      </c>
      <c r="J1845" t="s">
        <v>8245</v>
      </c>
      <c r="K1845">
        <v>1298245954</v>
      </c>
      <c r="L1845">
        <v>1295653954</v>
      </c>
      <c r="M1845" s="13">
        <f t="shared" si="177"/>
        <v>40564.994837962964</v>
      </c>
      <c r="N1845" s="13" t="str">
        <f t="shared" si="178"/>
        <v>2011</v>
      </c>
      <c r="O1845" s="13" t="str">
        <f t="shared" si="179"/>
        <v>Jan</v>
      </c>
      <c r="P1845" s="13">
        <f t="shared" si="180"/>
        <v>40594.994837962964</v>
      </c>
      <c r="Q1845" t="b">
        <v>0</v>
      </c>
      <c r="R1845">
        <v>134</v>
      </c>
      <c r="S1845" t="b">
        <v>1</v>
      </c>
      <c r="T1845" t="s">
        <v>8274</v>
      </c>
      <c r="U1845" s="9" t="s">
        <v>8323</v>
      </c>
      <c r="V1845" t="s">
        <v>8324</v>
      </c>
    </row>
    <row r="1846" spans="1:22" ht="45" hidden="1" x14ac:dyDescent="0.3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s="7">
        <f t="shared" si="181"/>
        <v>101</v>
      </c>
      <c r="G1846" s="7">
        <f t="shared" si="176"/>
        <v>76.05</v>
      </c>
      <c r="H1846" t="s">
        <v>8218</v>
      </c>
      <c r="I1846" t="s">
        <v>8223</v>
      </c>
      <c r="J1846" t="s">
        <v>8245</v>
      </c>
      <c r="K1846">
        <v>1307761200</v>
      </c>
      <c r="L1846">
        <v>1304464914</v>
      </c>
      <c r="M1846" s="13">
        <f t="shared" si="177"/>
        <v>40666.973541666666</v>
      </c>
      <c r="N1846" s="13" t="str">
        <f t="shared" si="178"/>
        <v>2011</v>
      </c>
      <c r="O1846" s="13" t="str">
        <f t="shared" si="179"/>
        <v>May</v>
      </c>
      <c r="P1846" s="13">
        <f t="shared" si="180"/>
        <v>40705.125</v>
      </c>
      <c r="Q1846" t="b">
        <v>0</v>
      </c>
      <c r="R1846">
        <v>20</v>
      </c>
      <c r="S1846" t="b">
        <v>1</v>
      </c>
      <c r="T1846" t="s">
        <v>8274</v>
      </c>
      <c r="U1846" s="9" t="s">
        <v>8323</v>
      </c>
      <c r="V1846" t="s">
        <v>8324</v>
      </c>
    </row>
    <row r="1847" spans="1:22" ht="90" hidden="1" x14ac:dyDescent="0.3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s="7">
        <f t="shared" si="181"/>
        <v>100</v>
      </c>
      <c r="G1847" s="7">
        <f t="shared" si="176"/>
        <v>52.63</v>
      </c>
      <c r="H1847" t="s">
        <v>8218</v>
      </c>
      <c r="I1847" t="s">
        <v>8223</v>
      </c>
      <c r="J1847" t="s">
        <v>8245</v>
      </c>
      <c r="K1847">
        <v>1466139300</v>
      </c>
      <c r="L1847">
        <v>1464854398</v>
      </c>
      <c r="M1847" s="13">
        <f t="shared" si="177"/>
        <v>42523.333310185189</v>
      </c>
      <c r="N1847" s="13" t="str">
        <f t="shared" si="178"/>
        <v>2016</v>
      </c>
      <c r="O1847" s="13" t="str">
        <f t="shared" si="179"/>
        <v>Jun</v>
      </c>
      <c r="P1847" s="13">
        <f t="shared" si="180"/>
        <v>42538.204861111109</v>
      </c>
      <c r="Q1847" t="b">
        <v>0</v>
      </c>
      <c r="R1847">
        <v>19</v>
      </c>
      <c r="S1847" t="b">
        <v>1</v>
      </c>
      <c r="T1847" t="s">
        <v>8274</v>
      </c>
      <c r="U1847" s="9" t="s">
        <v>8323</v>
      </c>
      <c r="V1847" t="s">
        <v>8324</v>
      </c>
    </row>
    <row r="1848" spans="1:22" ht="60" hidden="1" x14ac:dyDescent="0.3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s="7">
        <f t="shared" si="181"/>
        <v>138</v>
      </c>
      <c r="G1848" s="7">
        <f t="shared" si="176"/>
        <v>98.99</v>
      </c>
      <c r="H1848" t="s">
        <v>8218</v>
      </c>
      <c r="I1848" t="s">
        <v>8223</v>
      </c>
      <c r="J1848" t="s">
        <v>8245</v>
      </c>
      <c r="K1848">
        <v>1355585777</v>
      </c>
      <c r="L1848">
        <v>1352993777</v>
      </c>
      <c r="M1848" s="13">
        <f t="shared" si="177"/>
        <v>41228.650196759263</v>
      </c>
      <c r="N1848" s="13" t="str">
        <f t="shared" si="178"/>
        <v>2012</v>
      </c>
      <c r="O1848" s="13" t="str">
        <f t="shared" si="179"/>
        <v>Nov</v>
      </c>
      <c r="P1848" s="13">
        <f t="shared" si="180"/>
        <v>41258.650196759263</v>
      </c>
      <c r="Q1848" t="b">
        <v>0</v>
      </c>
      <c r="R1848">
        <v>209</v>
      </c>
      <c r="S1848" t="b">
        <v>1</v>
      </c>
      <c r="T1848" t="s">
        <v>8274</v>
      </c>
      <c r="U1848" s="9" t="s">
        <v>8323</v>
      </c>
      <c r="V1848" t="s">
        <v>8324</v>
      </c>
    </row>
    <row r="1849" spans="1:22" ht="60" hidden="1" x14ac:dyDescent="0.3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s="7">
        <f t="shared" si="181"/>
        <v>121</v>
      </c>
      <c r="G1849" s="7">
        <f t="shared" si="176"/>
        <v>79.53</v>
      </c>
      <c r="H1849" t="s">
        <v>8218</v>
      </c>
      <c r="I1849" t="s">
        <v>8223</v>
      </c>
      <c r="J1849" t="s">
        <v>8245</v>
      </c>
      <c r="K1849">
        <v>1429594832</v>
      </c>
      <c r="L1849">
        <v>1427780432</v>
      </c>
      <c r="M1849" s="13">
        <f t="shared" si="177"/>
        <v>42094.236481481479</v>
      </c>
      <c r="N1849" s="13" t="str">
        <f t="shared" si="178"/>
        <v>2015</v>
      </c>
      <c r="O1849" s="13" t="str">
        <f t="shared" si="179"/>
        <v>Mar</v>
      </c>
      <c r="P1849" s="13">
        <f t="shared" si="180"/>
        <v>42115.236481481479</v>
      </c>
      <c r="Q1849" t="b">
        <v>0</v>
      </c>
      <c r="R1849">
        <v>38</v>
      </c>
      <c r="S1849" t="b">
        <v>1</v>
      </c>
      <c r="T1849" t="s">
        <v>8274</v>
      </c>
      <c r="U1849" s="9" t="s">
        <v>8323</v>
      </c>
      <c r="V1849" t="s">
        <v>8324</v>
      </c>
    </row>
    <row r="1850" spans="1:22" ht="45" hidden="1" x14ac:dyDescent="0.3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s="7">
        <f t="shared" si="181"/>
        <v>107</v>
      </c>
      <c r="G1850" s="7">
        <f t="shared" si="176"/>
        <v>134.21</v>
      </c>
      <c r="H1850" t="s">
        <v>8218</v>
      </c>
      <c r="I1850" t="s">
        <v>8223</v>
      </c>
      <c r="J1850" t="s">
        <v>8245</v>
      </c>
      <c r="K1850">
        <v>1312095540</v>
      </c>
      <c r="L1850">
        <v>1306608888</v>
      </c>
      <c r="M1850" s="13">
        <f t="shared" si="177"/>
        <v>40691.788055555553</v>
      </c>
      <c r="N1850" s="13" t="str">
        <f t="shared" si="178"/>
        <v>2011</v>
      </c>
      <c r="O1850" s="13" t="str">
        <f t="shared" si="179"/>
        <v>May</v>
      </c>
      <c r="P1850" s="13">
        <f t="shared" si="180"/>
        <v>40755.290972222225</v>
      </c>
      <c r="Q1850" t="b">
        <v>0</v>
      </c>
      <c r="R1850">
        <v>24</v>
      </c>
      <c r="S1850" t="b">
        <v>1</v>
      </c>
      <c r="T1850" t="s">
        <v>8274</v>
      </c>
      <c r="U1850" s="9" t="s">
        <v>8323</v>
      </c>
      <c r="V1850" t="s">
        <v>8324</v>
      </c>
    </row>
    <row r="1851" spans="1:22" ht="45" hidden="1" x14ac:dyDescent="0.3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s="7">
        <f t="shared" si="181"/>
        <v>100</v>
      </c>
      <c r="G1851" s="7">
        <f t="shared" si="176"/>
        <v>37.630000000000003</v>
      </c>
      <c r="H1851" t="s">
        <v>8218</v>
      </c>
      <c r="I1851" t="s">
        <v>8223</v>
      </c>
      <c r="J1851" t="s">
        <v>8245</v>
      </c>
      <c r="K1851">
        <v>1350505059</v>
      </c>
      <c r="L1851">
        <v>1347913059</v>
      </c>
      <c r="M1851" s="13">
        <f t="shared" si="177"/>
        <v>41169.845590277779</v>
      </c>
      <c r="N1851" s="13" t="str">
        <f t="shared" si="178"/>
        <v>2012</v>
      </c>
      <c r="O1851" s="13" t="str">
        <f t="shared" si="179"/>
        <v>Sep</v>
      </c>
      <c r="P1851" s="13">
        <f t="shared" si="180"/>
        <v>41199.845590277779</v>
      </c>
      <c r="Q1851" t="b">
        <v>0</v>
      </c>
      <c r="R1851">
        <v>8</v>
      </c>
      <c r="S1851" t="b">
        <v>1</v>
      </c>
      <c r="T1851" t="s">
        <v>8274</v>
      </c>
      <c r="U1851" s="9" t="s">
        <v>8323</v>
      </c>
      <c r="V1851" t="s">
        <v>8324</v>
      </c>
    </row>
    <row r="1852" spans="1:22" ht="60" hidden="1" x14ac:dyDescent="0.3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s="7">
        <f t="shared" si="181"/>
        <v>102</v>
      </c>
      <c r="G1852" s="7">
        <f t="shared" si="176"/>
        <v>51.04</v>
      </c>
      <c r="H1852" t="s">
        <v>8218</v>
      </c>
      <c r="I1852" t="s">
        <v>8223</v>
      </c>
      <c r="J1852" t="s">
        <v>8245</v>
      </c>
      <c r="K1852">
        <v>1405033300</v>
      </c>
      <c r="L1852">
        <v>1402441300</v>
      </c>
      <c r="M1852" s="13">
        <f t="shared" si="177"/>
        <v>41800.959490740745</v>
      </c>
      <c r="N1852" s="13" t="str">
        <f t="shared" si="178"/>
        <v>2014</v>
      </c>
      <c r="O1852" s="13" t="str">
        <f t="shared" si="179"/>
        <v>Jun</v>
      </c>
      <c r="P1852" s="13">
        <f t="shared" si="180"/>
        <v>41830.959490740745</v>
      </c>
      <c r="Q1852" t="b">
        <v>0</v>
      </c>
      <c r="R1852">
        <v>179</v>
      </c>
      <c r="S1852" t="b">
        <v>1</v>
      </c>
      <c r="T1852" t="s">
        <v>8274</v>
      </c>
      <c r="U1852" s="9" t="s">
        <v>8323</v>
      </c>
      <c r="V1852" t="s">
        <v>8324</v>
      </c>
    </row>
    <row r="1853" spans="1:22" ht="45" hidden="1" x14ac:dyDescent="0.3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s="7">
        <f t="shared" si="181"/>
        <v>100</v>
      </c>
      <c r="G1853" s="7">
        <f t="shared" si="176"/>
        <v>50.04</v>
      </c>
      <c r="H1853" t="s">
        <v>8218</v>
      </c>
      <c r="I1853" t="s">
        <v>8223</v>
      </c>
      <c r="J1853" t="s">
        <v>8245</v>
      </c>
      <c r="K1853">
        <v>1406509200</v>
      </c>
      <c r="L1853">
        <v>1404769538</v>
      </c>
      <c r="M1853" s="13">
        <f t="shared" si="177"/>
        <v>41827.906689814816</v>
      </c>
      <c r="N1853" s="13" t="str">
        <f t="shared" si="178"/>
        <v>2014</v>
      </c>
      <c r="O1853" s="13" t="str">
        <f t="shared" si="179"/>
        <v>Jul</v>
      </c>
      <c r="P1853" s="13">
        <f t="shared" si="180"/>
        <v>41848.041666666664</v>
      </c>
      <c r="Q1853" t="b">
        <v>0</v>
      </c>
      <c r="R1853">
        <v>26</v>
      </c>
      <c r="S1853" t="b">
        <v>1</v>
      </c>
      <c r="T1853" t="s">
        <v>8274</v>
      </c>
      <c r="U1853" s="9" t="s">
        <v>8323</v>
      </c>
      <c r="V1853" t="s">
        <v>8324</v>
      </c>
    </row>
    <row r="1854" spans="1:22" ht="60" hidden="1" x14ac:dyDescent="0.3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s="7">
        <f t="shared" si="181"/>
        <v>117</v>
      </c>
      <c r="G1854" s="7">
        <f t="shared" si="176"/>
        <v>133.93</v>
      </c>
      <c r="H1854" t="s">
        <v>8218</v>
      </c>
      <c r="I1854" t="s">
        <v>8223</v>
      </c>
      <c r="J1854" t="s">
        <v>8245</v>
      </c>
      <c r="K1854">
        <v>1429920000</v>
      </c>
      <c r="L1854">
        <v>1426703452</v>
      </c>
      <c r="M1854" s="13">
        <f t="shared" si="177"/>
        <v>42081.77143518519</v>
      </c>
      <c r="N1854" s="13" t="str">
        <f t="shared" si="178"/>
        <v>2015</v>
      </c>
      <c r="O1854" s="13" t="str">
        <f t="shared" si="179"/>
        <v>Mar</v>
      </c>
      <c r="P1854" s="13">
        <f t="shared" si="180"/>
        <v>42119</v>
      </c>
      <c r="Q1854" t="b">
        <v>0</v>
      </c>
      <c r="R1854">
        <v>131</v>
      </c>
      <c r="S1854" t="b">
        <v>1</v>
      </c>
      <c r="T1854" t="s">
        <v>8274</v>
      </c>
      <c r="U1854" s="9" t="s">
        <v>8323</v>
      </c>
      <c r="V1854" t="s">
        <v>8324</v>
      </c>
    </row>
    <row r="1855" spans="1:22" ht="60" hidden="1" x14ac:dyDescent="0.3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s="7">
        <f t="shared" si="181"/>
        <v>102</v>
      </c>
      <c r="G1855" s="7">
        <f t="shared" si="176"/>
        <v>58.21</v>
      </c>
      <c r="H1855" t="s">
        <v>8218</v>
      </c>
      <c r="I1855" t="s">
        <v>8223</v>
      </c>
      <c r="J1855" t="s">
        <v>8245</v>
      </c>
      <c r="K1855">
        <v>1352860017</v>
      </c>
      <c r="L1855">
        <v>1348536417</v>
      </c>
      <c r="M1855" s="13">
        <f t="shared" si="177"/>
        <v>41177.060381944444</v>
      </c>
      <c r="N1855" s="13" t="str">
        <f t="shared" si="178"/>
        <v>2012</v>
      </c>
      <c r="O1855" s="13" t="str">
        <f t="shared" si="179"/>
        <v>Sep</v>
      </c>
      <c r="P1855" s="13">
        <f t="shared" si="180"/>
        <v>41227.102048611108</v>
      </c>
      <c r="Q1855" t="b">
        <v>0</v>
      </c>
      <c r="R1855">
        <v>14</v>
      </c>
      <c r="S1855" t="b">
        <v>1</v>
      </c>
      <c r="T1855" t="s">
        <v>8274</v>
      </c>
      <c r="U1855" s="9" t="s">
        <v>8323</v>
      </c>
      <c r="V1855" t="s">
        <v>8324</v>
      </c>
    </row>
    <row r="1856" spans="1:22" ht="45" hidden="1" x14ac:dyDescent="0.3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s="7">
        <f t="shared" si="181"/>
        <v>102</v>
      </c>
      <c r="G1856" s="7">
        <f t="shared" si="176"/>
        <v>88.04</v>
      </c>
      <c r="H1856" t="s">
        <v>8218</v>
      </c>
      <c r="I1856" t="s">
        <v>8223</v>
      </c>
      <c r="J1856" t="s">
        <v>8245</v>
      </c>
      <c r="K1856">
        <v>1369355437</v>
      </c>
      <c r="L1856">
        <v>1366763437</v>
      </c>
      <c r="M1856" s="13">
        <f t="shared" si="177"/>
        <v>41388.021261574075</v>
      </c>
      <c r="N1856" s="13" t="str">
        <f t="shared" si="178"/>
        <v>2013</v>
      </c>
      <c r="O1856" s="13" t="str">
        <f t="shared" si="179"/>
        <v>Apr</v>
      </c>
      <c r="P1856" s="13">
        <f t="shared" si="180"/>
        <v>41418.021261574075</v>
      </c>
      <c r="Q1856" t="b">
        <v>0</v>
      </c>
      <c r="R1856">
        <v>174</v>
      </c>
      <c r="S1856" t="b">
        <v>1</v>
      </c>
      <c r="T1856" t="s">
        <v>8274</v>
      </c>
      <c r="U1856" s="9" t="s">
        <v>8323</v>
      </c>
      <c r="V1856" t="s">
        <v>8324</v>
      </c>
    </row>
    <row r="1857" spans="1:22" ht="45" hidden="1" x14ac:dyDescent="0.3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s="7">
        <f t="shared" si="181"/>
        <v>154</v>
      </c>
      <c r="G1857" s="7">
        <f t="shared" si="176"/>
        <v>70.58</v>
      </c>
      <c r="H1857" t="s">
        <v>8218</v>
      </c>
      <c r="I1857" t="s">
        <v>8228</v>
      </c>
      <c r="J1857" t="s">
        <v>8250</v>
      </c>
      <c r="K1857">
        <v>1389012940</v>
      </c>
      <c r="L1857">
        <v>1385124940</v>
      </c>
      <c r="M1857" s="13">
        <f t="shared" si="177"/>
        <v>41600.538657407407</v>
      </c>
      <c r="N1857" s="13" t="str">
        <f t="shared" si="178"/>
        <v>2013</v>
      </c>
      <c r="O1857" s="13" t="str">
        <f t="shared" si="179"/>
        <v>Nov</v>
      </c>
      <c r="P1857" s="13">
        <f t="shared" si="180"/>
        <v>41645.538657407407</v>
      </c>
      <c r="Q1857" t="b">
        <v>0</v>
      </c>
      <c r="R1857">
        <v>191</v>
      </c>
      <c r="S1857" t="b">
        <v>1</v>
      </c>
      <c r="T1857" t="s">
        <v>8274</v>
      </c>
      <c r="U1857" s="9" t="s">
        <v>8323</v>
      </c>
      <c r="V1857" t="s">
        <v>8324</v>
      </c>
    </row>
    <row r="1858" spans="1:22" ht="60" hidden="1" x14ac:dyDescent="0.3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s="7">
        <f t="shared" si="181"/>
        <v>101</v>
      </c>
      <c r="G1858" s="7">
        <f t="shared" si="176"/>
        <v>53.29</v>
      </c>
      <c r="H1858" t="s">
        <v>8218</v>
      </c>
      <c r="I1858" t="s">
        <v>8223</v>
      </c>
      <c r="J1858" t="s">
        <v>8245</v>
      </c>
      <c r="K1858">
        <v>1405715472</v>
      </c>
      <c r="L1858">
        <v>1403901072</v>
      </c>
      <c r="M1858" s="13">
        <f t="shared" si="177"/>
        <v>41817.854999999996</v>
      </c>
      <c r="N1858" s="13" t="str">
        <f t="shared" si="178"/>
        <v>2014</v>
      </c>
      <c r="O1858" s="13" t="str">
        <f t="shared" si="179"/>
        <v>Jun</v>
      </c>
      <c r="P1858" s="13">
        <f t="shared" si="180"/>
        <v>41838.854999999996</v>
      </c>
      <c r="Q1858" t="b">
        <v>0</v>
      </c>
      <c r="R1858">
        <v>38</v>
      </c>
      <c r="S1858" t="b">
        <v>1</v>
      </c>
      <c r="T1858" t="s">
        <v>8274</v>
      </c>
      <c r="U1858" s="9" t="s">
        <v>8323</v>
      </c>
      <c r="V1858" t="s">
        <v>8324</v>
      </c>
    </row>
    <row r="1859" spans="1:22" ht="45" hidden="1" x14ac:dyDescent="0.3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s="7">
        <f t="shared" si="181"/>
        <v>100</v>
      </c>
      <c r="G1859" s="7">
        <f t="shared" si="176"/>
        <v>136.36000000000001</v>
      </c>
      <c r="H1859" t="s">
        <v>8218</v>
      </c>
      <c r="I1859" t="s">
        <v>8223</v>
      </c>
      <c r="J1859" t="s">
        <v>8245</v>
      </c>
      <c r="K1859">
        <v>1410546413</v>
      </c>
      <c r="L1859">
        <v>1407954413</v>
      </c>
      <c r="M1859" s="13">
        <f t="shared" si="177"/>
        <v>41864.76866898148</v>
      </c>
      <c r="N1859" s="13" t="str">
        <f t="shared" si="178"/>
        <v>2014</v>
      </c>
      <c r="O1859" s="13" t="str">
        <f t="shared" si="179"/>
        <v>Aug</v>
      </c>
      <c r="P1859" s="13">
        <f t="shared" si="180"/>
        <v>41894.76866898148</v>
      </c>
      <c r="Q1859" t="b">
        <v>0</v>
      </c>
      <c r="R1859">
        <v>22</v>
      </c>
      <c r="S1859" t="b">
        <v>1</v>
      </c>
      <c r="T1859" t="s">
        <v>8274</v>
      </c>
      <c r="U1859" s="9" t="s">
        <v>8323</v>
      </c>
      <c r="V1859" t="s">
        <v>8324</v>
      </c>
    </row>
    <row r="1860" spans="1:22" ht="60" hidden="1" x14ac:dyDescent="0.3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s="7">
        <f t="shared" si="181"/>
        <v>109</v>
      </c>
      <c r="G1860" s="7">
        <f t="shared" si="176"/>
        <v>40.549999999999997</v>
      </c>
      <c r="H1860" t="s">
        <v>8218</v>
      </c>
      <c r="I1860" t="s">
        <v>8223</v>
      </c>
      <c r="J1860" t="s">
        <v>8245</v>
      </c>
      <c r="K1860">
        <v>1324014521</v>
      </c>
      <c r="L1860">
        <v>1318826921</v>
      </c>
      <c r="M1860" s="13">
        <f t="shared" si="177"/>
        <v>40833.200474537036</v>
      </c>
      <c r="N1860" s="13" t="str">
        <f t="shared" si="178"/>
        <v>2011</v>
      </c>
      <c r="O1860" s="13" t="str">
        <f t="shared" si="179"/>
        <v>Oct</v>
      </c>
      <c r="P1860" s="13">
        <f t="shared" si="180"/>
        <v>40893.242141203707</v>
      </c>
      <c r="Q1860" t="b">
        <v>0</v>
      </c>
      <c r="R1860">
        <v>149</v>
      </c>
      <c r="S1860" t="b">
        <v>1</v>
      </c>
      <c r="T1860" t="s">
        <v>8274</v>
      </c>
      <c r="U1860" s="9" t="s">
        <v>8323</v>
      </c>
      <c r="V1860" t="s">
        <v>8324</v>
      </c>
    </row>
    <row r="1861" spans="1:22" ht="30" hidden="1" x14ac:dyDescent="0.3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s="7">
        <f t="shared" si="181"/>
        <v>132</v>
      </c>
      <c r="G1861" s="7">
        <f t="shared" si="176"/>
        <v>70.63</v>
      </c>
      <c r="H1861" t="s">
        <v>8218</v>
      </c>
      <c r="I1861" t="s">
        <v>8223</v>
      </c>
      <c r="J1861" t="s">
        <v>8245</v>
      </c>
      <c r="K1861">
        <v>1316716129</v>
      </c>
      <c r="L1861">
        <v>1314124129</v>
      </c>
      <c r="M1861" s="13">
        <f t="shared" si="177"/>
        <v>40778.770011574074</v>
      </c>
      <c r="N1861" s="13" t="str">
        <f t="shared" si="178"/>
        <v>2011</v>
      </c>
      <c r="O1861" s="13" t="str">
        <f t="shared" si="179"/>
        <v>Aug</v>
      </c>
      <c r="P1861" s="13">
        <f t="shared" si="180"/>
        <v>40808.770011574074</v>
      </c>
      <c r="Q1861" t="b">
        <v>0</v>
      </c>
      <c r="R1861">
        <v>56</v>
      </c>
      <c r="S1861" t="b">
        <v>1</v>
      </c>
      <c r="T1861" t="s">
        <v>8274</v>
      </c>
      <c r="U1861" s="9" t="s">
        <v>8323</v>
      </c>
      <c r="V1861" t="s">
        <v>8324</v>
      </c>
    </row>
    <row r="1862" spans="1:22" ht="45" hidden="1" x14ac:dyDescent="0.3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s="7">
        <f t="shared" si="181"/>
        <v>133</v>
      </c>
      <c r="G1862" s="7">
        <f t="shared" si="176"/>
        <v>52.68</v>
      </c>
      <c r="H1862" t="s">
        <v>8218</v>
      </c>
      <c r="I1862" t="s">
        <v>8223</v>
      </c>
      <c r="J1862" t="s">
        <v>8245</v>
      </c>
      <c r="K1862">
        <v>1391706084</v>
      </c>
      <c r="L1862">
        <v>1389891684</v>
      </c>
      <c r="M1862" s="13">
        <f t="shared" si="177"/>
        <v>41655.709305555552</v>
      </c>
      <c r="N1862" s="13" t="str">
        <f t="shared" si="178"/>
        <v>2014</v>
      </c>
      <c r="O1862" s="13" t="str">
        <f t="shared" si="179"/>
        <v>Jan</v>
      </c>
      <c r="P1862" s="13">
        <f t="shared" si="180"/>
        <v>41676.709305555552</v>
      </c>
      <c r="Q1862" t="b">
        <v>0</v>
      </c>
      <c r="R1862">
        <v>19</v>
      </c>
      <c r="S1862" t="b">
        <v>1</v>
      </c>
      <c r="T1862" t="s">
        <v>8274</v>
      </c>
      <c r="U1862" s="9" t="s">
        <v>8323</v>
      </c>
      <c r="V1862" t="s">
        <v>8324</v>
      </c>
    </row>
    <row r="1863" spans="1:22" ht="60" hidden="1" x14ac:dyDescent="0.3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s="7">
        <f t="shared" si="181"/>
        <v>0</v>
      </c>
      <c r="G1863" s="7">
        <f t="shared" si="176"/>
        <v>0</v>
      </c>
      <c r="H1863" t="s">
        <v>8220</v>
      </c>
      <c r="I1863" t="s">
        <v>8224</v>
      </c>
      <c r="J1863" t="s">
        <v>8246</v>
      </c>
      <c r="K1863">
        <v>1422256341</v>
      </c>
      <c r="L1863">
        <v>1419664341</v>
      </c>
      <c r="M1863" s="13">
        <f t="shared" si="177"/>
        <v>42000.300243055557</v>
      </c>
      <c r="N1863" s="13" t="str">
        <f t="shared" si="178"/>
        <v>2014</v>
      </c>
      <c r="O1863" s="13" t="str">
        <f t="shared" si="179"/>
        <v>Dec</v>
      </c>
      <c r="P1863" s="13">
        <f t="shared" si="180"/>
        <v>42030.300243055557</v>
      </c>
      <c r="Q1863" t="b">
        <v>0</v>
      </c>
      <c r="R1863">
        <v>0</v>
      </c>
      <c r="S1863" t="b">
        <v>0</v>
      </c>
      <c r="T1863" t="s">
        <v>8281</v>
      </c>
      <c r="U1863" s="9" t="s">
        <v>8331</v>
      </c>
      <c r="V1863" t="s">
        <v>8333</v>
      </c>
    </row>
    <row r="1864" spans="1:22" ht="45" hidden="1" x14ac:dyDescent="0.3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s="7">
        <f t="shared" si="181"/>
        <v>8</v>
      </c>
      <c r="G1864" s="7">
        <f t="shared" si="176"/>
        <v>90.94</v>
      </c>
      <c r="H1864" t="s">
        <v>8220</v>
      </c>
      <c r="I1864" t="s">
        <v>8223</v>
      </c>
      <c r="J1864" t="s">
        <v>8245</v>
      </c>
      <c r="K1864">
        <v>1488958200</v>
      </c>
      <c r="L1864">
        <v>1484912974</v>
      </c>
      <c r="M1864" s="13">
        <f t="shared" si="177"/>
        <v>42755.492754629624</v>
      </c>
      <c r="N1864" s="13" t="str">
        <f t="shared" si="178"/>
        <v>2017</v>
      </c>
      <c r="O1864" s="13" t="str">
        <f t="shared" si="179"/>
        <v>Jan</v>
      </c>
      <c r="P1864" s="13">
        <f t="shared" si="180"/>
        <v>42802.3125</v>
      </c>
      <c r="Q1864" t="b">
        <v>0</v>
      </c>
      <c r="R1864">
        <v>16</v>
      </c>
      <c r="S1864" t="b">
        <v>0</v>
      </c>
      <c r="T1864" t="s">
        <v>8281</v>
      </c>
      <c r="U1864" s="9" t="s">
        <v>8331</v>
      </c>
      <c r="V1864" t="s">
        <v>8333</v>
      </c>
    </row>
    <row r="1865" spans="1:22" ht="45" hidden="1" x14ac:dyDescent="0.3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s="7">
        <f t="shared" si="181"/>
        <v>0</v>
      </c>
      <c r="G1865" s="7">
        <f t="shared" si="176"/>
        <v>5</v>
      </c>
      <c r="H1865" t="s">
        <v>8220</v>
      </c>
      <c r="I1865" t="s">
        <v>8223</v>
      </c>
      <c r="J1865" t="s">
        <v>8245</v>
      </c>
      <c r="K1865">
        <v>1402600085</v>
      </c>
      <c r="L1865">
        <v>1400008085</v>
      </c>
      <c r="M1865" s="13">
        <f t="shared" si="177"/>
        <v>41772.797280092593</v>
      </c>
      <c r="N1865" s="13" t="str">
        <f t="shared" si="178"/>
        <v>2014</v>
      </c>
      <c r="O1865" s="13" t="str">
        <f t="shared" si="179"/>
        <v>May</v>
      </c>
      <c r="P1865" s="13">
        <f t="shared" si="180"/>
        <v>41802.797280092593</v>
      </c>
      <c r="Q1865" t="b">
        <v>0</v>
      </c>
      <c r="R1865">
        <v>2</v>
      </c>
      <c r="S1865" t="b">
        <v>0</v>
      </c>
      <c r="T1865" t="s">
        <v>8281</v>
      </c>
      <c r="U1865" s="9" t="s">
        <v>8331</v>
      </c>
      <c r="V1865" t="s">
        <v>8333</v>
      </c>
    </row>
    <row r="1866" spans="1:22" ht="60" hidden="1" x14ac:dyDescent="0.3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s="7">
        <f t="shared" si="181"/>
        <v>43</v>
      </c>
      <c r="G1866" s="7">
        <f t="shared" ref="G1866:G1929" si="182">IFERROR(ROUND(E1866/R1866,2),0)</f>
        <v>58.08</v>
      </c>
      <c r="H1866" t="s">
        <v>8220</v>
      </c>
      <c r="I1866" t="s">
        <v>8223</v>
      </c>
      <c r="J1866" t="s">
        <v>8245</v>
      </c>
      <c r="K1866">
        <v>1399223500</v>
      </c>
      <c r="L1866">
        <v>1396631500</v>
      </c>
      <c r="M1866" s="13">
        <f t="shared" ref="M1866:M1929" si="183">(((L1866/60)/60)/24)+DATE(1970,1,1)</f>
        <v>41733.716435185182</v>
      </c>
      <c r="N1866" s="13" t="str">
        <f t="shared" ref="N1866:N1929" si="184">TEXT(M1866, "YYY")</f>
        <v>2014</v>
      </c>
      <c r="O1866" s="13" t="str">
        <f t="shared" ref="O1866:O1929" si="185">TEXT(M1866,"MMM")</f>
        <v>Apr</v>
      </c>
      <c r="P1866" s="13">
        <f t="shared" ref="P1866:P1929" si="186">(((K1866/60)/60)/24)+DATE(1970,1,1)</f>
        <v>41763.716435185182</v>
      </c>
      <c r="Q1866" t="b">
        <v>0</v>
      </c>
      <c r="R1866">
        <v>48</v>
      </c>
      <c r="S1866" t="b">
        <v>0</v>
      </c>
      <c r="T1866" t="s">
        <v>8281</v>
      </c>
      <c r="U1866" s="9" t="s">
        <v>8331</v>
      </c>
      <c r="V1866" t="s">
        <v>8333</v>
      </c>
    </row>
    <row r="1867" spans="1:22" ht="60" hidden="1" x14ac:dyDescent="0.3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s="7">
        <f t="shared" si="181"/>
        <v>0</v>
      </c>
      <c r="G1867" s="7">
        <f t="shared" si="182"/>
        <v>2</v>
      </c>
      <c r="H1867" t="s">
        <v>8220</v>
      </c>
      <c r="I1867" t="s">
        <v>8224</v>
      </c>
      <c r="J1867" t="s">
        <v>8246</v>
      </c>
      <c r="K1867">
        <v>1478425747</v>
      </c>
      <c r="L1867">
        <v>1475398147</v>
      </c>
      <c r="M1867" s="13">
        <f t="shared" si="183"/>
        <v>42645.367442129631</v>
      </c>
      <c r="N1867" s="13" t="str">
        <f t="shared" si="184"/>
        <v>2016</v>
      </c>
      <c r="O1867" s="13" t="str">
        <f t="shared" si="185"/>
        <v>Oct</v>
      </c>
      <c r="P1867" s="13">
        <f t="shared" si="186"/>
        <v>42680.409108796302</v>
      </c>
      <c r="Q1867" t="b">
        <v>0</v>
      </c>
      <c r="R1867">
        <v>2</v>
      </c>
      <c r="S1867" t="b">
        <v>0</v>
      </c>
      <c r="T1867" t="s">
        <v>8281</v>
      </c>
      <c r="U1867" s="9" t="s">
        <v>8331</v>
      </c>
      <c r="V1867" t="s">
        <v>8333</v>
      </c>
    </row>
    <row r="1868" spans="1:22" ht="60" hidden="1" x14ac:dyDescent="0.3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s="7">
        <f t="shared" si="181"/>
        <v>1</v>
      </c>
      <c r="G1868" s="7">
        <f t="shared" si="182"/>
        <v>62.5</v>
      </c>
      <c r="H1868" t="s">
        <v>8220</v>
      </c>
      <c r="I1868" t="s">
        <v>8223</v>
      </c>
      <c r="J1868" t="s">
        <v>8245</v>
      </c>
      <c r="K1868">
        <v>1488340800</v>
      </c>
      <c r="L1868">
        <v>1483768497</v>
      </c>
      <c r="M1868" s="13">
        <f t="shared" si="183"/>
        <v>42742.246493055558</v>
      </c>
      <c r="N1868" s="13" t="str">
        <f t="shared" si="184"/>
        <v>2017</v>
      </c>
      <c r="O1868" s="13" t="str">
        <f t="shared" si="185"/>
        <v>Jan</v>
      </c>
      <c r="P1868" s="13">
        <f t="shared" si="186"/>
        <v>42795.166666666672</v>
      </c>
      <c r="Q1868" t="b">
        <v>0</v>
      </c>
      <c r="R1868">
        <v>2</v>
      </c>
      <c r="S1868" t="b">
        <v>0</v>
      </c>
      <c r="T1868" t="s">
        <v>8281</v>
      </c>
      <c r="U1868" s="9" t="s">
        <v>8331</v>
      </c>
      <c r="V1868" t="s">
        <v>8333</v>
      </c>
    </row>
    <row r="1869" spans="1:22" ht="60" hidden="1" x14ac:dyDescent="0.3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s="7">
        <f t="shared" si="181"/>
        <v>0</v>
      </c>
      <c r="G1869" s="7">
        <f t="shared" si="182"/>
        <v>10</v>
      </c>
      <c r="H1869" t="s">
        <v>8220</v>
      </c>
      <c r="I1869" t="s">
        <v>8223</v>
      </c>
      <c r="J1869" t="s">
        <v>8245</v>
      </c>
      <c r="K1869">
        <v>1478383912</v>
      </c>
      <c r="L1869">
        <v>1475791912</v>
      </c>
      <c r="M1869" s="13">
        <f t="shared" si="183"/>
        <v>42649.924907407403</v>
      </c>
      <c r="N1869" s="13" t="str">
        <f t="shared" si="184"/>
        <v>2016</v>
      </c>
      <c r="O1869" s="13" t="str">
        <f t="shared" si="185"/>
        <v>Oct</v>
      </c>
      <c r="P1869" s="13">
        <f t="shared" si="186"/>
        <v>42679.924907407403</v>
      </c>
      <c r="Q1869" t="b">
        <v>0</v>
      </c>
      <c r="R1869">
        <v>1</v>
      </c>
      <c r="S1869" t="b">
        <v>0</v>
      </c>
      <c r="T1869" t="s">
        <v>8281</v>
      </c>
      <c r="U1869" s="9" t="s">
        <v>8331</v>
      </c>
      <c r="V1869" t="s">
        <v>8333</v>
      </c>
    </row>
    <row r="1870" spans="1:22" ht="45" hidden="1" x14ac:dyDescent="0.3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s="7">
        <f t="shared" si="181"/>
        <v>5</v>
      </c>
      <c r="G1870" s="7">
        <f t="shared" si="182"/>
        <v>71.59</v>
      </c>
      <c r="H1870" t="s">
        <v>8220</v>
      </c>
      <c r="I1870" t="s">
        <v>8223</v>
      </c>
      <c r="J1870" t="s">
        <v>8245</v>
      </c>
      <c r="K1870">
        <v>1450166340</v>
      </c>
      <c r="L1870">
        <v>1448044925</v>
      </c>
      <c r="M1870" s="13">
        <f t="shared" si="183"/>
        <v>42328.779224537036</v>
      </c>
      <c r="N1870" s="13" t="str">
        <f t="shared" si="184"/>
        <v>2015</v>
      </c>
      <c r="O1870" s="13" t="str">
        <f t="shared" si="185"/>
        <v>Nov</v>
      </c>
      <c r="P1870" s="13">
        <f t="shared" si="186"/>
        <v>42353.332638888889</v>
      </c>
      <c r="Q1870" t="b">
        <v>0</v>
      </c>
      <c r="R1870">
        <v>17</v>
      </c>
      <c r="S1870" t="b">
        <v>0</v>
      </c>
      <c r="T1870" t="s">
        <v>8281</v>
      </c>
      <c r="U1870" s="9" t="s">
        <v>8331</v>
      </c>
      <c r="V1870" t="s">
        <v>8333</v>
      </c>
    </row>
    <row r="1871" spans="1:22" ht="60" hidden="1" x14ac:dyDescent="0.3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s="7">
        <f t="shared" si="181"/>
        <v>0</v>
      </c>
      <c r="G1871" s="7">
        <f t="shared" si="182"/>
        <v>0</v>
      </c>
      <c r="H1871" t="s">
        <v>8220</v>
      </c>
      <c r="I1871" t="s">
        <v>8223</v>
      </c>
      <c r="J1871" t="s">
        <v>8245</v>
      </c>
      <c r="K1871">
        <v>1483488249</v>
      </c>
      <c r="L1871">
        <v>1480896249</v>
      </c>
      <c r="M1871" s="13">
        <f t="shared" si="183"/>
        <v>42709.002881944441</v>
      </c>
      <c r="N1871" s="13" t="str">
        <f t="shared" si="184"/>
        <v>2016</v>
      </c>
      <c r="O1871" s="13" t="str">
        <f t="shared" si="185"/>
        <v>Dec</v>
      </c>
      <c r="P1871" s="13">
        <f t="shared" si="186"/>
        <v>42739.002881944441</v>
      </c>
      <c r="Q1871" t="b">
        <v>0</v>
      </c>
      <c r="R1871">
        <v>0</v>
      </c>
      <c r="S1871" t="b">
        <v>0</v>
      </c>
      <c r="T1871" t="s">
        <v>8281</v>
      </c>
      <c r="U1871" s="9" t="s">
        <v>8331</v>
      </c>
      <c r="V1871" t="s">
        <v>8333</v>
      </c>
    </row>
    <row r="1872" spans="1:22" ht="60" hidden="1" x14ac:dyDescent="0.3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s="7">
        <f t="shared" si="181"/>
        <v>10</v>
      </c>
      <c r="G1872" s="7">
        <f t="shared" si="182"/>
        <v>32.82</v>
      </c>
      <c r="H1872" t="s">
        <v>8220</v>
      </c>
      <c r="I1872" t="s">
        <v>8223</v>
      </c>
      <c r="J1872" t="s">
        <v>8245</v>
      </c>
      <c r="K1872">
        <v>1454213820</v>
      </c>
      <c r="L1872">
        <v>1451723535</v>
      </c>
      <c r="M1872" s="13">
        <f t="shared" si="183"/>
        <v>42371.355729166666</v>
      </c>
      <c r="N1872" s="13" t="str">
        <f t="shared" si="184"/>
        <v>2016</v>
      </c>
      <c r="O1872" s="13" t="str">
        <f t="shared" si="185"/>
        <v>Jan</v>
      </c>
      <c r="P1872" s="13">
        <f t="shared" si="186"/>
        <v>42400.178472222222</v>
      </c>
      <c r="Q1872" t="b">
        <v>0</v>
      </c>
      <c r="R1872">
        <v>11</v>
      </c>
      <c r="S1872" t="b">
        <v>0</v>
      </c>
      <c r="T1872" t="s">
        <v>8281</v>
      </c>
      <c r="U1872" s="9" t="s">
        <v>8331</v>
      </c>
      <c r="V1872" t="s">
        <v>8333</v>
      </c>
    </row>
    <row r="1873" spans="1:22" ht="60" hidden="1" x14ac:dyDescent="0.3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s="7">
        <f t="shared" si="181"/>
        <v>72</v>
      </c>
      <c r="G1873" s="7">
        <f t="shared" si="182"/>
        <v>49.12</v>
      </c>
      <c r="H1873" t="s">
        <v>8220</v>
      </c>
      <c r="I1873" t="s">
        <v>8223</v>
      </c>
      <c r="J1873" t="s">
        <v>8245</v>
      </c>
      <c r="K1873">
        <v>1416512901</v>
      </c>
      <c r="L1873">
        <v>1413053301</v>
      </c>
      <c r="M1873" s="13">
        <f t="shared" si="183"/>
        <v>41923.783576388887</v>
      </c>
      <c r="N1873" s="13" t="str">
        <f t="shared" si="184"/>
        <v>2014</v>
      </c>
      <c r="O1873" s="13" t="str">
        <f t="shared" si="185"/>
        <v>Oct</v>
      </c>
      <c r="P1873" s="13">
        <f t="shared" si="186"/>
        <v>41963.825243055559</v>
      </c>
      <c r="Q1873" t="b">
        <v>0</v>
      </c>
      <c r="R1873">
        <v>95</v>
      </c>
      <c r="S1873" t="b">
        <v>0</v>
      </c>
      <c r="T1873" t="s">
        <v>8281</v>
      </c>
      <c r="U1873" s="9" t="s">
        <v>8331</v>
      </c>
      <c r="V1873" t="s">
        <v>8333</v>
      </c>
    </row>
    <row r="1874" spans="1:22" ht="60" hidden="1" x14ac:dyDescent="0.3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s="7">
        <f t="shared" si="181"/>
        <v>1</v>
      </c>
      <c r="G1874" s="7">
        <f t="shared" si="182"/>
        <v>16.309999999999999</v>
      </c>
      <c r="H1874" t="s">
        <v>8220</v>
      </c>
      <c r="I1874" t="s">
        <v>8223</v>
      </c>
      <c r="J1874" t="s">
        <v>8245</v>
      </c>
      <c r="K1874">
        <v>1435633602</v>
      </c>
      <c r="L1874">
        <v>1433041602</v>
      </c>
      <c r="M1874" s="13">
        <f t="shared" si="183"/>
        <v>42155.129652777774</v>
      </c>
      <c r="N1874" s="13" t="str">
        <f t="shared" si="184"/>
        <v>2015</v>
      </c>
      <c r="O1874" s="13" t="str">
        <f t="shared" si="185"/>
        <v>May</v>
      </c>
      <c r="P1874" s="13">
        <f t="shared" si="186"/>
        <v>42185.129652777774</v>
      </c>
      <c r="Q1874" t="b">
        <v>0</v>
      </c>
      <c r="R1874">
        <v>13</v>
      </c>
      <c r="S1874" t="b">
        <v>0</v>
      </c>
      <c r="T1874" t="s">
        <v>8281</v>
      </c>
      <c r="U1874" s="9" t="s">
        <v>8331</v>
      </c>
      <c r="V1874" t="s">
        <v>8333</v>
      </c>
    </row>
    <row r="1875" spans="1:22" ht="60" hidden="1" x14ac:dyDescent="0.3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s="7">
        <f t="shared" si="181"/>
        <v>0</v>
      </c>
      <c r="G1875" s="7">
        <f t="shared" si="182"/>
        <v>18</v>
      </c>
      <c r="H1875" t="s">
        <v>8220</v>
      </c>
      <c r="I1875" t="s">
        <v>8228</v>
      </c>
      <c r="J1875" t="s">
        <v>8250</v>
      </c>
      <c r="K1875">
        <v>1436373900</v>
      </c>
      <c r="L1875">
        <v>1433861210</v>
      </c>
      <c r="M1875" s="13">
        <f t="shared" si="183"/>
        <v>42164.615856481483</v>
      </c>
      <c r="N1875" s="13" t="str">
        <f t="shared" si="184"/>
        <v>2015</v>
      </c>
      <c r="O1875" s="13" t="str">
        <f t="shared" si="185"/>
        <v>Jun</v>
      </c>
      <c r="P1875" s="13">
        <f t="shared" si="186"/>
        <v>42193.697916666672</v>
      </c>
      <c r="Q1875" t="b">
        <v>0</v>
      </c>
      <c r="R1875">
        <v>2</v>
      </c>
      <c r="S1875" t="b">
        <v>0</v>
      </c>
      <c r="T1875" t="s">
        <v>8281</v>
      </c>
      <c r="U1875" s="9" t="s">
        <v>8331</v>
      </c>
      <c r="V1875" t="s">
        <v>8333</v>
      </c>
    </row>
    <row r="1876" spans="1:22" ht="60" hidden="1" x14ac:dyDescent="0.3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s="7">
        <f t="shared" si="181"/>
        <v>0</v>
      </c>
      <c r="G1876" s="7">
        <f t="shared" si="182"/>
        <v>13</v>
      </c>
      <c r="H1876" t="s">
        <v>8220</v>
      </c>
      <c r="I1876" t="s">
        <v>8223</v>
      </c>
      <c r="J1876" t="s">
        <v>8245</v>
      </c>
      <c r="K1876">
        <v>1467155733</v>
      </c>
      <c r="L1876">
        <v>1465427733</v>
      </c>
      <c r="M1876" s="13">
        <f t="shared" si="183"/>
        <v>42529.969131944439</v>
      </c>
      <c r="N1876" s="13" t="str">
        <f t="shared" si="184"/>
        <v>2016</v>
      </c>
      <c r="O1876" s="13" t="str">
        <f t="shared" si="185"/>
        <v>Jun</v>
      </c>
      <c r="P1876" s="13">
        <f t="shared" si="186"/>
        <v>42549.969131944439</v>
      </c>
      <c r="Q1876" t="b">
        <v>0</v>
      </c>
      <c r="R1876">
        <v>2</v>
      </c>
      <c r="S1876" t="b">
        <v>0</v>
      </c>
      <c r="T1876" t="s">
        <v>8281</v>
      </c>
      <c r="U1876" s="9" t="s">
        <v>8331</v>
      </c>
      <c r="V1876" t="s">
        <v>8333</v>
      </c>
    </row>
    <row r="1877" spans="1:22" ht="45" hidden="1" x14ac:dyDescent="0.3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s="7">
        <f t="shared" si="181"/>
        <v>1</v>
      </c>
      <c r="G1877" s="7">
        <f t="shared" si="182"/>
        <v>17</v>
      </c>
      <c r="H1877" t="s">
        <v>8220</v>
      </c>
      <c r="I1877" t="s">
        <v>8223</v>
      </c>
      <c r="J1877" t="s">
        <v>8245</v>
      </c>
      <c r="K1877">
        <v>1470519308</v>
      </c>
      <c r="L1877">
        <v>1465335308</v>
      </c>
      <c r="M1877" s="13">
        <f t="shared" si="183"/>
        <v>42528.899398148147</v>
      </c>
      <c r="N1877" s="13" t="str">
        <f t="shared" si="184"/>
        <v>2016</v>
      </c>
      <c r="O1877" s="13" t="str">
        <f t="shared" si="185"/>
        <v>Jun</v>
      </c>
      <c r="P1877" s="13">
        <f t="shared" si="186"/>
        <v>42588.899398148147</v>
      </c>
      <c r="Q1877" t="b">
        <v>0</v>
      </c>
      <c r="R1877">
        <v>3</v>
      </c>
      <c r="S1877" t="b">
        <v>0</v>
      </c>
      <c r="T1877" t="s">
        <v>8281</v>
      </c>
      <c r="U1877" s="9" t="s">
        <v>8331</v>
      </c>
      <c r="V1877" t="s">
        <v>8333</v>
      </c>
    </row>
    <row r="1878" spans="1:22" ht="45" hidden="1" x14ac:dyDescent="0.3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s="7">
        <f t="shared" si="181"/>
        <v>0</v>
      </c>
      <c r="G1878" s="7">
        <f t="shared" si="182"/>
        <v>0</v>
      </c>
      <c r="H1878" t="s">
        <v>8220</v>
      </c>
      <c r="I1878" t="s">
        <v>8225</v>
      </c>
      <c r="J1878" t="s">
        <v>8247</v>
      </c>
      <c r="K1878">
        <v>1402901405</v>
      </c>
      <c r="L1878">
        <v>1400309405</v>
      </c>
      <c r="M1878" s="13">
        <f t="shared" si="183"/>
        <v>41776.284780092588</v>
      </c>
      <c r="N1878" s="13" t="str">
        <f t="shared" si="184"/>
        <v>2014</v>
      </c>
      <c r="O1878" s="13" t="str">
        <f t="shared" si="185"/>
        <v>May</v>
      </c>
      <c r="P1878" s="13">
        <f t="shared" si="186"/>
        <v>41806.284780092588</v>
      </c>
      <c r="Q1878" t="b">
        <v>0</v>
      </c>
      <c r="R1878">
        <v>0</v>
      </c>
      <c r="S1878" t="b">
        <v>0</v>
      </c>
      <c r="T1878" t="s">
        <v>8281</v>
      </c>
      <c r="U1878" s="9" t="s">
        <v>8331</v>
      </c>
      <c r="V1878" t="s">
        <v>8333</v>
      </c>
    </row>
    <row r="1879" spans="1:22" ht="45" hidden="1" x14ac:dyDescent="0.3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s="7">
        <f t="shared" si="181"/>
        <v>0</v>
      </c>
      <c r="G1879" s="7">
        <f t="shared" si="182"/>
        <v>0</v>
      </c>
      <c r="H1879" t="s">
        <v>8220</v>
      </c>
      <c r="I1879" t="s">
        <v>8223</v>
      </c>
      <c r="J1879" t="s">
        <v>8245</v>
      </c>
      <c r="K1879">
        <v>1425170525</v>
      </c>
      <c r="L1879">
        <v>1422664925</v>
      </c>
      <c r="M1879" s="13">
        <f t="shared" si="183"/>
        <v>42035.029224537036</v>
      </c>
      <c r="N1879" s="13" t="str">
        <f t="shared" si="184"/>
        <v>2015</v>
      </c>
      <c r="O1879" s="13" t="str">
        <f t="shared" si="185"/>
        <v>Jan</v>
      </c>
      <c r="P1879" s="13">
        <f t="shared" si="186"/>
        <v>42064.029224537036</v>
      </c>
      <c r="Q1879" t="b">
        <v>0</v>
      </c>
      <c r="R1879">
        <v>0</v>
      </c>
      <c r="S1879" t="b">
        <v>0</v>
      </c>
      <c r="T1879" t="s">
        <v>8281</v>
      </c>
      <c r="U1879" s="9" t="s">
        <v>8331</v>
      </c>
      <c r="V1879" t="s">
        <v>8333</v>
      </c>
    </row>
    <row r="1880" spans="1:22" ht="60" hidden="1" x14ac:dyDescent="0.3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s="7">
        <f t="shared" si="181"/>
        <v>0</v>
      </c>
      <c r="G1880" s="7">
        <f t="shared" si="182"/>
        <v>0</v>
      </c>
      <c r="H1880" t="s">
        <v>8220</v>
      </c>
      <c r="I1880" t="s">
        <v>8225</v>
      </c>
      <c r="J1880" t="s">
        <v>8247</v>
      </c>
      <c r="K1880">
        <v>1402618355</v>
      </c>
      <c r="L1880">
        <v>1400026355</v>
      </c>
      <c r="M1880" s="13">
        <f t="shared" si="183"/>
        <v>41773.008738425924</v>
      </c>
      <c r="N1880" s="13" t="str">
        <f t="shared" si="184"/>
        <v>2014</v>
      </c>
      <c r="O1880" s="13" t="str">
        <f t="shared" si="185"/>
        <v>May</v>
      </c>
      <c r="P1880" s="13">
        <f t="shared" si="186"/>
        <v>41803.008738425924</v>
      </c>
      <c r="Q1880" t="b">
        <v>0</v>
      </c>
      <c r="R1880">
        <v>0</v>
      </c>
      <c r="S1880" t="b">
        <v>0</v>
      </c>
      <c r="T1880" t="s">
        <v>8281</v>
      </c>
      <c r="U1880" s="9" t="s">
        <v>8331</v>
      </c>
      <c r="V1880" t="s">
        <v>8333</v>
      </c>
    </row>
    <row r="1881" spans="1:22" ht="60" hidden="1" x14ac:dyDescent="0.3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s="7">
        <f t="shared" si="181"/>
        <v>0</v>
      </c>
      <c r="G1881" s="7">
        <f t="shared" si="182"/>
        <v>3</v>
      </c>
      <c r="H1881" t="s">
        <v>8220</v>
      </c>
      <c r="I1881" t="s">
        <v>8226</v>
      </c>
      <c r="J1881" t="s">
        <v>8248</v>
      </c>
      <c r="K1881">
        <v>1457966129</v>
      </c>
      <c r="L1881">
        <v>1455377729</v>
      </c>
      <c r="M1881" s="13">
        <f t="shared" si="183"/>
        <v>42413.649641203709</v>
      </c>
      <c r="N1881" s="13" t="str">
        <f t="shared" si="184"/>
        <v>2016</v>
      </c>
      <c r="O1881" s="13" t="str">
        <f t="shared" si="185"/>
        <v>Feb</v>
      </c>
      <c r="P1881" s="13">
        <f t="shared" si="186"/>
        <v>42443.607974537037</v>
      </c>
      <c r="Q1881" t="b">
        <v>0</v>
      </c>
      <c r="R1881">
        <v>2</v>
      </c>
      <c r="S1881" t="b">
        <v>0</v>
      </c>
      <c r="T1881" t="s">
        <v>8281</v>
      </c>
      <c r="U1881" s="9" t="s">
        <v>8331</v>
      </c>
      <c r="V1881" t="s">
        <v>8333</v>
      </c>
    </row>
    <row r="1882" spans="1:22" ht="30" hidden="1" x14ac:dyDescent="0.3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s="7">
        <f t="shared" ref="F1882:F1945" si="187">ROUND(E1882/D1882*100,0)</f>
        <v>20</v>
      </c>
      <c r="G1882" s="7">
        <f t="shared" si="182"/>
        <v>41.83</v>
      </c>
      <c r="H1882" t="s">
        <v>8220</v>
      </c>
      <c r="I1882" t="s">
        <v>8224</v>
      </c>
      <c r="J1882" t="s">
        <v>8246</v>
      </c>
      <c r="K1882">
        <v>1459341380</v>
      </c>
      <c r="L1882">
        <v>1456839380</v>
      </c>
      <c r="M1882" s="13">
        <f t="shared" si="183"/>
        <v>42430.566898148143</v>
      </c>
      <c r="N1882" s="13" t="str">
        <f t="shared" si="184"/>
        <v>2016</v>
      </c>
      <c r="O1882" s="13" t="str">
        <f t="shared" si="185"/>
        <v>Mar</v>
      </c>
      <c r="P1882" s="13">
        <f t="shared" si="186"/>
        <v>42459.525231481486</v>
      </c>
      <c r="Q1882" t="b">
        <v>0</v>
      </c>
      <c r="R1882">
        <v>24</v>
      </c>
      <c r="S1882" t="b">
        <v>0</v>
      </c>
      <c r="T1882" t="s">
        <v>8281</v>
      </c>
      <c r="U1882" s="9" t="s">
        <v>8331</v>
      </c>
      <c r="V1882" t="s">
        <v>8333</v>
      </c>
    </row>
    <row r="1883" spans="1:22" ht="45" hidden="1" x14ac:dyDescent="0.3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s="7">
        <f t="shared" si="187"/>
        <v>173</v>
      </c>
      <c r="G1883" s="7">
        <f t="shared" si="182"/>
        <v>49.34</v>
      </c>
      <c r="H1883" t="s">
        <v>8218</v>
      </c>
      <c r="I1883" t="s">
        <v>8223</v>
      </c>
      <c r="J1883" t="s">
        <v>8245</v>
      </c>
      <c r="K1883">
        <v>1425955189</v>
      </c>
      <c r="L1883">
        <v>1423366789</v>
      </c>
      <c r="M1883" s="13">
        <f t="shared" si="183"/>
        <v>42043.152650462958</v>
      </c>
      <c r="N1883" s="13" t="str">
        <f t="shared" si="184"/>
        <v>2015</v>
      </c>
      <c r="O1883" s="13" t="str">
        <f t="shared" si="185"/>
        <v>Feb</v>
      </c>
      <c r="P1883" s="13">
        <f t="shared" si="186"/>
        <v>42073.110983796301</v>
      </c>
      <c r="Q1883" t="b">
        <v>0</v>
      </c>
      <c r="R1883">
        <v>70</v>
      </c>
      <c r="S1883" t="b">
        <v>1</v>
      </c>
      <c r="T1883" t="s">
        <v>8277</v>
      </c>
      <c r="U1883" s="9" t="s">
        <v>8323</v>
      </c>
      <c r="V1883" t="s">
        <v>8327</v>
      </c>
    </row>
    <row r="1884" spans="1:22" ht="60" hidden="1" x14ac:dyDescent="0.3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s="7">
        <f t="shared" si="187"/>
        <v>101</v>
      </c>
      <c r="G1884" s="7">
        <f t="shared" si="182"/>
        <v>41.73</v>
      </c>
      <c r="H1884" t="s">
        <v>8218</v>
      </c>
      <c r="I1884" t="s">
        <v>8223</v>
      </c>
      <c r="J1884" t="s">
        <v>8245</v>
      </c>
      <c r="K1884">
        <v>1341964080</v>
      </c>
      <c r="L1884">
        <v>1339109212</v>
      </c>
      <c r="M1884" s="13">
        <f t="shared" si="183"/>
        <v>41067.949212962965</v>
      </c>
      <c r="N1884" s="13" t="str">
        <f t="shared" si="184"/>
        <v>2012</v>
      </c>
      <c r="O1884" s="13" t="str">
        <f t="shared" si="185"/>
        <v>Jun</v>
      </c>
      <c r="P1884" s="13">
        <f t="shared" si="186"/>
        <v>41100.991666666669</v>
      </c>
      <c r="Q1884" t="b">
        <v>0</v>
      </c>
      <c r="R1884">
        <v>81</v>
      </c>
      <c r="S1884" t="b">
        <v>1</v>
      </c>
      <c r="T1884" t="s">
        <v>8277</v>
      </c>
      <c r="U1884" s="9" t="s">
        <v>8323</v>
      </c>
      <c r="V1884" t="s">
        <v>8327</v>
      </c>
    </row>
    <row r="1885" spans="1:22" ht="45" hidden="1" x14ac:dyDescent="0.3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s="7">
        <f t="shared" si="187"/>
        <v>105</v>
      </c>
      <c r="G1885" s="7">
        <f t="shared" si="182"/>
        <v>32.72</v>
      </c>
      <c r="H1885" t="s">
        <v>8218</v>
      </c>
      <c r="I1885" t="s">
        <v>8223</v>
      </c>
      <c r="J1885" t="s">
        <v>8245</v>
      </c>
      <c r="K1885">
        <v>1333921508</v>
      </c>
      <c r="L1885">
        <v>1331333108</v>
      </c>
      <c r="M1885" s="13">
        <f t="shared" si="183"/>
        <v>40977.948009259257</v>
      </c>
      <c r="N1885" s="13" t="str">
        <f t="shared" si="184"/>
        <v>2012</v>
      </c>
      <c r="O1885" s="13" t="str">
        <f t="shared" si="185"/>
        <v>Mar</v>
      </c>
      <c r="P1885" s="13">
        <f t="shared" si="186"/>
        <v>41007.906342592592</v>
      </c>
      <c r="Q1885" t="b">
        <v>0</v>
      </c>
      <c r="R1885">
        <v>32</v>
      </c>
      <c r="S1885" t="b">
        <v>1</v>
      </c>
      <c r="T1885" t="s">
        <v>8277</v>
      </c>
      <c r="U1885" s="9" t="s">
        <v>8323</v>
      </c>
      <c r="V1885" t="s">
        <v>8327</v>
      </c>
    </row>
    <row r="1886" spans="1:22" ht="60" hidden="1" x14ac:dyDescent="0.3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s="7">
        <f t="shared" si="187"/>
        <v>135</v>
      </c>
      <c r="G1886" s="7">
        <f t="shared" si="182"/>
        <v>51.96</v>
      </c>
      <c r="H1886" t="s">
        <v>8218</v>
      </c>
      <c r="I1886" t="s">
        <v>8223</v>
      </c>
      <c r="J1886" t="s">
        <v>8245</v>
      </c>
      <c r="K1886">
        <v>1354017600</v>
      </c>
      <c r="L1886">
        <v>1350967535</v>
      </c>
      <c r="M1886" s="13">
        <f t="shared" si="183"/>
        <v>41205.198321759257</v>
      </c>
      <c r="N1886" s="13" t="str">
        <f t="shared" si="184"/>
        <v>2012</v>
      </c>
      <c r="O1886" s="13" t="str">
        <f t="shared" si="185"/>
        <v>Oct</v>
      </c>
      <c r="P1886" s="13">
        <f t="shared" si="186"/>
        <v>41240.5</v>
      </c>
      <c r="Q1886" t="b">
        <v>0</v>
      </c>
      <c r="R1886">
        <v>26</v>
      </c>
      <c r="S1886" t="b">
        <v>1</v>
      </c>
      <c r="T1886" t="s">
        <v>8277</v>
      </c>
      <c r="U1886" s="9" t="s">
        <v>8323</v>
      </c>
      <c r="V1886" t="s">
        <v>8327</v>
      </c>
    </row>
    <row r="1887" spans="1:22" ht="45" hidden="1" x14ac:dyDescent="0.3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s="7">
        <f t="shared" si="187"/>
        <v>116</v>
      </c>
      <c r="G1887" s="7">
        <f t="shared" si="182"/>
        <v>50.69</v>
      </c>
      <c r="H1887" t="s">
        <v>8218</v>
      </c>
      <c r="I1887" t="s">
        <v>8223</v>
      </c>
      <c r="J1887" t="s">
        <v>8245</v>
      </c>
      <c r="K1887">
        <v>1344636000</v>
      </c>
      <c r="L1887">
        <v>1341800110</v>
      </c>
      <c r="M1887" s="13">
        <f t="shared" si="183"/>
        <v>41099.093865740739</v>
      </c>
      <c r="N1887" s="13" t="str">
        <f t="shared" si="184"/>
        <v>2012</v>
      </c>
      <c r="O1887" s="13" t="str">
        <f t="shared" si="185"/>
        <v>Jul</v>
      </c>
      <c r="P1887" s="13">
        <f t="shared" si="186"/>
        <v>41131.916666666664</v>
      </c>
      <c r="Q1887" t="b">
        <v>0</v>
      </c>
      <c r="R1887">
        <v>105</v>
      </c>
      <c r="S1887" t="b">
        <v>1</v>
      </c>
      <c r="T1887" t="s">
        <v>8277</v>
      </c>
      <c r="U1887" s="9" t="s">
        <v>8323</v>
      </c>
      <c r="V1887" t="s">
        <v>8327</v>
      </c>
    </row>
    <row r="1888" spans="1:22" ht="45" hidden="1" x14ac:dyDescent="0.3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s="7">
        <f t="shared" si="187"/>
        <v>102</v>
      </c>
      <c r="G1888" s="7">
        <f t="shared" si="182"/>
        <v>42.24</v>
      </c>
      <c r="H1888" t="s">
        <v>8218</v>
      </c>
      <c r="I1888" t="s">
        <v>8223</v>
      </c>
      <c r="J1888" t="s">
        <v>8245</v>
      </c>
      <c r="K1888">
        <v>1415832338</v>
      </c>
      <c r="L1888">
        <v>1413236738</v>
      </c>
      <c r="M1888" s="13">
        <f t="shared" si="183"/>
        <v>41925.906689814816</v>
      </c>
      <c r="N1888" s="13" t="str">
        <f t="shared" si="184"/>
        <v>2014</v>
      </c>
      <c r="O1888" s="13" t="str">
        <f t="shared" si="185"/>
        <v>Oct</v>
      </c>
      <c r="P1888" s="13">
        <f t="shared" si="186"/>
        <v>41955.94835648148</v>
      </c>
      <c r="Q1888" t="b">
        <v>0</v>
      </c>
      <c r="R1888">
        <v>29</v>
      </c>
      <c r="S1888" t="b">
        <v>1</v>
      </c>
      <c r="T1888" t="s">
        <v>8277</v>
      </c>
      <c r="U1888" s="9" t="s">
        <v>8323</v>
      </c>
      <c r="V1888" t="s">
        <v>8327</v>
      </c>
    </row>
    <row r="1889" spans="1:22" ht="45" hidden="1" x14ac:dyDescent="0.3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s="7">
        <f t="shared" si="187"/>
        <v>111</v>
      </c>
      <c r="G1889" s="7">
        <f t="shared" si="182"/>
        <v>416.88</v>
      </c>
      <c r="H1889" t="s">
        <v>8218</v>
      </c>
      <c r="I1889" t="s">
        <v>8226</v>
      </c>
      <c r="J1889" t="s">
        <v>8248</v>
      </c>
      <c r="K1889">
        <v>1449178200</v>
      </c>
      <c r="L1889">
        <v>1447614732</v>
      </c>
      <c r="M1889" s="13">
        <f t="shared" si="183"/>
        <v>42323.800138888888</v>
      </c>
      <c r="N1889" s="13" t="str">
        <f t="shared" si="184"/>
        <v>2015</v>
      </c>
      <c r="O1889" s="13" t="str">
        <f t="shared" si="185"/>
        <v>Nov</v>
      </c>
      <c r="P1889" s="13">
        <f t="shared" si="186"/>
        <v>42341.895833333328</v>
      </c>
      <c r="Q1889" t="b">
        <v>0</v>
      </c>
      <c r="R1889">
        <v>8</v>
      </c>
      <c r="S1889" t="b">
        <v>1</v>
      </c>
      <c r="T1889" t="s">
        <v>8277</v>
      </c>
      <c r="U1889" s="9" t="s">
        <v>8323</v>
      </c>
      <c r="V1889" t="s">
        <v>8327</v>
      </c>
    </row>
    <row r="1890" spans="1:22" ht="60" hidden="1" x14ac:dyDescent="0.3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s="7">
        <f t="shared" si="187"/>
        <v>166</v>
      </c>
      <c r="G1890" s="7">
        <f t="shared" si="182"/>
        <v>46.65</v>
      </c>
      <c r="H1890" t="s">
        <v>8218</v>
      </c>
      <c r="I1890" t="s">
        <v>8223</v>
      </c>
      <c r="J1890" t="s">
        <v>8245</v>
      </c>
      <c r="K1890">
        <v>1275368340</v>
      </c>
      <c r="L1890">
        <v>1272692732</v>
      </c>
      <c r="M1890" s="13">
        <f t="shared" si="183"/>
        <v>40299.239953703705</v>
      </c>
      <c r="N1890" s="13" t="str">
        <f t="shared" si="184"/>
        <v>2010</v>
      </c>
      <c r="O1890" s="13" t="str">
        <f t="shared" si="185"/>
        <v>May</v>
      </c>
      <c r="P1890" s="13">
        <f t="shared" si="186"/>
        <v>40330.207638888889</v>
      </c>
      <c r="Q1890" t="b">
        <v>0</v>
      </c>
      <c r="R1890">
        <v>89</v>
      </c>
      <c r="S1890" t="b">
        <v>1</v>
      </c>
      <c r="T1890" t="s">
        <v>8277</v>
      </c>
      <c r="U1890" s="9" t="s">
        <v>8323</v>
      </c>
      <c r="V1890" t="s">
        <v>8327</v>
      </c>
    </row>
    <row r="1891" spans="1:22" ht="60" hidden="1" x14ac:dyDescent="0.3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s="7">
        <f t="shared" si="187"/>
        <v>107</v>
      </c>
      <c r="G1891" s="7">
        <f t="shared" si="182"/>
        <v>48.45</v>
      </c>
      <c r="H1891" t="s">
        <v>8218</v>
      </c>
      <c r="I1891" t="s">
        <v>8223</v>
      </c>
      <c r="J1891" t="s">
        <v>8245</v>
      </c>
      <c r="K1891">
        <v>1363024946</v>
      </c>
      <c r="L1891">
        <v>1359140546</v>
      </c>
      <c r="M1891" s="13">
        <f t="shared" si="183"/>
        <v>41299.793356481481</v>
      </c>
      <c r="N1891" s="13" t="str">
        <f t="shared" si="184"/>
        <v>2013</v>
      </c>
      <c r="O1891" s="13" t="str">
        <f t="shared" si="185"/>
        <v>Jan</v>
      </c>
      <c r="P1891" s="13">
        <f t="shared" si="186"/>
        <v>41344.751689814817</v>
      </c>
      <c r="Q1891" t="b">
        <v>0</v>
      </c>
      <c r="R1891">
        <v>44</v>
      </c>
      <c r="S1891" t="b">
        <v>1</v>
      </c>
      <c r="T1891" t="s">
        <v>8277</v>
      </c>
      <c r="U1891" s="9" t="s">
        <v>8323</v>
      </c>
      <c r="V1891" t="s">
        <v>8327</v>
      </c>
    </row>
    <row r="1892" spans="1:22" ht="45" hidden="1" x14ac:dyDescent="0.3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s="7">
        <f t="shared" si="187"/>
        <v>145</v>
      </c>
      <c r="G1892" s="7">
        <f t="shared" si="182"/>
        <v>70.53</v>
      </c>
      <c r="H1892" t="s">
        <v>8218</v>
      </c>
      <c r="I1892" t="s">
        <v>8223</v>
      </c>
      <c r="J1892" t="s">
        <v>8245</v>
      </c>
      <c r="K1892">
        <v>1355597528</v>
      </c>
      <c r="L1892">
        <v>1353005528</v>
      </c>
      <c r="M1892" s="13">
        <f t="shared" si="183"/>
        <v>41228.786203703705</v>
      </c>
      <c r="N1892" s="13" t="str">
        <f t="shared" si="184"/>
        <v>2012</v>
      </c>
      <c r="O1892" s="13" t="str">
        <f t="shared" si="185"/>
        <v>Nov</v>
      </c>
      <c r="P1892" s="13">
        <f t="shared" si="186"/>
        <v>41258.786203703705</v>
      </c>
      <c r="Q1892" t="b">
        <v>0</v>
      </c>
      <c r="R1892">
        <v>246</v>
      </c>
      <c r="S1892" t="b">
        <v>1</v>
      </c>
      <c r="T1892" t="s">
        <v>8277</v>
      </c>
      <c r="U1892" s="9" t="s">
        <v>8323</v>
      </c>
      <c r="V1892" t="s">
        <v>8327</v>
      </c>
    </row>
    <row r="1893" spans="1:22" ht="60" hidden="1" x14ac:dyDescent="0.3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s="7">
        <f t="shared" si="187"/>
        <v>106</v>
      </c>
      <c r="G1893" s="7">
        <f t="shared" si="182"/>
        <v>87.96</v>
      </c>
      <c r="H1893" t="s">
        <v>8218</v>
      </c>
      <c r="I1893" t="s">
        <v>8223</v>
      </c>
      <c r="J1893" t="s">
        <v>8245</v>
      </c>
      <c r="K1893">
        <v>1279778400</v>
      </c>
      <c r="L1893">
        <v>1275851354</v>
      </c>
      <c r="M1893" s="13">
        <f t="shared" si="183"/>
        <v>40335.798078703701</v>
      </c>
      <c r="N1893" s="13" t="str">
        <f t="shared" si="184"/>
        <v>2010</v>
      </c>
      <c r="O1893" s="13" t="str">
        <f t="shared" si="185"/>
        <v>Jun</v>
      </c>
      <c r="P1893" s="13">
        <f t="shared" si="186"/>
        <v>40381.25</v>
      </c>
      <c r="Q1893" t="b">
        <v>0</v>
      </c>
      <c r="R1893">
        <v>120</v>
      </c>
      <c r="S1893" t="b">
        <v>1</v>
      </c>
      <c r="T1893" t="s">
        <v>8277</v>
      </c>
      <c r="U1893" s="9" t="s">
        <v>8323</v>
      </c>
      <c r="V1893" t="s">
        <v>8327</v>
      </c>
    </row>
    <row r="1894" spans="1:22" ht="45" hidden="1" x14ac:dyDescent="0.3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s="7">
        <f t="shared" si="187"/>
        <v>137</v>
      </c>
      <c r="G1894" s="7">
        <f t="shared" si="182"/>
        <v>26.27</v>
      </c>
      <c r="H1894" t="s">
        <v>8218</v>
      </c>
      <c r="I1894" t="s">
        <v>8223</v>
      </c>
      <c r="J1894" t="s">
        <v>8245</v>
      </c>
      <c r="K1894">
        <v>1307459881</v>
      </c>
      <c r="L1894">
        <v>1304867881</v>
      </c>
      <c r="M1894" s="13">
        <f t="shared" si="183"/>
        <v>40671.637511574074</v>
      </c>
      <c r="N1894" s="13" t="str">
        <f t="shared" si="184"/>
        <v>2011</v>
      </c>
      <c r="O1894" s="13" t="str">
        <f t="shared" si="185"/>
        <v>May</v>
      </c>
      <c r="P1894" s="13">
        <f t="shared" si="186"/>
        <v>40701.637511574074</v>
      </c>
      <c r="Q1894" t="b">
        <v>0</v>
      </c>
      <c r="R1894">
        <v>26</v>
      </c>
      <c r="S1894" t="b">
        <v>1</v>
      </c>
      <c r="T1894" t="s">
        <v>8277</v>
      </c>
      <c r="U1894" s="9" t="s">
        <v>8323</v>
      </c>
      <c r="V1894" t="s">
        <v>8327</v>
      </c>
    </row>
    <row r="1895" spans="1:22" ht="45" hidden="1" x14ac:dyDescent="0.3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s="7">
        <f t="shared" si="187"/>
        <v>104</v>
      </c>
      <c r="G1895" s="7">
        <f t="shared" si="182"/>
        <v>57.78</v>
      </c>
      <c r="H1895" t="s">
        <v>8218</v>
      </c>
      <c r="I1895" t="s">
        <v>8223</v>
      </c>
      <c r="J1895" t="s">
        <v>8245</v>
      </c>
      <c r="K1895">
        <v>1302926340</v>
      </c>
      <c r="L1895">
        <v>1301524585</v>
      </c>
      <c r="M1895" s="13">
        <f t="shared" si="183"/>
        <v>40632.94195601852</v>
      </c>
      <c r="N1895" s="13" t="str">
        <f t="shared" si="184"/>
        <v>2011</v>
      </c>
      <c r="O1895" s="13" t="str">
        <f t="shared" si="185"/>
        <v>Mar</v>
      </c>
      <c r="P1895" s="13">
        <f t="shared" si="186"/>
        <v>40649.165972222225</v>
      </c>
      <c r="Q1895" t="b">
        <v>0</v>
      </c>
      <c r="R1895">
        <v>45</v>
      </c>
      <c r="S1895" t="b">
        <v>1</v>
      </c>
      <c r="T1895" t="s">
        <v>8277</v>
      </c>
      <c r="U1895" s="9" t="s">
        <v>8323</v>
      </c>
      <c r="V1895" t="s">
        <v>8327</v>
      </c>
    </row>
    <row r="1896" spans="1:22" ht="30" hidden="1" x14ac:dyDescent="0.3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s="7">
        <f t="shared" si="187"/>
        <v>115</v>
      </c>
      <c r="G1896" s="7">
        <f t="shared" si="182"/>
        <v>57.25</v>
      </c>
      <c r="H1896" t="s">
        <v>8218</v>
      </c>
      <c r="I1896" t="s">
        <v>8223</v>
      </c>
      <c r="J1896" t="s">
        <v>8245</v>
      </c>
      <c r="K1896">
        <v>1329082983</v>
      </c>
      <c r="L1896">
        <v>1326404583</v>
      </c>
      <c r="M1896" s="13">
        <f t="shared" si="183"/>
        <v>40920.904895833337</v>
      </c>
      <c r="N1896" s="13" t="str">
        <f t="shared" si="184"/>
        <v>2012</v>
      </c>
      <c r="O1896" s="13" t="str">
        <f t="shared" si="185"/>
        <v>Jan</v>
      </c>
      <c r="P1896" s="13">
        <f t="shared" si="186"/>
        <v>40951.904895833337</v>
      </c>
      <c r="Q1896" t="b">
        <v>0</v>
      </c>
      <c r="R1896">
        <v>20</v>
      </c>
      <c r="S1896" t="b">
        <v>1</v>
      </c>
      <c r="T1896" t="s">
        <v>8277</v>
      </c>
      <c r="U1896" s="9" t="s">
        <v>8323</v>
      </c>
      <c r="V1896" t="s">
        <v>8327</v>
      </c>
    </row>
    <row r="1897" spans="1:22" ht="60" hidden="1" x14ac:dyDescent="0.3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s="7">
        <f t="shared" si="187"/>
        <v>102</v>
      </c>
      <c r="G1897" s="7">
        <f t="shared" si="182"/>
        <v>196.34</v>
      </c>
      <c r="H1897" t="s">
        <v>8218</v>
      </c>
      <c r="I1897" t="s">
        <v>8223</v>
      </c>
      <c r="J1897" t="s">
        <v>8245</v>
      </c>
      <c r="K1897">
        <v>1445363722</v>
      </c>
      <c r="L1897">
        <v>1442771722</v>
      </c>
      <c r="M1897" s="13">
        <f t="shared" si="183"/>
        <v>42267.746782407412</v>
      </c>
      <c r="N1897" s="13" t="str">
        <f t="shared" si="184"/>
        <v>2015</v>
      </c>
      <c r="O1897" s="13" t="str">
        <f t="shared" si="185"/>
        <v>Sep</v>
      </c>
      <c r="P1897" s="13">
        <f t="shared" si="186"/>
        <v>42297.746782407412</v>
      </c>
      <c r="Q1897" t="b">
        <v>0</v>
      </c>
      <c r="R1897">
        <v>47</v>
      </c>
      <c r="S1897" t="b">
        <v>1</v>
      </c>
      <c r="T1897" t="s">
        <v>8277</v>
      </c>
      <c r="U1897" s="9" t="s">
        <v>8323</v>
      </c>
      <c r="V1897" t="s">
        <v>8327</v>
      </c>
    </row>
    <row r="1898" spans="1:22" ht="45" hidden="1" x14ac:dyDescent="0.3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s="7">
        <f t="shared" si="187"/>
        <v>124</v>
      </c>
      <c r="G1898" s="7">
        <f t="shared" si="182"/>
        <v>43</v>
      </c>
      <c r="H1898" t="s">
        <v>8218</v>
      </c>
      <c r="I1898" t="s">
        <v>8223</v>
      </c>
      <c r="J1898" t="s">
        <v>8245</v>
      </c>
      <c r="K1898">
        <v>1334250165</v>
      </c>
      <c r="L1898">
        <v>1331658165</v>
      </c>
      <c r="M1898" s="13">
        <f t="shared" si="183"/>
        <v>40981.710243055553</v>
      </c>
      <c r="N1898" s="13" t="str">
        <f t="shared" si="184"/>
        <v>2012</v>
      </c>
      <c r="O1898" s="13" t="str">
        <f t="shared" si="185"/>
        <v>Mar</v>
      </c>
      <c r="P1898" s="13">
        <f t="shared" si="186"/>
        <v>41011.710243055553</v>
      </c>
      <c r="Q1898" t="b">
        <v>0</v>
      </c>
      <c r="R1898">
        <v>13</v>
      </c>
      <c r="S1898" t="b">
        <v>1</v>
      </c>
      <c r="T1898" t="s">
        <v>8277</v>
      </c>
      <c r="U1898" s="9" t="s">
        <v>8323</v>
      </c>
      <c r="V1898" t="s">
        <v>8327</v>
      </c>
    </row>
    <row r="1899" spans="1:22" ht="60" hidden="1" x14ac:dyDescent="0.3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s="7">
        <f t="shared" si="187"/>
        <v>102</v>
      </c>
      <c r="G1899" s="7">
        <f t="shared" si="182"/>
        <v>35.549999999999997</v>
      </c>
      <c r="H1899" t="s">
        <v>8218</v>
      </c>
      <c r="I1899" t="s">
        <v>8223</v>
      </c>
      <c r="J1899" t="s">
        <v>8245</v>
      </c>
      <c r="K1899">
        <v>1393966800</v>
      </c>
      <c r="L1899">
        <v>1392040806</v>
      </c>
      <c r="M1899" s="13">
        <f t="shared" si="183"/>
        <v>41680.583402777782</v>
      </c>
      <c r="N1899" s="13" t="str">
        <f t="shared" si="184"/>
        <v>2014</v>
      </c>
      <c r="O1899" s="13" t="str">
        <f t="shared" si="185"/>
        <v>Feb</v>
      </c>
      <c r="P1899" s="13">
        <f t="shared" si="186"/>
        <v>41702.875</v>
      </c>
      <c r="Q1899" t="b">
        <v>0</v>
      </c>
      <c r="R1899">
        <v>183</v>
      </c>
      <c r="S1899" t="b">
        <v>1</v>
      </c>
      <c r="T1899" t="s">
        <v>8277</v>
      </c>
      <c r="U1899" s="9" t="s">
        <v>8323</v>
      </c>
      <c r="V1899" t="s">
        <v>8327</v>
      </c>
    </row>
    <row r="1900" spans="1:22" ht="45" hidden="1" x14ac:dyDescent="0.3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s="7">
        <f t="shared" si="187"/>
        <v>145</v>
      </c>
      <c r="G1900" s="7">
        <f t="shared" si="182"/>
        <v>68.81</v>
      </c>
      <c r="H1900" t="s">
        <v>8218</v>
      </c>
      <c r="I1900" t="s">
        <v>8223</v>
      </c>
      <c r="J1900" t="s">
        <v>8245</v>
      </c>
      <c r="K1900">
        <v>1454349600</v>
      </c>
      <c r="L1900">
        <v>1451277473</v>
      </c>
      <c r="M1900" s="13">
        <f t="shared" si="183"/>
        <v>42366.192974537036</v>
      </c>
      <c r="N1900" s="13" t="str">
        <f t="shared" si="184"/>
        <v>2015</v>
      </c>
      <c r="O1900" s="13" t="str">
        <f t="shared" si="185"/>
        <v>Dec</v>
      </c>
      <c r="P1900" s="13">
        <f t="shared" si="186"/>
        <v>42401.75</v>
      </c>
      <c r="Q1900" t="b">
        <v>0</v>
      </c>
      <c r="R1900">
        <v>21</v>
      </c>
      <c r="S1900" t="b">
        <v>1</v>
      </c>
      <c r="T1900" t="s">
        <v>8277</v>
      </c>
      <c r="U1900" s="9" t="s">
        <v>8323</v>
      </c>
      <c r="V1900" t="s">
        <v>8327</v>
      </c>
    </row>
    <row r="1901" spans="1:22" ht="60" hidden="1" x14ac:dyDescent="0.3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s="7">
        <f t="shared" si="187"/>
        <v>133</v>
      </c>
      <c r="G1901" s="7">
        <f t="shared" si="182"/>
        <v>28.57</v>
      </c>
      <c r="H1901" t="s">
        <v>8218</v>
      </c>
      <c r="I1901" t="s">
        <v>8223</v>
      </c>
      <c r="J1901" t="s">
        <v>8245</v>
      </c>
      <c r="K1901">
        <v>1427319366</v>
      </c>
      <c r="L1901">
        <v>1424730966</v>
      </c>
      <c r="M1901" s="13">
        <f t="shared" si="183"/>
        <v>42058.941736111112</v>
      </c>
      <c r="N1901" s="13" t="str">
        <f t="shared" si="184"/>
        <v>2015</v>
      </c>
      <c r="O1901" s="13" t="str">
        <f t="shared" si="185"/>
        <v>Feb</v>
      </c>
      <c r="P1901" s="13">
        <f t="shared" si="186"/>
        <v>42088.90006944444</v>
      </c>
      <c r="Q1901" t="b">
        <v>0</v>
      </c>
      <c r="R1901">
        <v>42</v>
      </c>
      <c r="S1901" t="b">
        <v>1</v>
      </c>
      <c r="T1901" t="s">
        <v>8277</v>
      </c>
      <c r="U1901" s="9" t="s">
        <v>8323</v>
      </c>
      <c r="V1901" t="s">
        <v>8327</v>
      </c>
    </row>
    <row r="1902" spans="1:22" ht="60" hidden="1" x14ac:dyDescent="0.3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s="7">
        <f t="shared" si="187"/>
        <v>109</v>
      </c>
      <c r="G1902" s="7">
        <f t="shared" si="182"/>
        <v>50.63</v>
      </c>
      <c r="H1902" t="s">
        <v>8218</v>
      </c>
      <c r="I1902" t="s">
        <v>8223</v>
      </c>
      <c r="J1902" t="s">
        <v>8245</v>
      </c>
      <c r="K1902">
        <v>1349517540</v>
      </c>
      <c r="L1902">
        <v>1347137731</v>
      </c>
      <c r="M1902" s="13">
        <f t="shared" si="183"/>
        <v>41160.871886574074</v>
      </c>
      <c r="N1902" s="13" t="str">
        <f t="shared" si="184"/>
        <v>2012</v>
      </c>
      <c r="O1902" s="13" t="str">
        <f t="shared" si="185"/>
        <v>Sep</v>
      </c>
      <c r="P1902" s="13">
        <f t="shared" si="186"/>
        <v>41188.415972222225</v>
      </c>
      <c r="Q1902" t="b">
        <v>0</v>
      </c>
      <c r="R1902">
        <v>54</v>
      </c>
      <c r="S1902" t="b">
        <v>1</v>
      </c>
      <c r="T1902" t="s">
        <v>8277</v>
      </c>
      <c r="U1902" s="9" t="s">
        <v>8323</v>
      </c>
      <c r="V1902" t="s">
        <v>8327</v>
      </c>
    </row>
    <row r="1903" spans="1:22" ht="45" hidden="1" x14ac:dyDescent="0.3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s="7">
        <f t="shared" si="187"/>
        <v>3</v>
      </c>
      <c r="G1903" s="7">
        <f t="shared" si="182"/>
        <v>106.8</v>
      </c>
      <c r="H1903" t="s">
        <v>8220</v>
      </c>
      <c r="I1903" t="s">
        <v>8224</v>
      </c>
      <c r="J1903" t="s">
        <v>8246</v>
      </c>
      <c r="K1903">
        <v>1432299600</v>
      </c>
      <c r="L1903">
        <v>1429707729</v>
      </c>
      <c r="M1903" s="13">
        <f t="shared" si="183"/>
        <v>42116.54315972222</v>
      </c>
      <c r="N1903" s="13" t="str">
        <f t="shared" si="184"/>
        <v>2015</v>
      </c>
      <c r="O1903" s="13" t="str">
        <f t="shared" si="185"/>
        <v>Apr</v>
      </c>
      <c r="P1903" s="13">
        <f t="shared" si="186"/>
        <v>42146.541666666672</v>
      </c>
      <c r="Q1903" t="b">
        <v>0</v>
      </c>
      <c r="R1903">
        <v>25</v>
      </c>
      <c r="S1903" t="b">
        <v>0</v>
      </c>
      <c r="T1903" t="s">
        <v>8292</v>
      </c>
      <c r="U1903" s="9" t="s">
        <v>8317</v>
      </c>
      <c r="V1903" t="s">
        <v>8346</v>
      </c>
    </row>
    <row r="1904" spans="1:22" ht="60" hidden="1" x14ac:dyDescent="0.3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s="7">
        <f t="shared" si="187"/>
        <v>1</v>
      </c>
      <c r="G1904" s="7">
        <f t="shared" si="182"/>
        <v>4</v>
      </c>
      <c r="H1904" t="s">
        <v>8220</v>
      </c>
      <c r="I1904" t="s">
        <v>8232</v>
      </c>
      <c r="J1904" t="s">
        <v>8248</v>
      </c>
      <c r="K1904">
        <v>1425495447</v>
      </c>
      <c r="L1904">
        <v>1422903447</v>
      </c>
      <c r="M1904" s="13">
        <f t="shared" si="183"/>
        <v>42037.789895833332</v>
      </c>
      <c r="N1904" s="13" t="str">
        <f t="shared" si="184"/>
        <v>2015</v>
      </c>
      <c r="O1904" s="13" t="str">
        <f t="shared" si="185"/>
        <v>Feb</v>
      </c>
      <c r="P1904" s="13">
        <f t="shared" si="186"/>
        <v>42067.789895833332</v>
      </c>
      <c r="Q1904" t="b">
        <v>0</v>
      </c>
      <c r="R1904">
        <v>3</v>
      </c>
      <c r="S1904" t="b">
        <v>0</v>
      </c>
      <c r="T1904" t="s">
        <v>8292</v>
      </c>
      <c r="U1904" s="9" t="s">
        <v>8317</v>
      </c>
      <c r="V1904" t="s">
        <v>8346</v>
      </c>
    </row>
    <row r="1905" spans="1:22" ht="60" hidden="1" x14ac:dyDescent="0.3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s="7">
        <f t="shared" si="187"/>
        <v>47</v>
      </c>
      <c r="G1905" s="7">
        <f t="shared" si="182"/>
        <v>34.1</v>
      </c>
      <c r="H1905" t="s">
        <v>8220</v>
      </c>
      <c r="I1905" t="s">
        <v>8223</v>
      </c>
      <c r="J1905" t="s">
        <v>8245</v>
      </c>
      <c r="K1905">
        <v>1485541791</v>
      </c>
      <c r="L1905">
        <v>1480357791</v>
      </c>
      <c r="M1905" s="13">
        <f t="shared" si="183"/>
        <v>42702.770729166667</v>
      </c>
      <c r="N1905" s="13" t="str">
        <f t="shared" si="184"/>
        <v>2016</v>
      </c>
      <c r="O1905" s="13" t="str">
        <f t="shared" si="185"/>
        <v>Nov</v>
      </c>
      <c r="P1905" s="13">
        <f t="shared" si="186"/>
        <v>42762.770729166667</v>
      </c>
      <c r="Q1905" t="b">
        <v>0</v>
      </c>
      <c r="R1905">
        <v>41</v>
      </c>
      <c r="S1905" t="b">
        <v>0</v>
      </c>
      <c r="T1905" t="s">
        <v>8292</v>
      </c>
      <c r="U1905" s="9" t="s">
        <v>8317</v>
      </c>
      <c r="V1905" t="s">
        <v>8346</v>
      </c>
    </row>
    <row r="1906" spans="1:22" ht="45" hidden="1" x14ac:dyDescent="0.3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s="7">
        <f t="shared" si="187"/>
        <v>0</v>
      </c>
      <c r="G1906" s="7">
        <f t="shared" si="182"/>
        <v>25</v>
      </c>
      <c r="H1906" t="s">
        <v>8220</v>
      </c>
      <c r="I1906" t="s">
        <v>8223</v>
      </c>
      <c r="J1906" t="s">
        <v>8245</v>
      </c>
      <c r="K1906">
        <v>1451752021</v>
      </c>
      <c r="L1906">
        <v>1447864021</v>
      </c>
      <c r="M1906" s="13">
        <f t="shared" si="183"/>
        <v>42326.685428240744</v>
      </c>
      <c r="N1906" s="13" t="str">
        <f t="shared" si="184"/>
        <v>2015</v>
      </c>
      <c r="O1906" s="13" t="str">
        <f t="shared" si="185"/>
        <v>Nov</v>
      </c>
      <c r="P1906" s="13">
        <f t="shared" si="186"/>
        <v>42371.685428240744</v>
      </c>
      <c r="Q1906" t="b">
        <v>0</v>
      </c>
      <c r="R1906">
        <v>2</v>
      </c>
      <c r="S1906" t="b">
        <v>0</v>
      </c>
      <c r="T1906" t="s">
        <v>8292</v>
      </c>
      <c r="U1906" s="9" t="s">
        <v>8317</v>
      </c>
      <c r="V1906" t="s">
        <v>8346</v>
      </c>
    </row>
    <row r="1907" spans="1:22" ht="60" hidden="1" x14ac:dyDescent="0.3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s="7">
        <f t="shared" si="187"/>
        <v>0</v>
      </c>
      <c r="G1907" s="7">
        <f t="shared" si="182"/>
        <v>10.5</v>
      </c>
      <c r="H1907" t="s">
        <v>8220</v>
      </c>
      <c r="I1907" t="s">
        <v>8223</v>
      </c>
      <c r="J1907" t="s">
        <v>8245</v>
      </c>
      <c r="K1907">
        <v>1410127994</v>
      </c>
      <c r="L1907">
        <v>1407535994</v>
      </c>
      <c r="M1907" s="13">
        <f t="shared" si="183"/>
        <v>41859.925856481481</v>
      </c>
      <c r="N1907" s="13" t="str">
        <f t="shared" si="184"/>
        <v>2014</v>
      </c>
      <c r="O1907" s="13" t="str">
        <f t="shared" si="185"/>
        <v>Aug</v>
      </c>
      <c r="P1907" s="13">
        <f t="shared" si="186"/>
        <v>41889.925856481481</v>
      </c>
      <c r="Q1907" t="b">
        <v>0</v>
      </c>
      <c r="R1907">
        <v>4</v>
      </c>
      <c r="S1907" t="b">
        <v>0</v>
      </c>
      <c r="T1907" t="s">
        <v>8292</v>
      </c>
      <c r="U1907" s="9" t="s">
        <v>8317</v>
      </c>
      <c r="V1907" t="s">
        <v>8346</v>
      </c>
    </row>
    <row r="1908" spans="1:22" ht="45" hidden="1" x14ac:dyDescent="0.3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s="7">
        <f t="shared" si="187"/>
        <v>43</v>
      </c>
      <c r="G1908" s="7">
        <f t="shared" si="182"/>
        <v>215.96</v>
      </c>
      <c r="H1908" t="s">
        <v>8220</v>
      </c>
      <c r="I1908" t="s">
        <v>8223</v>
      </c>
      <c r="J1908" t="s">
        <v>8245</v>
      </c>
      <c r="K1908">
        <v>1466697983</v>
      </c>
      <c r="L1908">
        <v>1464105983</v>
      </c>
      <c r="M1908" s="13">
        <f t="shared" si="183"/>
        <v>42514.671099537038</v>
      </c>
      <c r="N1908" s="13" t="str">
        <f t="shared" si="184"/>
        <v>2016</v>
      </c>
      <c r="O1908" s="13" t="str">
        <f t="shared" si="185"/>
        <v>May</v>
      </c>
      <c r="P1908" s="13">
        <f t="shared" si="186"/>
        <v>42544.671099537038</v>
      </c>
      <c r="Q1908" t="b">
        <v>0</v>
      </c>
      <c r="R1908">
        <v>99</v>
      </c>
      <c r="S1908" t="b">
        <v>0</v>
      </c>
      <c r="T1908" t="s">
        <v>8292</v>
      </c>
      <c r="U1908" s="9" t="s">
        <v>8317</v>
      </c>
      <c r="V1908" t="s">
        <v>8346</v>
      </c>
    </row>
    <row r="1909" spans="1:22" ht="45" hidden="1" x14ac:dyDescent="0.3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s="7">
        <f t="shared" si="187"/>
        <v>0</v>
      </c>
      <c r="G1909" s="7">
        <f t="shared" si="182"/>
        <v>21.25</v>
      </c>
      <c r="H1909" t="s">
        <v>8220</v>
      </c>
      <c r="I1909" t="s">
        <v>8223</v>
      </c>
      <c r="J1909" t="s">
        <v>8245</v>
      </c>
      <c r="K1909">
        <v>1400853925</v>
      </c>
      <c r="L1909">
        <v>1399557925</v>
      </c>
      <c r="M1909" s="13">
        <f t="shared" si="183"/>
        <v>41767.587094907409</v>
      </c>
      <c r="N1909" s="13" t="str">
        <f t="shared" si="184"/>
        <v>2014</v>
      </c>
      <c r="O1909" s="13" t="str">
        <f t="shared" si="185"/>
        <v>May</v>
      </c>
      <c r="P1909" s="13">
        <f t="shared" si="186"/>
        <v>41782.587094907409</v>
      </c>
      <c r="Q1909" t="b">
        <v>0</v>
      </c>
      <c r="R1909">
        <v>4</v>
      </c>
      <c r="S1909" t="b">
        <v>0</v>
      </c>
      <c r="T1909" t="s">
        <v>8292</v>
      </c>
      <c r="U1909" s="9" t="s">
        <v>8317</v>
      </c>
      <c r="V1909" t="s">
        <v>8346</v>
      </c>
    </row>
    <row r="1910" spans="1:22" ht="60" hidden="1" x14ac:dyDescent="0.3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s="7">
        <f t="shared" si="187"/>
        <v>2</v>
      </c>
      <c r="G1910" s="7">
        <f t="shared" si="182"/>
        <v>108.25</v>
      </c>
      <c r="H1910" t="s">
        <v>8220</v>
      </c>
      <c r="I1910" t="s">
        <v>8223</v>
      </c>
      <c r="J1910" t="s">
        <v>8245</v>
      </c>
      <c r="K1910">
        <v>1483048900</v>
      </c>
      <c r="L1910">
        <v>1480456900</v>
      </c>
      <c r="M1910" s="13">
        <f t="shared" si="183"/>
        <v>42703.917824074073</v>
      </c>
      <c r="N1910" s="13" t="str">
        <f t="shared" si="184"/>
        <v>2016</v>
      </c>
      <c r="O1910" s="13" t="str">
        <f t="shared" si="185"/>
        <v>Nov</v>
      </c>
      <c r="P1910" s="13">
        <f t="shared" si="186"/>
        <v>42733.917824074073</v>
      </c>
      <c r="Q1910" t="b">
        <v>0</v>
      </c>
      <c r="R1910">
        <v>4</v>
      </c>
      <c r="S1910" t="b">
        <v>0</v>
      </c>
      <c r="T1910" t="s">
        <v>8292</v>
      </c>
      <c r="U1910" s="9" t="s">
        <v>8317</v>
      </c>
      <c r="V1910" t="s">
        <v>8346</v>
      </c>
    </row>
    <row r="1911" spans="1:22" ht="45" hidden="1" x14ac:dyDescent="0.3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s="7">
        <f t="shared" si="187"/>
        <v>14</v>
      </c>
      <c r="G1911" s="7">
        <f t="shared" si="182"/>
        <v>129.97</v>
      </c>
      <c r="H1911" t="s">
        <v>8220</v>
      </c>
      <c r="I1911" t="s">
        <v>8223</v>
      </c>
      <c r="J1911" t="s">
        <v>8245</v>
      </c>
      <c r="K1911">
        <v>1414059479</v>
      </c>
      <c r="L1911">
        <v>1411467479</v>
      </c>
      <c r="M1911" s="13">
        <f t="shared" si="183"/>
        <v>41905.429155092592</v>
      </c>
      <c r="N1911" s="13" t="str">
        <f t="shared" si="184"/>
        <v>2014</v>
      </c>
      <c r="O1911" s="13" t="str">
        <f t="shared" si="185"/>
        <v>Sep</v>
      </c>
      <c r="P1911" s="13">
        <f t="shared" si="186"/>
        <v>41935.429155092592</v>
      </c>
      <c r="Q1911" t="b">
        <v>0</v>
      </c>
      <c r="R1911">
        <v>38</v>
      </c>
      <c r="S1911" t="b">
        <v>0</v>
      </c>
      <c r="T1911" t="s">
        <v>8292</v>
      </c>
      <c r="U1911" s="9" t="s">
        <v>8317</v>
      </c>
      <c r="V1911" t="s">
        <v>8346</v>
      </c>
    </row>
    <row r="1912" spans="1:22" ht="45" hidden="1" x14ac:dyDescent="0.3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s="7">
        <f t="shared" si="187"/>
        <v>39</v>
      </c>
      <c r="G1912" s="7">
        <f t="shared" si="182"/>
        <v>117.49</v>
      </c>
      <c r="H1912" t="s">
        <v>8220</v>
      </c>
      <c r="I1912" t="s">
        <v>8232</v>
      </c>
      <c r="J1912" t="s">
        <v>8248</v>
      </c>
      <c r="K1912">
        <v>1446331500</v>
      </c>
      <c r="L1912">
        <v>1442531217</v>
      </c>
      <c r="M1912" s="13">
        <f t="shared" si="183"/>
        <v>42264.963159722218</v>
      </c>
      <c r="N1912" s="13" t="str">
        <f t="shared" si="184"/>
        <v>2015</v>
      </c>
      <c r="O1912" s="13" t="str">
        <f t="shared" si="185"/>
        <v>Sep</v>
      </c>
      <c r="P1912" s="13">
        <f t="shared" si="186"/>
        <v>42308.947916666672</v>
      </c>
      <c r="Q1912" t="b">
        <v>0</v>
      </c>
      <c r="R1912">
        <v>285</v>
      </c>
      <c r="S1912" t="b">
        <v>0</v>
      </c>
      <c r="T1912" t="s">
        <v>8292</v>
      </c>
      <c r="U1912" s="9" t="s">
        <v>8317</v>
      </c>
      <c r="V1912" t="s">
        <v>8346</v>
      </c>
    </row>
    <row r="1913" spans="1:22" ht="60" hidden="1" x14ac:dyDescent="0.3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s="7">
        <f t="shared" si="187"/>
        <v>0</v>
      </c>
      <c r="G1913" s="7">
        <f t="shared" si="182"/>
        <v>10</v>
      </c>
      <c r="H1913" t="s">
        <v>8220</v>
      </c>
      <c r="I1913" t="s">
        <v>8227</v>
      </c>
      <c r="J1913" t="s">
        <v>8249</v>
      </c>
      <c r="K1913">
        <v>1407545334</v>
      </c>
      <c r="L1913">
        <v>1404953334</v>
      </c>
      <c r="M1913" s="13">
        <f t="shared" si="183"/>
        <v>41830.033958333333</v>
      </c>
      <c r="N1913" s="13" t="str">
        <f t="shared" si="184"/>
        <v>2014</v>
      </c>
      <c r="O1913" s="13" t="str">
        <f t="shared" si="185"/>
        <v>Jul</v>
      </c>
      <c r="P1913" s="13">
        <f t="shared" si="186"/>
        <v>41860.033958333333</v>
      </c>
      <c r="Q1913" t="b">
        <v>0</v>
      </c>
      <c r="R1913">
        <v>1</v>
      </c>
      <c r="S1913" t="b">
        <v>0</v>
      </c>
      <c r="T1913" t="s">
        <v>8292</v>
      </c>
      <c r="U1913" s="9" t="s">
        <v>8317</v>
      </c>
      <c r="V1913" t="s">
        <v>8346</v>
      </c>
    </row>
    <row r="1914" spans="1:22" ht="45" hidden="1" x14ac:dyDescent="0.3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s="7">
        <f t="shared" si="187"/>
        <v>59</v>
      </c>
      <c r="G1914" s="7">
        <f t="shared" si="182"/>
        <v>70.599999999999994</v>
      </c>
      <c r="H1914" t="s">
        <v>8220</v>
      </c>
      <c r="I1914" t="s">
        <v>8223</v>
      </c>
      <c r="J1914" t="s">
        <v>8245</v>
      </c>
      <c r="K1914">
        <v>1433395560</v>
      </c>
      <c r="L1914">
        <v>1430803560</v>
      </c>
      <c r="M1914" s="13">
        <f t="shared" si="183"/>
        <v>42129.226388888885</v>
      </c>
      <c r="N1914" s="13" t="str">
        <f t="shared" si="184"/>
        <v>2015</v>
      </c>
      <c r="O1914" s="13" t="str">
        <f t="shared" si="185"/>
        <v>May</v>
      </c>
      <c r="P1914" s="13">
        <f t="shared" si="186"/>
        <v>42159.226388888885</v>
      </c>
      <c r="Q1914" t="b">
        <v>0</v>
      </c>
      <c r="R1914">
        <v>42</v>
      </c>
      <c r="S1914" t="b">
        <v>0</v>
      </c>
      <c r="T1914" t="s">
        <v>8292</v>
      </c>
      <c r="U1914" s="9" t="s">
        <v>8317</v>
      </c>
      <c r="V1914" t="s">
        <v>8346</v>
      </c>
    </row>
    <row r="1915" spans="1:22" ht="30" hidden="1" x14ac:dyDescent="0.3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s="7">
        <f t="shared" si="187"/>
        <v>1</v>
      </c>
      <c r="G1915" s="7">
        <f t="shared" si="182"/>
        <v>24.5</v>
      </c>
      <c r="H1915" t="s">
        <v>8220</v>
      </c>
      <c r="I1915" t="s">
        <v>8224</v>
      </c>
      <c r="J1915" t="s">
        <v>8246</v>
      </c>
      <c r="K1915">
        <v>1412770578</v>
      </c>
      <c r="L1915">
        <v>1410178578</v>
      </c>
      <c r="M1915" s="13">
        <f t="shared" si="183"/>
        <v>41890.511319444442</v>
      </c>
      <c r="N1915" s="13" t="str">
        <f t="shared" si="184"/>
        <v>2014</v>
      </c>
      <c r="O1915" s="13" t="str">
        <f t="shared" si="185"/>
        <v>Sep</v>
      </c>
      <c r="P1915" s="13">
        <f t="shared" si="186"/>
        <v>41920.511319444442</v>
      </c>
      <c r="Q1915" t="b">
        <v>0</v>
      </c>
      <c r="R1915">
        <v>26</v>
      </c>
      <c r="S1915" t="b">
        <v>0</v>
      </c>
      <c r="T1915" t="s">
        <v>8292</v>
      </c>
      <c r="U1915" s="9" t="s">
        <v>8317</v>
      </c>
      <c r="V1915" t="s">
        <v>8346</v>
      </c>
    </row>
    <row r="1916" spans="1:22" ht="60" hidden="1" x14ac:dyDescent="0.3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s="7">
        <f t="shared" si="187"/>
        <v>9</v>
      </c>
      <c r="G1916" s="7">
        <f t="shared" si="182"/>
        <v>30</v>
      </c>
      <c r="H1916" t="s">
        <v>8220</v>
      </c>
      <c r="I1916" t="s">
        <v>8223</v>
      </c>
      <c r="J1916" t="s">
        <v>8245</v>
      </c>
      <c r="K1916">
        <v>1414814340</v>
      </c>
      <c r="L1916">
        <v>1413519073</v>
      </c>
      <c r="M1916" s="13">
        <f t="shared" si="183"/>
        <v>41929.174456018518</v>
      </c>
      <c r="N1916" s="13" t="str">
        <f t="shared" si="184"/>
        <v>2014</v>
      </c>
      <c r="O1916" s="13" t="str">
        <f t="shared" si="185"/>
        <v>Oct</v>
      </c>
      <c r="P1916" s="13">
        <f t="shared" si="186"/>
        <v>41944.165972222225</v>
      </c>
      <c r="Q1916" t="b">
        <v>0</v>
      </c>
      <c r="R1916">
        <v>2</v>
      </c>
      <c r="S1916" t="b">
        <v>0</v>
      </c>
      <c r="T1916" t="s">
        <v>8292</v>
      </c>
      <c r="U1916" s="9" t="s">
        <v>8317</v>
      </c>
      <c r="V1916" t="s">
        <v>8346</v>
      </c>
    </row>
    <row r="1917" spans="1:22" ht="45" hidden="1" x14ac:dyDescent="0.3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s="7">
        <f t="shared" si="187"/>
        <v>2</v>
      </c>
      <c r="G1917" s="7">
        <f t="shared" si="182"/>
        <v>2</v>
      </c>
      <c r="H1917" t="s">
        <v>8220</v>
      </c>
      <c r="I1917" t="s">
        <v>8223</v>
      </c>
      <c r="J1917" t="s">
        <v>8245</v>
      </c>
      <c r="K1917">
        <v>1409620222</v>
      </c>
      <c r="L1917">
        <v>1407892222</v>
      </c>
      <c r="M1917" s="13">
        <f t="shared" si="183"/>
        <v>41864.04886574074</v>
      </c>
      <c r="N1917" s="13" t="str">
        <f t="shared" si="184"/>
        <v>2014</v>
      </c>
      <c r="O1917" s="13" t="str">
        <f t="shared" si="185"/>
        <v>Aug</v>
      </c>
      <c r="P1917" s="13">
        <f t="shared" si="186"/>
        <v>41884.04886574074</v>
      </c>
      <c r="Q1917" t="b">
        <v>0</v>
      </c>
      <c r="R1917">
        <v>4</v>
      </c>
      <c r="S1917" t="b">
        <v>0</v>
      </c>
      <c r="T1917" t="s">
        <v>8292</v>
      </c>
      <c r="U1917" s="9" t="s">
        <v>8317</v>
      </c>
      <c r="V1917" t="s">
        <v>8346</v>
      </c>
    </row>
    <row r="1918" spans="1:22" ht="30" hidden="1" x14ac:dyDescent="0.3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s="7">
        <f t="shared" si="187"/>
        <v>1</v>
      </c>
      <c r="G1918" s="7">
        <f t="shared" si="182"/>
        <v>17</v>
      </c>
      <c r="H1918" t="s">
        <v>8220</v>
      </c>
      <c r="I1918" t="s">
        <v>8223</v>
      </c>
      <c r="J1918" t="s">
        <v>8245</v>
      </c>
      <c r="K1918">
        <v>1478542375</v>
      </c>
      <c r="L1918">
        <v>1476378775</v>
      </c>
      <c r="M1918" s="13">
        <f t="shared" si="183"/>
        <v>42656.717303240745</v>
      </c>
      <c r="N1918" s="13" t="str">
        <f t="shared" si="184"/>
        <v>2016</v>
      </c>
      <c r="O1918" s="13" t="str">
        <f t="shared" si="185"/>
        <v>Oct</v>
      </c>
      <c r="P1918" s="13">
        <f t="shared" si="186"/>
        <v>42681.758969907409</v>
      </c>
      <c r="Q1918" t="b">
        <v>0</v>
      </c>
      <c r="R1918">
        <v>6</v>
      </c>
      <c r="S1918" t="b">
        <v>0</v>
      </c>
      <c r="T1918" t="s">
        <v>8292</v>
      </c>
      <c r="U1918" s="9" t="s">
        <v>8317</v>
      </c>
      <c r="V1918" t="s">
        <v>8346</v>
      </c>
    </row>
    <row r="1919" spans="1:22" ht="30" hidden="1" x14ac:dyDescent="0.3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s="7">
        <f t="shared" si="187"/>
        <v>53</v>
      </c>
      <c r="G1919" s="7">
        <f t="shared" si="182"/>
        <v>2928.93</v>
      </c>
      <c r="H1919" t="s">
        <v>8220</v>
      </c>
      <c r="I1919" t="s">
        <v>8230</v>
      </c>
      <c r="J1919" t="s">
        <v>8251</v>
      </c>
      <c r="K1919">
        <v>1486708133</v>
      </c>
      <c r="L1919">
        <v>1484116133</v>
      </c>
      <c r="M1919" s="13">
        <f t="shared" si="183"/>
        <v>42746.270057870366</v>
      </c>
      <c r="N1919" s="13" t="str">
        <f t="shared" si="184"/>
        <v>2017</v>
      </c>
      <c r="O1919" s="13" t="str">
        <f t="shared" si="185"/>
        <v>Jan</v>
      </c>
      <c r="P1919" s="13">
        <f t="shared" si="186"/>
        <v>42776.270057870366</v>
      </c>
      <c r="Q1919" t="b">
        <v>0</v>
      </c>
      <c r="R1919">
        <v>70</v>
      </c>
      <c r="S1919" t="b">
        <v>0</v>
      </c>
      <c r="T1919" t="s">
        <v>8292</v>
      </c>
      <c r="U1919" s="9" t="s">
        <v>8317</v>
      </c>
      <c r="V1919" t="s">
        <v>8346</v>
      </c>
    </row>
    <row r="1920" spans="1:22" ht="45" hidden="1" x14ac:dyDescent="0.3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s="7">
        <f t="shared" si="187"/>
        <v>1</v>
      </c>
      <c r="G1920" s="7">
        <f t="shared" si="182"/>
        <v>28.89</v>
      </c>
      <c r="H1920" t="s">
        <v>8220</v>
      </c>
      <c r="I1920" t="s">
        <v>8223</v>
      </c>
      <c r="J1920" t="s">
        <v>8245</v>
      </c>
      <c r="K1920">
        <v>1407869851</v>
      </c>
      <c r="L1920">
        <v>1404845851</v>
      </c>
      <c r="M1920" s="13">
        <f t="shared" si="183"/>
        <v>41828.789942129632</v>
      </c>
      <c r="N1920" s="13" t="str">
        <f t="shared" si="184"/>
        <v>2014</v>
      </c>
      <c r="O1920" s="13" t="str">
        <f t="shared" si="185"/>
        <v>Jul</v>
      </c>
      <c r="P1920" s="13">
        <f t="shared" si="186"/>
        <v>41863.789942129632</v>
      </c>
      <c r="Q1920" t="b">
        <v>0</v>
      </c>
      <c r="R1920">
        <v>9</v>
      </c>
      <c r="S1920" t="b">
        <v>0</v>
      </c>
      <c r="T1920" t="s">
        <v>8292</v>
      </c>
      <c r="U1920" s="9" t="s">
        <v>8317</v>
      </c>
      <c r="V1920" t="s">
        <v>8346</v>
      </c>
    </row>
    <row r="1921" spans="1:22" ht="60" hidden="1" x14ac:dyDescent="0.3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s="7">
        <f t="shared" si="187"/>
        <v>47</v>
      </c>
      <c r="G1921" s="7">
        <f t="shared" si="182"/>
        <v>29.63</v>
      </c>
      <c r="H1921" t="s">
        <v>8220</v>
      </c>
      <c r="I1921" t="s">
        <v>8223</v>
      </c>
      <c r="J1921" t="s">
        <v>8245</v>
      </c>
      <c r="K1921">
        <v>1432069249</v>
      </c>
      <c r="L1921">
        <v>1429477249</v>
      </c>
      <c r="M1921" s="13">
        <f t="shared" si="183"/>
        <v>42113.875567129624</v>
      </c>
      <c r="N1921" s="13" t="str">
        <f t="shared" si="184"/>
        <v>2015</v>
      </c>
      <c r="O1921" s="13" t="str">
        <f t="shared" si="185"/>
        <v>Apr</v>
      </c>
      <c r="P1921" s="13">
        <f t="shared" si="186"/>
        <v>42143.875567129624</v>
      </c>
      <c r="Q1921" t="b">
        <v>0</v>
      </c>
      <c r="R1921">
        <v>8</v>
      </c>
      <c r="S1921" t="b">
        <v>0</v>
      </c>
      <c r="T1921" t="s">
        <v>8292</v>
      </c>
      <c r="U1921" s="9" t="s">
        <v>8317</v>
      </c>
      <c r="V1921" t="s">
        <v>8346</v>
      </c>
    </row>
    <row r="1922" spans="1:22" ht="45" hidden="1" x14ac:dyDescent="0.3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s="7">
        <f t="shared" si="187"/>
        <v>43</v>
      </c>
      <c r="G1922" s="7">
        <f t="shared" si="182"/>
        <v>40.98</v>
      </c>
      <c r="H1922" t="s">
        <v>8220</v>
      </c>
      <c r="I1922" t="s">
        <v>8224</v>
      </c>
      <c r="J1922" t="s">
        <v>8246</v>
      </c>
      <c r="K1922">
        <v>1445468400</v>
      </c>
      <c r="L1922">
        <v>1443042061</v>
      </c>
      <c r="M1922" s="13">
        <f t="shared" si="183"/>
        <v>42270.875706018516</v>
      </c>
      <c r="N1922" s="13" t="str">
        <f t="shared" si="184"/>
        <v>2015</v>
      </c>
      <c r="O1922" s="13" t="str">
        <f t="shared" si="185"/>
        <v>Sep</v>
      </c>
      <c r="P1922" s="13">
        <f t="shared" si="186"/>
        <v>42298.958333333328</v>
      </c>
      <c r="Q1922" t="b">
        <v>0</v>
      </c>
      <c r="R1922">
        <v>105</v>
      </c>
      <c r="S1922" t="b">
        <v>0</v>
      </c>
      <c r="T1922" t="s">
        <v>8292</v>
      </c>
      <c r="U1922" s="9" t="s">
        <v>8317</v>
      </c>
      <c r="V1922" t="s">
        <v>8346</v>
      </c>
    </row>
    <row r="1923" spans="1:22" ht="30" hidden="1" x14ac:dyDescent="0.3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s="7">
        <f t="shared" si="187"/>
        <v>137</v>
      </c>
      <c r="G1923" s="7">
        <f t="shared" si="182"/>
        <v>54</v>
      </c>
      <c r="H1923" t="s">
        <v>8218</v>
      </c>
      <c r="I1923" t="s">
        <v>8223</v>
      </c>
      <c r="J1923" t="s">
        <v>8245</v>
      </c>
      <c r="K1923">
        <v>1342243143</v>
      </c>
      <c r="L1923">
        <v>1339651143</v>
      </c>
      <c r="M1923" s="13">
        <f t="shared" si="183"/>
        <v>41074.221562500003</v>
      </c>
      <c r="N1923" s="13" t="str">
        <f t="shared" si="184"/>
        <v>2012</v>
      </c>
      <c r="O1923" s="13" t="str">
        <f t="shared" si="185"/>
        <v>Jun</v>
      </c>
      <c r="P1923" s="13">
        <f t="shared" si="186"/>
        <v>41104.221562500003</v>
      </c>
      <c r="Q1923" t="b">
        <v>0</v>
      </c>
      <c r="R1923">
        <v>38</v>
      </c>
      <c r="S1923" t="b">
        <v>1</v>
      </c>
      <c r="T1923" t="s">
        <v>8277</v>
      </c>
      <c r="U1923" s="9" t="s">
        <v>8323</v>
      </c>
      <c r="V1923" t="s">
        <v>8327</v>
      </c>
    </row>
    <row r="1924" spans="1:22" ht="45" hidden="1" x14ac:dyDescent="0.3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s="7">
        <f t="shared" si="187"/>
        <v>116</v>
      </c>
      <c r="G1924" s="7">
        <f t="shared" si="182"/>
        <v>36.11</v>
      </c>
      <c r="H1924" t="s">
        <v>8218</v>
      </c>
      <c r="I1924" t="s">
        <v>8223</v>
      </c>
      <c r="J1924" t="s">
        <v>8245</v>
      </c>
      <c r="K1924">
        <v>1386828507</v>
      </c>
      <c r="L1924">
        <v>1384236507</v>
      </c>
      <c r="M1924" s="13">
        <f t="shared" si="183"/>
        <v>41590.255868055552</v>
      </c>
      <c r="N1924" s="13" t="str">
        <f t="shared" si="184"/>
        <v>2013</v>
      </c>
      <c r="O1924" s="13" t="str">
        <f t="shared" si="185"/>
        <v>Nov</v>
      </c>
      <c r="P1924" s="13">
        <f t="shared" si="186"/>
        <v>41620.255868055552</v>
      </c>
      <c r="Q1924" t="b">
        <v>0</v>
      </c>
      <c r="R1924">
        <v>64</v>
      </c>
      <c r="S1924" t="b">
        <v>1</v>
      </c>
      <c r="T1924" t="s">
        <v>8277</v>
      </c>
      <c r="U1924" s="9" t="s">
        <v>8323</v>
      </c>
      <c r="V1924" t="s">
        <v>8327</v>
      </c>
    </row>
    <row r="1925" spans="1:22" ht="45" hidden="1" x14ac:dyDescent="0.3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s="7">
        <f t="shared" si="187"/>
        <v>241</v>
      </c>
      <c r="G1925" s="7">
        <f t="shared" si="182"/>
        <v>23.15</v>
      </c>
      <c r="H1925" t="s">
        <v>8218</v>
      </c>
      <c r="I1925" t="s">
        <v>8223</v>
      </c>
      <c r="J1925" t="s">
        <v>8245</v>
      </c>
      <c r="K1925">
        <v>1317099540</v>
      </c>
      <c r="L1925">
        <v>1313612532</v>
      </c>
      <c r="M1925" s="13">
        <f t="shared" si="183"/>
        <v>40772.848749999997</v>
      </c>
      <c r="N1925" s="13" t="str">
        <f t="shared" si="184"/>
        <v>2011</v>
      </c>
      <c r="O1925" s="13" t="str">
        <f t="shared" si="185"/>
        <v>Aug</v>
      </c>
      <c r="P1925" s="13">
        <f t="shared" si="186"/>
        <v>40813.207638888889</v>
      </c>
      <c r="Q1925" t="b">
        <v>0</v>
      </c>
      <c r="R1925">
        <v>13</v>
      </c>
      <c r="S1925" t="b">
        <v>1</v>
      </c>
      <c r="T1925" t="s">
        <v>8277</v>
      </c>
      <c r="U1925" s="9" t="s">
        <v>8323</v>
      </c>
      <c r="V1925" t="s">
        <v>8327</v>
      </c>
    </row>
    <row r="1926" spans="1:22" ht="60" hidden="1" x14ac:dyDescent="0.3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s="7">
        <f t="shared" si="187"/>
        <v>114</v>
      </c>
      <c r="G1926" s="7">
        <f t="shared" si="182"/>
        <v>104</v>
      </c>
      <c r="H1926" t="s">
        <v>8218</v>
      </c>
      <c r="I1926" t="s">
        <v>8223</v>
      </c>
      <c r="J1926" t="s">
        <v>8245</v>
      </c>
      <c r="K1926">
        <v>1389814380</v>
      </c>
      <c r="L1926">
        <v>1387390555</v>
      </c>
      <c r="M1926" s="13">
        <f t="shared" si="183"/>
        <v>41626.761053240742</v>
      </c>
      <c r="N1926" s="13" t="str">
        <f t="shared" si="184"/>
        <v>2013</v>
      </c>
      <c r="O1926" s="13" t="str">
        <f t="shared" si="185"/>
        <v>Dec</v>
      </c>
      <c r="P1926" s="13">
        <f t="shared" si="186"/>
        <v>41654.814583333333</v>
      </c>
      <c r="Q1926" t="b">
        <v>0</v>
      </c>
      <c r="R1926">
        <v>33</v>
      </c>
      <c r="S1926" t="b">
        <v>1</v>
      </c>
      <c r="T1926" t="s">
        <v>8277</v>
      </c>
      <c r="U1926" s="9" t="s">
        <v>8323</v>
      </c>
      <c r="V1926" t="s">
        <v>8327</v>
      </c>
    </row>
    <row r="1927" spans="1:22" ht="45" hidden="1" x14ac:dyDescent="0.3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s="7">
        <f t="shared" si="187"/>
        <v>110</v>
      </c>
      <c r="G1927" s="7">
        <f t="shared" si="182"/>
        <v>31.83</v>
      </c>
      <c r="H1927" t="s">
        <v>8218</v>
      </c>
      <c r="I1927" t="s">
        <v>8223</v>
      </c>
      <c r="J1927" t="s">
        <v>8245</v>
      </c>
      <c r="K1927">
        <v>1381449600</v>
      </c>
      <c r="L1927">
        <v>1379540288</v>
      </c>
      <c r="M1927" s="13">
        <f t="shared" si="183"/>
        <v>41535.90148148148</v>
      </c>
      <c r="N1927" s="13" t="str">
        <f t="shared" si="184"/>
        <v>2013</v>
      </c>
      <c r="O1927" s="13" t="str">
        <f t="shared" si="185"/>
        <v>Sep</v>
      </c>
      <c r="P1927" s="13">
        <f t="shared" si="186"/>
        <v>41558</v>
      </c>
      <c r="Q1927" t="b">
        <v>0</v>
      </c>
      <c r="R1927">
        <v>52</v>
      </c>
      <c r="S1927" t="b">
        <v>1</v>
      </c>
      <c r="T1927" t="s">
        <v>8277</v>
      </c>
      <c r="U1927" s="9" t="s">
        <v>8323</v>
      </c>
      <c r="V1927" t="s">
        <v>8327</v>
      </c>
    </row>
    <row r="1928" spans="1:22" ht="60" hidden="1" x14ac:dyDescent="0.3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s="7">
        <f t="shared" si="187"/>
        <v>195</v>
      </c>
      <c r="G1928" s="7">
        <f t="shared" si="182"/>
        <v>27.39</v>
      </c>
      <c r="H1928" t="s">
        <v>8218</v>
      </c>
      <c r="I1928" t="s">
        <v>8223</v>
      </c>
      <c r="J1928" t="s">
        <v>8245</v>
      </c>
      <c r="K1928">
        <v>1288657560</v>
      </c>
      <c r="L1928">
        <v>1286319256</v>
      </c>
      <c r="M1928" s="13">
        <f t="shared" si="183"/>
        <v>40456.954351851848</v>
      </c>
      <c r="N1928" s="13" t="str">
        <f t="shared" si="184"/>
        <v>2010</v>
      </c>
      <c r="O1928" s="13" t="str">
        <f t="shared" si="185"/>
        <v>Oct</v>
      </c>
      <c r="P1928" s="13">
        <f t="shared" si="186"/>
        <v>40484.018055555556</v>
      </c>
      <c r="Q1928" t="b">
        <v>0</v>
      </c>
      <c r="R1928">
        <v>107</v>
      </c>
      <c r="S1928" t="b">
        <v>1</v>
      </c>
      <c r="T1928" t="s">
        <v>8277</v>
      </c>
      <c r="U1928" s="9" t="s">
        <v>8323</v>
      </c>
      <c r="V1928" t="s">
        <v>8327</v>
      </c>
    </row>
    <row r="1929" spans="1:22" hidden="1" x14ac:dyDescent="0.3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s="7">
        <f t="shared" si="187"/>
        <v>103</v>
      </c>
      <c r="G1929" s="7">
        <f t="shared" si="182"/>
        <v>56.36</v>
      </c>
      <c r="H1929" t="s">
        <v>8218</v>
      </c>
      <c r="I1929" t="s">
        <v>8223</v>
      </c>
      <c r="J1929" t="s">
        <v>8245</v>
      </c>
      <c r="K1929">
        <v>1331182740</v>
      </c>
      <c r="L1929">
        <v>1329856839</v>
      </c>
      <c r="M1929" s="13">
        <f t="shared" si="183"/>
        <v>40960.861562500002</v>
      </c>
      <c r="N1929" s="13" t="str">
        <f t="shared" si="184"/>
        <v>2012</v>
      </c>
      <c r="O1929" s="13" t="str">
        <f t="shared" si="185"/>
        <v>Feb</v>
      </c>
      <c r="P1929" s="13">
        <f t="shared" si="186"/>
        <v>40976.207638888889</v>
      </c>
      <c r="Q1929" t="b">
        <v>0</v>
      </c>
      <c r="R1929">
        <v>11</v>
      </c>
      <c r="S1929" t="b">
        <v>1</v>
      </c>
      <c r="T1929" t="s">
        <v>8277</v>
      </c>
      <c r="U1929" s="9" t="s">
        <v>8323</v>
      </c>
      <c r="V1929" t="s">
        <v>8327</v>
      </c>
    </row>
    <row r="1930" spans="1:22" ht="30" hidden="1" x14ac:dyDescent="0.3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s="7">
        <f t="shared" si="187"/>
        <v>103</v>
      </c>
      <c r="G1930" s="7">
        <f t="shared" ref="G1930:G1993" si="188">IFERROR(ROUND(E1930/R1930,2),0)</f>
        <v>77.349999999999994</v>
      </c>
      <c r="H1930" t="s">
        <v>8218</v>
      </c>
      <c r="I1930" t="s">
        <v>8223</v>
      </c>
      <c r="J1930" t="s">
        <v>8245</v>
      </c>
      <c r="K1930">
        <v>1367940794</v>
      </c>
      <c r="L1930">
        <v>1365348794</v>
      </c>
      <c r="M1930" s="13">
        <f t="shared" ref="M1930:M1993" si="189">(((L1930/60)/60)/24)+DATE(1970,1,1)</f>
        <v>41371.648078703707</v>
      </c>
      <c r="N1930" s="13" t="str">
        <f t="shared" ref="N1930:N1993" si="190">TEXT(M1930, "YYY")</f>
        <v>2013</v>
      </c>
      <c r="O1930" s="13" t="str">
        <f t="shared" ref="O1930:O1993" si="191">TEXT(M1930,"MMM")</f>
        <v>Apr</v>
      </c>
      <c r="P1930" s="13">
        <f t="shared" ref="P1930:P1993" si="192">(((K1930/60)/60)/24)+DATE(1970,1,1)</f>
        <v>41401.648078703707</v>
      </c>
      <c r="Q1930" t="b">
        <v>0</v>
      </c>
      <c r="R1930">
        <v>34</v>
      </c>
      <c r="S1930" t="b">
        <v>1</v>
      </c>
      <c r="T1930" t="s">
        <v>8277</v>
      </c>
      <c r="U1930" s="9" t="s">
        <v>8323</v>
      </c>
      <c r="V1930" t="s">
        <v>8327</v>
      </c>
    </row>
    <row r="1931" spans="1:22" ht="45" hidden="1" x14ac:dyDescent="0.3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s="7">
        <f t="shared" si="187"/>
        <v>100</v>
      </c>
      <c r="G1931" s="7">
        <f t="shared" si="188"/>
        <v>42.8</v>
      </c>
      <c r="H1931" t="s">
        <v>8218</v>
      </c>
      <c r="I1931" t="s">
        <v>8223</v>
      </c>
      <c r="J1931" t="s">
        <v>8245</v>
      </c>
      <c r="K1931">
        <v>1309825866</v>
      </c>
      <c r="L1931">
        <v>1306197066</v>
      </c>
      <c r="M1931" s="13">
        <f t="shared" si="189"/>
        <v>40687.021597222221</v>
      </c>
      <c r="N1931" s="13" t="str">
        <f t="shared" si="190"/>
        <v>2011</v>
      </c>
      <c r="O1931" s="13" t="str">
        <f t="shared" si="191"/>
        <v>May</v>
      </c>
      <c r="P1931" s="13">
        <f t="shared" si="192"/>
        <v>40729.021597222221</v>
      </c>
      <c r="Q1931" t="b">
        <v>0</v>
      </c>
      <c r="R1931">
        <v>75</v>
      </c>
      <c r="S1931" t="b">
        <v>1</v>
      </c>
      <c r="T1931" t="s">
        <v>8277</v>
      </c>
      <c r="U1931" s="9" t="s">
        <v>8323</v>
      </c>
      <c r="V1931" t="s">
        <v>8327</v>
      </c>
    </row>
    <row r="1932" spans="1:22" ht="30" hidden="1" x14ac:dyDescent="0.3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s="7">
        <f t="shared" si="187"/>
        <v>127</v>
      </c>
      <c r="G1932" s="7">
        <f t="shared" si="188"/>
        <v>48.85</v>
      </c>
      <c r="H1932" t="s">
        <v>8218</v>
      </c>
      <c r="I1932" t="s">
        <v>8223</v>
      </c>
      <c r="J1932" t="s">
        <v>8245</v>
      </c>
      <c r="K1932">
        <v>1373203482</v>
      </c>
      <c r="L1932">
        <v>1368019482</v>
      </c>
      <c r="M1932" s="13">
        <f t="shared" si="189"/>
        <v>41402.558819444443</v>
      </c>
      <c r="N1932" s="13" t="str">
        <f t="shared" si="190"/>
        <v>2013</v>
      </c>
      <c r="O1932" s="13" t="str">
        <f t="shared" si="191"/>
        <v>May</v>
      </c>
      <c r="P1932" s="13">
        <f t="shared" si="192"/>
        <v>41462.558819444443</v>
      </c>
      <c r="Q1932" t="b">
        <v>0</v>
      </c>
      <c r="R1932">
        <v>26</v>
      </c>
      <c r="S1932" t="b">
        <v>1</v>
      </c>
      <c r="T1932" t="s">
        <v>8277</v>
      </c>
      <c r="U1932" s="9" t="s">
        <v>8323</v>
      </c>
      <c r="V1932" t="s">
        <v>8327</v>
      </c>
    </row>
    <row r="1933" spans="1:22" ht="45" hidden="1" x14ac:dyDescent="0.3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s="7">
        <f t="shared" si="187"/>
        <v>121</v>
      </c>
      <c r="G1933" s="7">
        <f t="shared" si="188"/>
        <v>48.24</v>
      </c>
      <c r="H1933" t="s">
        <v>8218</v>
      </c>
      <c r="I1933" t="s">
        <v>8223</v>
      </c>
      <c r="J1933" t="s">
        <v>8245</v>
      </c>
      <c r="K1933">
        <v>1337657400</v>
      </c>
      <c r="L1933">
        <v>1336512309</v>
      </c>
      <c r="M1933" s="13">
        <f t="shared" si="189"/>
        <v>41037.892465277779</v>
      </c>
      <c r="N1933" s="13" t="str">
        <f t="shared" si="190"/>
        <v>2012</v>
      </c>
      <c r="O1933" s="13" t="str">
        <f t="shared" si="191"/>
        <v>May</v>
      </c>
      <c r="P1933" s="13">
        <f t="shared" si="192"/>
        <v>41051.145833333336</v>
      </c>
      <c r="Q1933" t="b">
        <v>0</v>
      </c>
      <c r="R1933">
        <v>50</v>
      </c>
      <c r="S1933" t="b">
        <v>1</v>
      </c>
      <c r="T1933" t="s">
        <v>8277</v>
      </c>
      <c r="U1933" s="9" t="s">
        <v>8323</v>
      </c>
      <c r="V1933" t="s">
        <v>8327</v>
      </c>
    </row>
    <row r="1934" spans="1:22" ht="60" hidden="1" x14ac:dyDescent="0.3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s="7">
        <f t="shared" si="187"/>
        <v>107</v>
      </c>
      <c r="G1934" s="7">
        <f t="shared" si="188"/>
        <v>70.209999999999994</v>
      </c>
      <c r="H1934" t="s">
        <v>8218</v>
      </c>
      <c r="I1934" t="s">
        <v>8223</v>
      </c>
      <c r="J1934" t="s">
        <v>8245</v>
      </c>
      <c r="K1934">
        <v>1327433173</v>
      </c>
      <c r="L1934">
        <v>1325618773</v>
      </c>
      <c r="M1934" s="13">
        <f t="shared" si="189"/>
        <v>40911.809872685182</v>
      </c>
      <c r="N1934" s="13" t="str">
        <f t="shared" si="190"/>
        <v>2012</v>
      </c>
      <c r="O1934" s="13" t="str">
        <f t="shared" si="191"/>
        <v>Jan</v>
      </c>
      <c r="P1934" s="13">
        <f t="shared" si="192"/>
        <v>40932.809872685182</v>
      </c>
      <c r="Q1934" t="b">
        <v>0</v>
      </c>
      <c r="R1934">
        <v>80</v>
      </c>
      <c r="S1934" t="b">
        <v>1</v>
      </c>
      <c r="T1934" t="s">
        <v>8277</v>
      </c>
      <c r="U1934" s="9" t="s">
        <v>8323</v>
      </c>
      <c r="V1934" t="s">
        <v>8327</v>
      </c>
    </row>
    <row r="1935" spans="1:22" ht="60" hidden="1" x14ac:dyDescent="0.3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s="7">
        <f t="shared" si="187"/>
        <v>172</v>
      </c>
      <c r="G1935" s="7">
        <f t="shared" si="188"/>
        <v>94.05</v>
      </c>
      <c r="H1935" t="s">
        <v>8218</v>
      </c>
      <c r="I1935" t="s">
        <v>8223</v>
      </c>
      <c r="J1935" t="s">
        <v>8245</v>
      </c>
      <c r="K1935">
        <v>1411787307</v>
      </c>
      <c r="L1935">
        <v>1409195307</v>
      </c>
      <c r="M1935" s="13">
        <f t="shared" si="189"/>
        <v>41879.130868055552</v>
      </c>
      <c r="N1935" s="13" t="str">
        <f t="shared" si="190"/>
        <v>2014</v>
      </c>
      <c r="O1935" s="13" t="str">
        <f t="shared" si="191"/>
        <v>Aug</v>
      </c>
      <c r="P1935" s="13">
        <f t="shared" si="192"/>
        <v>41909.130868055552</v>
      </c>
      <c r="Q1935" t="b">
        <v>0</v>
      </c>
      <c r="R1935">
        <v>110</v>
      </c>
      <c r="S1935" t="b">
        <v>1</v>
      </c>
      <c r="T1935" t="s">
        <v>8277</v>
      </c>
      <c r="U1935" s="9" t="s">
        <v>8323</v>
      </c>
      <c r="V1935" t="s">
        <v>8327</v>
      </c>
    </row>
    <row r="1936" spans="1:22" ht="45" hidden="1" x14ac:dyDescent="0.3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s="7">
        <f t="shared" si="187"/>
        <v>124</v>
      </c>
      <c r="G1936" s="7">
        <f t="shared" si="188"/>
        <v>80.27</v>
      </c>
      <c r="H1936" t="s">
        <v>8218</v>
      </c>
      <c r="I1936" t="s">
        <v>8223</v>
      </c>
      <c r="J1936" t="s">
        <v>8245</v>
      </c>
      <c r="K1936">
        <v>1324789200</v>
      </c>
      <c r="L1936">
        <v>1321649321</v>
      </c>
      <c r="M1936" s="13">
        <f t="shared" si="189"/>
        <v>40865.867141203707</v>
      </c>
      <c r="N1936" s="13" t="str">
        <f t="shared" si="190"/>
        <v>2011</v>
      </c>
      <c r="O1936" s="13" t="str">
        <f t="shared" si="191"/>
        <v>Nov</v>
      </c>
      <c r="P1936" s="13">
        <f t="shared" si="192"/>
        <v>40902.208333333336</v>
      </c>
      <c r="Q1936" t="b">
        <v>0</v>
      </c>
      <c r="R1936">
        <v>77</v>
      </c>
      <c r="S1936" t="b">
        <v>1</v>
      </c>
      <c r="T1936" t="s">
        <v>8277</v>
      </c>
      <c r="U1936" s="9" t="s">
        <v>8323</v>
      </c>
      <c r="V1936" t="s">
        <v>8327</v>
      </c>
    </row>
    <row r="1937" spans="1:22" ht="60" hidden="1" x14ac:dyDescent="0.3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s="7">
        <f t="shared" si="187"/>
        <v>108</v>
      </c>
      <c r="G1937" s="7">
        <f t="shared" si="188"/>
        <v>54.2</v>
      </c>
      <c r="H1937" t="s">
        <v>8218</v>
      </c>
      <c r="I1937" t="s">
        <v>8223</v>
      </c>
      <c r="J1937" t="s">
        <v>8245</v>
      </c>
      <c r="K1937">
        <v>1403326740</v>
      </c>
      <c r="L1937">
        <v>1400106171</v>
      </c>
      <c r="M1937" s="13">
        <f t="shared" si="189"/>
        <v>41773.932534722226</v>
      </c>
      <c r="N1937" s="13" t="str">
        <f t="shared" si="190"/>
        <v>2014</v>
      </c>
      <c r="O1937" s="13" t="str">
        <f t="shared" si="191"/>
        <v>May</v>
      </c>
      <c r="P1937" s="13">
        <f t="shared" si="192"/>
        <v>41811.207638888889</v>
      </c>
      <c r="Q1937" t="b">
        <v>0</v>
      </c>
      <c r="R1937">
        <v>50</v>
      </c>
      <c r="S1937" t="b">
        <v>1</v>
      </c>
      <c r="T1937" t="s">
        <v>8277</v>
      </c>
      <c r="U1937" s="9" t="s">
        <v>8323</v>
      </c>
      <c r="V1937" t="s">
        <v>8327</v>
      </c>
    </row>
    <row r="1938" spans="1:22" ht="45" hidden="1" x14ac:dyDescent="0.3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s="7">
        <f t="shared" si="187"/>
        <v>117</v>
      </c>
      <c r="G1938" s="7">
        <f t="shared" si="188"/>
        <v>60.27</v>
      </c>
      <c r="H1938" t="s">
        <v>8218</v>
      </c>
      <c r="I1938" t="s">
        <v>8223</v>
      </c>
      <c r="J1938" t="s">
        <v>8245</v>
      </c>
      <c r="K1938">
        <v>1323151140</v>
      </c>
      <c r="L1938">
        <v>1320528070</v>
      </c>
      <c r="M1938" s="13">
        <f t="shared" si="189"/>
        <v>40852.889699074076</v>
      </c>
      <c r="N1938" s="13" t="str">
        <f t="shared" si="190"/>
        <v>2011</v>
      </c>
      <c r="O1938" s="13" t="str">
        <f t="shared" si="191"/>
        <v>Nov</v>
      </c>
      <c r="P1938" s="13">
        <f t="shared" si="192"/>
        <v>40883.249305555553</v>
      </c>
      <c r="Q1938" t="b">
        <v>0</v>
      </c>
      <c r="R1938">
        <v>145</v>
      </c>
      <c r="S1938" t="b">
        <v>1</v>
      </c>
      <c r="T1938" t="s">
        <v>8277</v>
      </c>
      <c r="U1938" s="9" t="s">
        <v>8323</v>
      </c>
      <c r="V1938" t="s">
        <v>8327</v>
      </c>
    </row>
    <row r="1939" spans="1:22" ht="45" hidden="1" x14ac:dyDescent="0.3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s="7">
        <f t="shared" si="187"/>
        <v>187</v>
      </c>
      <c r="G1939" s="7">
        <f t="shared" si="188"/>
        <v>38.74</v>
      </c>
      <c r="H1939" t="s">
        <v>8218</v>
      </c>
      <c r="I1939" t="s">
        <v>8223</v>
      </c>
      <c r="J1939" t="s">
        <v>8245</v>
      </c>
      <c r="K1939">
        <v>1339732740</v>
      </c>
      <c r="L1939">
        <v>1338346281</v>
      </c>
      <c r="M1939" s="13">
        <f t="shared" si="189"/>
        <v>41059.118993055556</v>
      </c>
      <c r="N1939" s="13" t="str">
        <f t="shared" si="190"/>
        <v>2012</v>
      </c>
      <c r="O1939" s="13" t="str">
        <f t="shared" si="191"/>
        <v>May</v>
      </c>
      <c r="P1939" s="13">
        <f t="shared" si="192"/>
        <v>41075.165972222225</v>
      </c>
      <c r="Q1939" t="b">
        <v>0</v>
      </c>
      <c r="R1939">
        <v>29</v>
      </c>
      <c r="S1939" t="b">
        <v>1</v>
      </c>
      <c r="T1939" t="s">
        <v>8277</v>
      </c>
      <c r="U1939" s="9" t="s">
        <v>8323</v>
      </c>
      <c r="V1939" t="s">
        <v>8327</v>
      </c>
    </row>
    <row r="1940" spans="1:22" ht="60" hidden="1" x14ac:dyDescent="0.3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s="7">
        <f t="shared" si="187"/>
        <v>116</v>
      </c>
      <c r="G1940" s="7">
        <f t="shared" si="188"/>
        <v>152.54</v>
      </c>
      <c r="H1940" t="s">
        <v>8218</v>
      </c>
      <c r="I1940" t="s">
        <v>8223</v>
      </c>
      <c r="J1940" t="s">
        <v>8245</v>
      </c>
      <c r="K1940">
        <v>1372741200</v>
      </c>
      <c r="L1940">
        <v>1370067231</v>
      </c>
      <c r="M1940" s="13">
        <f t="shared" si="189"/>
        <v>41426.259618055556</v>
      </c>
      <c r="N1940" s="13" t="str">
        <f t="shared" si="190"/>
        <v>2013</v>
      </c>
      <c r="O1940" s="13" t="str">
        <f t="shared" si="191"/>
        <v>Jun</v>
      </c>
      <c r="P1940" s="13">
        <f t="shared" si="192"/>
        <v>41457.208333333336</v>
      </c>
      <c r="Q1940" t="b">
        <v>0</v>
      </c>
      <c r="R1940">
        <v>114</v>
      </c>
      <c r="S1940" t="b">
        <v>1</v>
      </c>
      <c r="T1940" t="s">
        <v>8277</v>
      </c>
      <c r="U1940" s="9" t="s">
        <v>8323</v>
      </c>
      <c r="V1940" t="s">
        <v>8327</v>
      </c>
    </row>
    <row r="1941" spans="1:22" ht="60" hidden="1" x14ac:dyDescent="0.3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s="7">
        <f t="shared" si="187"/>
        <v>111</v>
      </c>
      <c r="G1941" s="7">
        <f t="shared" si="188"/>
        <v>115.31</v>
      </c>
      <c r="H1941" t="s">
        <v>8218</v>
      </c>
      <c r="I1941" t="s">
        <v>8223</v>
      </c>
      <c r="J1941" t="s">
        <v>8245</v>
      </c>
      <c r="K1941">
        <v>1362955108</v>
      </c>
      <c r="L1941">
        <v>1360366708</v>
      </c>
      <c r="M1941" s="13">
        <f t="shared" si="189"/>
        <v>41313.985046296293</v>
      </c>
      <c r="N1941" s="13" t="str">
        <f t="shared" si="190"/>
        <v>2013</v>
      </c>
      <c r="O1941" s="13" t="str">
        <f t="shared" si="191"/>
        <v>Feb</v>
      </c>
      <c r="P1941" s="13">
        <f t="shared" si="192"/>
        <v>41343.943379629629</v>
      </c>
      <c r="Q1941" t="b">
        <v>0</v>
      </c>
      <c r="R1941">
        <v>96</v>
      </c>
      <c r="S1941" t="b">
        <v>1</v>
      </c>
      <c r="T1941" t="s">
        <v>8277</v>
      </c>
      <c r="U1941" s="9" t="s">
        <v>8323</v>
      </c>
      <c r="V1941" t="s">
        <v>8327</v>
      </c>
    </row>
    <row r="1942" spans="1:22" ht="45" hidden="1" x14ac:dyDescent="0.3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s="7">
        <f t="shared" si="187"/>
        <v>171</v>
      </c>
      <c r="G1942" s="7">
        <f t="shared" si="188"/>
        <v>35.840000000000003</v>
      </c>
      <c r="H1942" t="s">
        <v>8218</v>
      </c>
      <c r="I1942" t="s">
        <v>8223</v>
      </c>
      <c r="J1942" t="s">
        <v>8245</v>
      </c>
      <c r="K1942">
        <v>1308110340</v>
      </c>
      <c r="L1942">
        <v>1304770233</v>
      </c>
      <c r="M1942" s="13">
        <f t="shared" si="189"/>
        <v>40670.507326388892</v>
      </c>
      <c r="N1942" s="13" t="str">
        <f t="shared" si="190"/>
        <v>2011</v>
      </c>
      <c r="O1942" s="13" t="str">
        <f t="shared" si="191"/>
        <v>May</v>
      </c>
      <c r="P1942" s="13">
        <f t="shared" si="192"/>
        <v>40709.165972222225</v>
      </c>
      <c r="Q1942" t="b">
        <v>0</v>
      </c>
      <c r="R1942">
        <v>31</v>
      </c>
      <c r="S1942" t="b">
        <v>1</v>
      </c>
      <c r="T1942" t="s">
        <v>8277</v>
      </c>
      <c r="U1942" s="9" t="s">
        <v>8323</v>
      </c>
      <c r="V1942" t="s">
        <v>8327</v>
      </c>
    </row>
    <row r="1943" spans="1:22" ht="45" hidden="1" x14ac:dyDescent="0.3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s="7">
        <f t="shared" si="187"/>
        <v>126</v>
      </c>
      <c r="G1943" s="7">
        <f t="shared" si="188"/>
        <v>64.569999999999993</v>
      </c>
      <c r="H1943" t="s">
        <v>8218</v>
      </c>
      <c r="I1943" t="s">
        <v>8223</v>
      </c>
      <c r="J1943" t="s">
        <v>8245</v>
      </c>
      <c r="K1943">
        <v>1400137131</v>
      </c>
      <c r="L1943">
        <v>1397545131</v>
      </c>
      <c r="M1943" s="13">
        <f t="shared" si="189"/>
        <v>41744.290868055556</v>
      </c>
      <c r="N1943" s="13" t="str">
        <f t="shared" si="190"/>
        <v>2014</v>
      </c>
      <c r="O1943" s="13" t="str">
        <f t="shared" si="191"/>
        <v>Apr</v>
      </c>
      <c r="P1943" s="13">
        <f t="shared" si="192"/>
        <v>41774.290868055556</v>
      </c>
      <c r="Q1943" t="b">
        <v>1</v>
      </c>
      <c r="R1943">
        <v>4883</v>
      </c>
      <c r="S1943" t="b">
        <v>1</v>
      </c>
      <c r="T1943" t="s">
        <v>8293</v>
      </c>
      <c r="U1943" s="9" t="s">
        <v>8317</v>
      </c>
      <c r="V1943" t="s">
        <v>8347</v>
      </c>
    </row>
    <row r="1944" spans="1:22" ht="45" hidden="1" x14ac:dyDescent="0.3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s="7">
        <f t="shared" si="187"/>
        <v>138</v>
      </c>
      <c r="G1944" s="7">
        <f t="shared" si="188"/>
        <v>87.44</v>
      </c>
      <c r="H1944" t="s">
        <v>8218</v>
      </c>
      <c r="I1944" t="s">
        <v>8223</v>
      </c>
      <c r="J1944" t="s">
        <v>8245</v>
      </c>
      <c r="K1944">
        <v>1309809140</v>
      </c>
      <c r="L1944">
        <v>1302033140</v>
      </c>
      <c r="M1944" s="13">
        <f t="shared" si="189"/>
        <v>40638.828009259261</v>
      </c>
      <c r="N1944" s="13" t="str">
        <f t="shared" si="190"/>
        <v>2011</v>
      </c>
      <c r="O1944" s="13" t="str">
        <f t="shared" si="191"/>
        <v>Apr</v>
      </c>
      <c r="P1944" s="13">
        <f t="shared" si="192"/>
        <v>40728.828009259261</v>
      </c>
      <c r="Q1944" t="b">
        <v>1</v>
      </c>
      <c r="R1944">
        <v>95</v>
      </c>
      <c r="S1944" t="b">
        <v>1</v>
      </c>
      <c r="T1944" t="s">
        <v>8293</v>
      </c>
      <c r="U1944" s="9" t="s">
        <v>8317</v>
      </c>
      <c r="V1944" t="s">
        <v>8347</v>
      </c>
    </row>
    <row r="1945" spans="1:22" ht="45" hidden="1" x14ac:dyDescent="0.3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s="7">
        <f t="shared" si="187"/>
        <v>1705</v>
      </c>
      <c r="G1945" s="7">
        <f t="shared" si="188"/>
        <v>68.819999999999993</v>
      </c>
      <c r="H1945" t="s">
        <v>8218</v>
      </c>
      <c r="I1945" t="s">
        <v>8223</v>
      </c>
      <c r="J1945" t="s">
        <v>8245</v>
      </c>
      <c r="K1945">
        <v>1470896916</v>
      </c>
      <c r="L1945">
        <v>1467008916</v>
      </c>
      <c r="M1945" s="13">
        <f t="shared" si="189"/>
        <v>42548.269861111112</v>
      </c>
      <c r="N1945" s="13" t="str">
        <f t="shared" si="190"/>
        <v>2016</v>
      </c>
      <c r="O1945" s="13" t="str">
        <f t="shared" si="191"/>
        <v>Jun</v>
      </c>
      <c r="P1945" s="13">
        <f t="shared" si="192"/>
        <v>42593.269861111112</v>
      </c>
      <c r="Q1945" t="b">
        <v>1</v>
      </c>
      <c r="R1945">
        <v>2478</v>
      </c>
      <c r="S1945" t="b">
        <v>1</v>
      </c>
      <c r="T1945" t="s">
        <v>8293</v>
      </c>
      <c r="U1945" s="9" t="s">
        <v>8317</v>
      </c>
      <c r="V1945" t="s">
        <v>8347</v>
      </c>
    </row>
    <row r="1946" spans="1:22" ht="60" hidden="1" x14ac:dyDescent="0.3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s="7">
        <f t="shared" ref="F1946:F2009" si="193">ROUND(E1946/D1946*100,0)</f>
        <v>788</v>
      </c>
      <c r="G1946" s="7">
        <f t="shared" si="188"/>
        <v>176.2</v>
      </c>
      <c r="H1946" t="s">
        <v>8218</v>
      </c>
      <c r="I1946" t="s">
        <v>8223</v>
      </c>
      <c r="J1946" t="s">
        <v>8245</v>
      </c>
      <c r="K1946">
        <v>1398952890</v>
      </c>
      <c r="L1946">
        <v>1396360890</v>
      </c>
      <c r="M1946" s="13">
        <f t="shared" si="189"/>
        <v>41730.584374999999</v>
      </c>
      <c r="N1946" s="13" t="str">
        <f t="shared" si="190"/>
        <v>2014</v>
      </c>
      <c r="O1946" s="13" t="str">
        <f t="shared" si="191"/>
        <v>Apr</v>
      </c>
      <c r="P1946" s="13">
        <f t="shared" si="192"/>
        <v>41760.584374999999</v>
      </c>
      <c r="Q1946" t="b">
        <v>1</v>
      </c>
      <c r="R1946">
        <v>1789</v>
      </c>
      <c r="S1946" t="b">
        <v>1</v>
      </c>
      <c r="T1946" t="s">
        <v>8293</v>
      </c>
      <c r="U1946" s="9" t="s">
        <v>8317</v>
      </c>
      <c r="V1946" t="s">
        <v>8347</v>
      </c>
    </row>
    <row r="1947" spans="1:22" ht="45" hidden="1" x14ac:dyDescent="0.3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s="7">
        <f t="shared" si="193"/>
        <v>348</v>
      </c>
      <c r="G1947" s="7">
        <f t="shared" si="188"/>
        <v>511.79</v>
      </c>
      <c r="H1947" t="s">
        <v>8218</v>
      </c>
      <c r="I1947" t="s">
        <v>8226</v>
      </c>
      <c r="J1947" t="s">
        <v>8248</v>
      </c>
      <c r="K1947">
        <v>1436680958</v>
      </c>
      <c r="L1947">
        <v>1433224958</v>
      </c>
      <c r="M1947" s="13">
        <f t="shared" si="189"/>
        <v>42157.251828703709</v>
      </c>
      <c r="N1947" s="13" t="str">
        <f t="shared" si="190"/>
        <v>2015</v>
      </c>
      <c r="O1947" s="13" t="str">
        <f t="shared" si="191"/>
        <v>Jun</v>
      </c>
      <c r="P1947" s="13">
        <f t="shared" si="192"/>
        <v>42197.251828703709</v>
      </c>
      <c r="Q1947" t="b">
        <v>1</v>
      </c>
      <c r="R1947">
        <v>680</v>
      </c>
      <c r="S1947" t="b">
        <v>1</v>
      </c>
      <c r="T1947" t="s">
        <v>8293</v>
      </c>
      <c r="U1947" s="9" t="s">
        <v>8317</v>
      </c>
      <c r="V1947" t="s">
        <v>8347</v>
      </c>
    </row>
    <row r="1948" spans="1:22" ht="60" hidden="1" x14ac:dyDescent="0.3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s="7">
        <f t="shared" si="193"/>
        <v>150</v>
      </c>
      <c r="G1948" s="7">
        <f t="shared" si="188"/>
        <v>160.44</v>
      </c>
      <c r="H1948" t="s">
        <v>8218</v>
      </c>
      <c r="I1948" t="s">
        <v>8223</v>
      </c>
      <c r="J1948" t="s">
        <v>8245</v>
      </c>
      <c r="K1948">
        <v>1397961361</v>
      </c>
      <c r="L1948">
        <v>1392780961</v>
      </c>
      <c r="M1948" s="13">
        <f t="shared" si="189"/>
        <v>41689.150011574071</v>
      </c>
      <c r="N1948" s="13" t="str">
        <f t="shared" si="190"/>
        <v>2014</v>
      </c>
      <c r="O1948" s="13" t="str">
        <f t="shared" si="191"/>
        <v>Feb</v>
      </c>
      <c r="P1948" s="13">
        <f t="shared" si="192"/>
        <v>41749.108344907407</v>
      </c>
      <c r="Q1948" t="b">
        <v>1</v>
      </c>
      <c r="R1948">
        <v>70</v>
      </c>
      <c r="S1948" t="b">
        <v>1</v>
      </c>
      <c r="T1948" t="s">
        <v>8293</v>
      </c>
      <c r="U1948" s="9" t="s">
        <v>8317</v>
      </c>
      <c r="V1948" t="s">
        <v>8347</v>
      </c>
    </row>
    <row r="1949" spans="1:22" ht="60" hidden="1" x14ac:dyDescent="0.3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s="7">
        <f t="shared" si="193"/>
        <v>101</v>
      </c>
      <c r="G1949" s="7">
        <f t="shared" si="188"/>
        <v>35</v>
      </c>
      <c r="H1949" t="s">
        <v>8218</v>
      </c>
      <c r="I1949" t="s">
        <v>8223</v>
      </c>
      <c r="J1949" t="s">
        <v>8245</v>
      </c>
      <c r="K1949">
        <v>1258955940</v>
      </c>
      <c r="L1949">
        <v>1255730520</v>
      </c>
      <c r="M1949" s="13">
        <f t="shared" si="189"/>
        <v>40102.918055555558</v>
      </c>
      <c r="N1949" s="13" t="str">
        <f t="shared" si="190"/>
        <v>2009</v>
      </c>
      <c r="O1949" s="13" t="str">
        <f t="shared" si="191"/>
        <v>Oct</v>
      </c>
      <c r="P1949" s="13">
        <f t="shared" si="192"/>
        <v>40140.249305555553</v>
      </c>
      <c r="Q1949" t="b">
        <v>1</v>
      </c>
      <c r="R1949">
        <v>23</v>
      </c>
      <c r="S1949" t="b">
        <v>1</v>
      </c>
      <c r="T1949" t="s">
        <v>8293</v>
      </c>
      <c r="U1949" s="9" t="s">
        <v>8317</v>
      </c>
      <c r="V1949" t="s">
        <v>8347</v>
      </c>
    </row>
    <row r="1950" spans="1:22" ht="30" hidden="1" x14ac:dyDescent="0.3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s="7">
        <f t="shared" si="193"/>
        <v>800</v>
      </c>
      <c r="G1950" s="7">
        <f t="shared" si="188"/>
        <v>188.51</v>
      </c>
      <c r="H1950" t="s">
        <v>8218</v>
      </c>
      <c r="I1950" t="s">
        <v>8223</v>
      </c>
      <c r="J1950" t="s">
        <v>8245</v>
      </c>
      <c r="K1950">
        <v>1465232520</v>
      </c>
      <c r="L1950">
        <v>1460557809</v>
      </c>
      <c r="M1950" s="13">
        <f t="shared" si="189"/>
        <v>42473.604270833333</v>
      </c>
      <c r="N1950" s="13" t="str">
        <f t="shared" si="190"/>
        <v>2016</v>
      </c>
      <c r="O1950" s="13" t="str">
        <f t="shared" si="191"/>
        <v>Apr</v>
      </c>
      <c r="P1950" s="13">
        <f t="shared" si="192"/>
        <v>42527.709722222222</v>
      </c>
      <c r="Q1950" t="b">
        <v>1</v>
      </c>
      <c r="R1950">
        <v>4245</v>
      </c>
      <c r="S1950" t="b">
        <v>1</v>
      </c>
      <c r="T1950" t="s">
        <v>8293</v>
      </c>
      <c r="U1950" s="9" t="s">
        <v>8317</v>
      </c>
      <c r="V1950" t="s">
        <v>8347</v>
      </c>
    </row>
    <row r="1951" spans="1:22" ht="45" hidden="1" x14ac:dyDescent="0.3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s="7">
        <f t="shared" si="193"/>
        <v>106</v>
      </c>
      <c r="G1951" s="7">
        <f t="shared" si="188"/>
        <v>56.2</v>
      </c>
      <c r="H1951" t="s">
        <v>8218</v>
      </c>
      <c r="I1951" t="s">
        <v>8224</v>
      </c>
      <c r="J1951" t="s">
        <v>8246</v>
      </c>
      <c r="K1951">
        <v>1404986951</v>
      </c>
      <c r="L1951">
        <v>1402394951</v>
      </c>
      <c r="M1951" s="13">
        <f t="shared" si="189"/>
        <v>41800.423043981478</v>
      </c>
      <c r="N1951" s="13" t="str">
        <f t="shared" si="190"/>
        <v>2014</v>
      </c>
      <c r="O1951" s="13" t="str">
        <f t="shared" si="191"/>
        <v>Jun</v>
      </c>
      <c r="P1951" s="13">
        <f t="shared" si="192"/>
        <v>41830.423043981478</v>
      </c>
      <c r="Q1951" t="b">
        <v>1</v>
      </c>
      <c r="R1951">
        <v>943</v>
      </c>
      <c r="S1951" t="b">
        <v>1</v>
      </c>
      <c r="T1951" t="s">
        <v>8293</v>
      </c>
      <c r="U1951" s="9" t="s">
        <v>8317</v>
      </c>
      <c r="V1951" t="s">
        <v>8347</v>
      </c>
    </row>
    <row r="1952" spans="1:22" ht="45" hidden="1" x14ac:dyDescent="0.3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s="7">
        <f t="shared" si="193"/>
        <v>201</v>
      </c>
      <c r="G1952" s="7">
        <f t="shared" si="188"/>
        <v>51.31</v>
      </c>
      <c r="H1952" t="s">
        <v>8218</v>
      </c>
      <c r="I1952" t="s">
        <v>8223</v>
      </c>
      <c r="J1952" t="s">
        <v>8245</v>
      </c>
      <c r="K1952">
        <v>1303446073</v>
      </c>
      <c r="L1952">
        <v>1300767673</v>
      </c>
      <c r="M1952" s="13">
        <f t="shared" si="189"/>
        <v>40624.181400462963</v>
      </c>
      <c r="N1952" s="13" t="str">
        <f t="shared" si="190"/>
        <v>2011</v>
      </c>
      <c r="O1952" s="13" t="str">
        <f t="shared" si="191"/>
        <v>Mar</v>
      </c>
      <c r="P1952" s="13">
        <f t="shared" si="192"/>
        <v>40655.181400462963</v>
      </c>
      <c r="Q1952" t="b">
        <v>1</v>
      </c>
      <c r="R1952">
        <v>1876</v>
      </c>
      <c r="S1952" t="b">
        <v>1</v>
      </c>
      <c r="T1952" t="s">
        <v>8293</v>
      </c>
      <c r="U1952" s="9" t="s">
        <v>8317</v>
      </c>
      <c r="V1952" t="s">
        <v>8347</v>
      </c>
    </row>
    <row r="1953" spans="1:22" ht="45" hidden="1" x14ac:dyDescent="0.3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s="7">
        <f t="shared" si="193"/>
        <v>212</v>
      </c>
      <c r="G1953" s="7">
        <f t="shared" si="188"/>
        <v>127.36</v>
      </c>
      <c r="H1953" t="s">
        <v>8218</v>
      </c>
      <c r="I1953" t="s">
        <v>8223</v>
      </c>
      <c r="J1953" t="s">
        <v>8245</v>
      </c>
      <c r="K1953">
        <v>1478516737</v>
      </c>
      <c r="L1953">
        <v>1475921137</v>
      </c>
      <c r="M1953" s="13">
        <f t="shared" si="189"/>
        <v>42651.420567129629</v>
      </c>
      <c r="N1953" s="13" t="str">
        <f t="shared" si="190"/>
        <v>2016</v>
      </c>
      <c r="O1953" s="13" t="str">
        <f t="shared" si="191"/>
        <v>Oct</v>
      </c>
      <c r="P1953" s="13">
        <f t="shared" si="192"/>
        <v>42681.462233796294</v>
      </c>
      <c r="Q1953" t="b">
        <v>1</v>
      </c>
      <c r="R1953">
        <v>834</v>
      </c>
      <c r="S1953" t="b">
        <v>1</v>
      </c>
      <c r="T1953" t="s">
        <v>8293</v>
      </c>
      <c r="U1953" s="9" t="s">
        <v>8317</v>
      </c>
      <c r="V1953" t="s">
        <v>8347</v>
      </c>
    </row>
    <row r="1954" spans="1:22" ht="45" hidden="1" x14ac:dyDescent="0.3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s="7">
        <f t="shared" si="193"/>
        <v>198</v>
      </c>
      <c r="G1954" s="7">
        <f t="shared" si="188"/>
        <v>101.86</v>
      </c>
      <c r="H1954" t="s">
        <v>8218</v>
      </c>
      <c r="I1954" t="s">
        <v>8228</v>
      </c>
      <c r="J1954" t="s">
        <v>8250</v>
      </c>
      <c r="K1954">
        <v>1381934015</v>
      </c>
      <c r="L1954">
        <v>1378737215</v>
      </c>
      <c r="M1954" s="13">
        <f t="shared" si="189"/>
        <v>41526.60665509259</v>
      </c>
      <c r="N1954" s="13" t="str">
        <f t="shared" si="190"/>
        <v>2013</v>
      </c>
      <c r="O1954" s="13" t="str">
        <f t="shared" si="191"/>
        <v>Sep</v>
      </c>
      <c r="P1954" s="13">
        <f t="shared" si="192"/>
        <v>41563.60665509259</v>
      </c>
      <c r="Q1954" t="b">
        <v>1</v>
      </c>
      <c r="R1954">
        <v>682</v>
      </c>
      <c r="S1954" t="b">
        <v>1</v>
      </c>
      <c r="T1954" t="s">
        <v>8293</v>
      </c>
      <c r="U1954" s="9" t="s">
        <v>8317</v>
      </c>
      <c r="V1954" t="s">
        <v>8347</v>
      </c>
    </row>
    <row r="1955" spans="1:22" ht="45" hidden="1" x14ac:dyDescent="0.3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s="7">
        <f t="shared" si="193"/>
        <v>226</v>
      </c>
      <c r="G1955" s="7">
        <f t="shared" si="188"/>
        <v>230.56</v>
      </c>
      <c r="H1955" t="s">
        <v>8218</v>
      </c>
      <c r="I1955" t="s">
        <v>8223</v>
      </c>
      <c r="J1955" t="s">
        <v>8245</v>
      </c>
      <c r="K1955">
        <v>1330657200</v>
      </c>
      <c r="L1955">
        <v>1328158065</v>
      </c>
      <c r="M1955" s="13">
        <f t="shared" si="189"/>
        <v>40941.199826388889</v>
      </c>
      <c r="N1955" s="13" t="str">
        <f t="shared" si="190"/>
        <v>2012</v>
      </c>
      <c r="O1955" s="13" t="str">
        <f t="shared" si="191"/>
        <v>Feb</v>
      </c>
      <c r="P1955" s="13">
        <f t="shared" si="192"/>
        <v>40970.125</v>
      </c>
      <c r="Q1955" t="b">
        <v>1</v>
      </c>
      <c r="R1955">
        <v>147</v>
      </c>
      <c r="S1955" t="b">
        <v>1</v>
      </c>
      <c r="T1955" t="s">
        <v>8293</v>
      </c>
      <c r="U1955" s="9" t="s">
        <v>8317</v>
      </c>
      <c r="V1955" t="s">
        <v>8347</v>
      </c>
    </row>
    <row r="1956" spans="1:22" ht="30" hidden="1" x14ac:dyDescent="0.3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s="7">
        <f t="shared" si="193"/>
        <v>699</v>
      </c>
      <c r="G1956" s="7">
        <f t="shared" si="188"/>
        <v>842.11</v>
      </c>
      <c r="H1956" t="s">
        <v>8218</v>
      </c>
      <c r="I1956" t="s">
        <v>8223</v>
      </c>
      <c r="J1956" t="s">
        <v>8245</v>
      </c>
      <c r="K1956">
        <v>1457758800</v>
      </c>
      <c r="L1956">
        <v>1453730176</v>
      </c>
      <c r="M1956" s="13">
        <f t="shared" si="189"/>
        <v>42394.580740740741</v>
      </c>
      <c r="N1956" s="13" t="str">
        <f t="shared" si="190"/>
        <v>2016</v>
      </c>
      <c r="O1956" s="13" t="str">
        <f t="shared" si="191"/>
        <v>Jan</v>
      </c>
      <c r="P1956" s="13">
        <f t="shared" si="192"/>
        <v>42441.208333333328</v>
      </c>
      <c r="Q1956" t="b">
        <v>1</v>
      </c>
      <c r="R1956">
        <v>415</v>
      </c>
      <c r="S1956" t="b">
        <v>1</v>
      </c>
      <c r="T1956" t="s">
        <v>8293</v>
      </c>
      <c r="U1956" s="9" t="s">
        <v>8317</v>
      </c>
      <c r="V1956" t="s">
        <v>8347</v>
      </c>
    </row>
    <row r="1957" spans="1:22" ht="60" hidden="1" x14ac:dyDescent="0.3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s="7">
        <f t="shared" si="193"/>
        <v>399</v>
      </c>
      <c r="G1957" s="7">
        <f t="shared" si="188"/>
        <v>577.28</v>
      </c>
      <c r="H1957" t="s">
        <v>8218</v>
      </c>
      <c r="I1957" t="s">
        <v>8223</v>
      </c>
      <c r="J1957" t="s">
        <v>8245</v>
      </c>
      <c r="K1957">
        <v>1337799600</v>
      </c>
      <c r="L1957">
        <v>1334989881</v>
      </c>
      <c r="M1957" s="13">
        <f t="shared" si="189"/>
        <v>41020.271770833337</v>
      </c>
      <c r="N1957" s="13" t="str">
        <f t="shared" si="190"/>
        <v>2012</v>
      </c>
      <c r="O1957" s="13" t="str">
        <f t="shared" si="191"/>
        <v>Apr</v>
      </c>
      <c r="P1957" s="13">
        <f t="shared" si="192"/>
        <v>41052.791666666664</v>
      </c>
      <c r="Q1957" t="b">
        <v>1</v>
      </c>
      <c r="R1957">
        <v>290</v>
      </c>
      <c r="S1957" t="b">
        <v>1</v>
      </c>
      <c r="T1957" t="s">
        <v>8293</v>
      </c>
      <c r="U1957" s="9" t="s">
        <v>8317</v>
      </c>
      <c r="V1957" t="s">
        <v>8347</v>
      </c>
    </row>
    <row r="1958" spans="1:22" ht="45" hidden="1" x14ac:dyDescent="0.3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s="7">
        <f t="shared" si="193"/>
        <v>294</v>
      </c>
      <c r="G1958" s="7">
        <f t="shared" si="188"/>
        <v>483.34</v>
      </c>
      <c r="H1958" t="s">
        <v>8218</v>
      </c>
      <c r="I1958" t="s">
        <v>8223</v>
      </c>
      <c r="J1958" t="s">
        <v>8245</v>
      </c>
      <c r="K1958">
        <v>1429391405</v>
      </c>
      <c r="L1958">
        <v>1425507005</v>
      </c>
      <c r="M1958" s="13">
        <f t="shared" si="189"/>
        <v>42067.923668981486</v>
      </c>
      <c r="N1958" s="13" t="str">
        <f t="shared" si="190"/>
        <v>2015</v>
      </c>
      <c r="O1958" s="13" t="str">
        <f t="shared" si="191"/>
        <v>Mar</v>
      </c>
      <c r="P1958" s="13">
        <f t="shared" si="192"/>
        <v>42112.882002314815</v>
      </c>
      <c r="Q1958" t="b">
        <v>1</v>
      </c>
      <c r="R1958">
        <v>365</v>
      </c>
      <c r="S1958" t="b">
        <v>1</v>
      </c>
      <c r="T1958" t="s">
        <v>8293</v>
      </c>
      <c r="U1958" s="9" t="s">
        <v>8317</v>
      </c>
      <c r="V1958" t="s">
        <v>8347</v>
      </c>
    </row>
    <row r="1959" spans="1:22" ht="30" hidden="1" x14ac:dyDescent="0.3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s="7">
        <f t="shared" si="193"/>
        <v>168</v>
      </c>
      <c r="G1959" s="7">
        <f t="shared" si="188"/>
        <v>76.14</v>
      </c>
      <c r="H1959" t="s">
        <v>8218</v>
      </c>
      <c r="I1959" t="s">
        <v>8223</v>
      </c>
      <c r="J1959" t="s">
        <v>8245</v>
      </c>
      <c r="K1959">
        <v>1351304513</v>
      </c>
      <c r="L1959">
        <v>1348712513</v>
      </c>
      <c r="M1959" s="13">
        <f t="shared" si="189"/>
        <v>41179.098530092589</v>
      </c>
      <c r="N1959" s="13" t="str">
        <f t="shared" si="190"/>
        <v>2012</v>
      </c>
      <c r="O1959" s="13" t="str">
        <f t="shared" si="191"/>
        <v>Sep</v>
      </c>
      <c r="P1959" s="13">
        <f t="shared" si="192"/>
        <v>41209.098530092589</v>
      </c>
      <c r="Q1959" t="b">
        <v>1</v>
      </c>
      <c r="R1959">
        <v>660</v>
      </c>
      <c r="S1959" t="b">
        <v>1</v>
      </c>
      <c r="T1959" t="s">
        <v>8293</v>
      </c>
      <c r="U1959" s="9" t="s">
        <v>8317</v>
      </c>
      <c r="V1959" t="s">
        <v>8347</v>
      </c>
    </row>
    <row r="1960" spans="1:22" ht="45" hidden="1" x14ac:dyDescent="0.3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s="7">
        <f t="shared" si="193"/>
        <v>1436</v>
      </c>
      <c r="G1960" s="7">
        <f t="shared" si="188"/>
        <v>74.11</v>
      </c>
      <c r="H1960" t="s">
        <v>8218</v>
      </c>
      <c r="I1960" t="s">
        <v>8223</v>
      </c>
      <c r="J1960" t="s">
        <v>8245</v>
      </c>
      <c r="K1960">
        <v>1364078561</v>
      </c>
      <c r="L1960">
        <v>1361490161</v>
      </c>
      <c r="M1960" s="13">
        <f t="shared" si="189"/>
        <v>41326.987974537034</v>
      </c>
      <c r="N1960" s="13" t="str">
        <f t="shared" si="190"/>
        <v>2013</v>
      </c>
      <c r="O1960" s="13" t="str">
        <f t="shared" si="191"/>
        <v>Feb</v>
      </c>
      <c r="P1960" s="13">
        <f t="shared" si="192"/>
        <v>41356.94630787037</v>
      </c>
      <c r="Q1960" t="b">
        <v>1</v>
      </c>
      <c r="R1960">
        <v>1356</v>
      </c>
      <c r="S1960" t="b">
        <v>1</v>
      </c>
      <c r="T1960" t="s">
        <v>8293</v>
      </c>
      <c r="U1960" s="9" t="s">
        <v>8317</v>
      </c>
      <c r="V1960" t="s">
        <v>8347</v>
      </c>
    </row>
    <row r="1961" spans="1:22" ht="60" hidden="1" x14ac:dyDescent="0.3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s="7">
        <f t="shared" si="193"/>
        <v>157</v>
      </c>
      <c r="G1961" s="7">
        <f t="shared" si="188"/>
        <v>36.97</v>
      </c>
      <c r="H1961" t="s">
        <v>8218</v>
      </c>
      <c r="I1961" t="s">
        <v>8223</v>
      </c>
      <c r="J1961" t="s">
        <v>8245</v>
      </c>
      <c r="K1961">
        <v>1412121600</v>
      </c>
      <c r="L1961">
        <v>1408565860</v>
      </c>
      <c r="M1961" s="13">
        <f t="shared" si="189"/>
        <v>41871.845601851855</v>
      </c>
      <c r="N1961" s="13" t="str">
        <f t="shared" si="190"/>
        <v>2014</v>
      </c>
      <c r="O1961" s="13" t="str">
        <f t="shared" si="191"/>
        <v>Aug</v>
      </c>
      <c r="P1961" s="13">
        <f t="shared" si="192"/>
        <v>41913</v>
      </c>
      <c r="Q1961" t="b">
        <v>1</v>
      </c>
      <c r="R1961">
        <v>424</v>
      </c>
      <c r="S1961" t="b">
        <v>1</v>
      </c>
      <c r="T1961" t="s">
        <v>8293</v>
      </c>
      <c r="U1961" s="9" t="s">
        <v>8317</v>
      </c>
      <c r="V1961" t="s">
        <v>8347</v>
      </c>
    </row>
    <row r="1962" spans="1:22" ht="45" hidden="1" x14ac:dyDescent="0.3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s="7">
        <f t="shared" si="193"/>
        <v>118</v>
      </c>
      <c r="G1962" s="7">
        <f t="shared" si="188"/>
        <v>2500.9699999999998</v>
      </c>
      <c r="H1962" t="s">
        <v>8218</v>
      </c>
      <c r="I1962" t="s">
        <v>8234</v>
      </c>
      <c r="J1962" t="s">
        <v>8254</v>
      </c>
      <c r="K1962">
        <v>1419151341</v>
      </c>
      <c r="L1962">
        <v>1416559341</v>
      </c>
      <c r="M1962" s="13">
        <f t="shared" si="189"/>
        <v>41964.362743055557</v>
      </c>
      <c r="N1962" s="13" t="str">
        <f t="shared" si="190"/>
        <v>2014</v>
      </c>
      <c r="O1962" s="13" t="str">
        <f t="shared" si="191"/>
        <v>Nov</v>
      </c>
      <c r="P1962" s="13">
        <f t="shared" si="192"/>
        <v>41994.362743055557</v>
      </c>
      <c r="Q1962" t="b">
        <v>1</v>
      </c>
      <c r="R1962">
        <v>33</v>
      </c>
      <c r="S1962" t="b">
        <v>1</v>
      </c>
      <c r="T1962" t="s">
        <v>8293</v>
      </c>
      <c r="U1962" s="9" t="s">
        <v>8317</v>
      </c>
      <c r="V1962" t="s">
        <v>8347</v>
      </c>
    </row>
    <row r="1963" spans="1:22" ht="45" hidden="1" x14ac:dyDescent="0.3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s="7">
        <f t="shared" si="193"/>
        <v>1105</v>
      </c>
      <c r="G1963" s="7">
        <f t="shared" si="188"/>
        <v>67.69</v>
      </c>
      <c r="H1963" t="s">
        <v>8218</v>
      </c>
      <c r="I1963" t="s">
        <v>8223</v>
      </c>
      <c r="J1963" t="s">
        <v>8245</v>
      </c>
      <c r="K1963">
        <v>1349495940</v>
      </c>
      <c r="L1963">
        <v>1346042417</v>
      </c>
      <c r="M1963" s="13">
        <f t="shared" si="189"/>
        <v>41148.194641203707</v>
      </c>
      <c r="N1963" s="13" t="str">
        <f t="shared" si="190"/>
        <v>2012</v>
      </c>
      <c r="O1963" s="13" t="str">
        <f t="shared" si="191"/>
        <v>Aug</v>
      </c>
      <c r="P1963" s="13">
        <f t="shared" si="192"/>
        <v>41188.165972222225</v>
      </c>
      <c r="Q1963" t="b">
        <v>1</v>
      </c>
      <c r="R1963">
        <v>1633</v>
      </c>
      <c r="S1963" t="b">
        <v>1</v>
      </c>
      <c r="T1963" t="s">
        <v>8293</v>
      </c>
      <c r="U1963" s="9" t="s">
        <v>8317</v>
      </c>
      <c r="V1963" t="s">
        <v>8347</v>
      </c>
    </row>
    <row r="1964" spans="1:22" ht="60" hidden="1" x14ac:dyDescent="0.3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s="7">
        <f t="shared" si="193"/>
        <v>193</v>
      </c>
      <c r="G1964" s="7">
        <f t="shared" si="188"/>
        <v>63.05</v>
      </c>
      <c r="H1964" t="s">
        <v>8218</v>
      </c>
      <c r="I1964" t="s">
        <v>8223</v>
      </c>
      <c r="J1964" t="s">
        <v>8245</v>
      </c>
      <c r="K1964">
        <v>1400006636</v>
      </c>
      <c r="L1964">
        <v>1397414636</v>
      </c>
      <c r="M1964" s="13">
        <f t="shared" si="189"/>
        <v>41742.780509259261</v>
      </c>
      <c r="N1964" s="13" t="str">
        <f t="shared" si="190"/>
        <v>2014</v>
      </c>
      <c r="O1964" s="13" t="str">
        <f t="shared" si="191"/>
        <v>Apr</v>
      </c>
      <c r="P1964" s="13">
        <f t="shared" si="192"/>
        <v>41772.780509259261</v>
      </c>
      <c r="Q1964" t="b">
        <v>1</v>
      </c>
      <c r="R1964">
        <v>306</v>
      </c>
      <c r="S1964" t="b">
        <v>1</v>
      </c>
      <c r="T1964" t="s">
        <v>8293</v>
      </c>
      <c r="U1964" s="9" t="s">
        <v>8317</v>
      </c>
      <c r="V1964" t="s">
        <v>8347</v>
      </c>
    </row>
    <row r="1965" spans="1:22" ht="60" hidden="1" x14ac:dyDescent="0.3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s="7">
        <f t="shared" si="193"/>
        <v>127</v>
      </c>
      <c r="G1965" s="7">
        <f t="shared" si="188"/>
        <v>117.6</v>
      </c>
      <c r="H1965" t="s">
        <v>8218</v>
      </c>
      <c r="I1965" t="s">
        <v>8224</v>
      </c>
      <c r="J1965" t="s">
        <v>8246</v>
      </c>
      <c r="K1965">
        <v>1410862734</v>
      </c>
      <c r="L1965">
        <v>1407838734</v>
      </c>
      <c r="M1965" s="13">
        <f t="shared" si="189"/>
        <v>41863.429791666669</v>
      </c>
      <c r="N1965" s="13" t="str">
        <f t="shared" si="190"/>
        <v>2014</v>
      </c>
      <c r="O1965" s="13" t="str">
        <f t="shared" si="191"/>
        <v>Aug</v>
      </c>
      <c r="P1965" s="13">
        <f t="shared" si="192"/>
        <v>41898.429791666669</v>
      </c>
      <c r="Q1965" t="b">
        <v>1</v>
      </c>
      <c r="R1965">
        <v>205</v>
      </c>
      <c r="S1965" t="b">
        <v>1</v>
      </c>
      <c r="T1965" t="s">
        <v>8293</v>
      </c>
      <c r="U1965" s="9" t="s">
        <v>8317</v>
      </c>
      <c r="V1965" t="s">
        <v>8347</v>
      </c>
    </row>
    <row r="1966" spans="1:22" ht="45" hidden="1" x14ac:dyDescent="0.3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s="7">
        <f t="shared" si="193"/>
        <v>260</v>
      </c>
      <c r="G1966" s="7">
        <f t="shared" si="188"/>
        <v>180.75</v>
      </c>
      <c r="H1966" t="s">
        <v>8218</v>
      </c>
      <c r="I1966" t="s">
        <v>8236</v>
      </c>
      <c r="J1966" t="s">
        <v>8248</v>
      </c>
      <c r="K1966">
        <v>1461306772</v>
      </c>
      <c r="L1966">
        <v>1458714772</v>
      </c>
      <c r="M1966" s="13">
        <f t="shared" si="189"/>
        <v>42452.272824074069</v>
      </c>
      <c r="N1966" s="13" t="str">
        <f t="shared" si="190"/>
        <v>2016</v>
      </c>
      <c r="O1966" s="13" t="str">
        <f t="shared" si="191"/>
        <v>Mar</v>
      </c>
      <c r="P1966" s="13">
        <f t="shared" si="192"/>
        <v>42482.272824074069</v>
      </c>
      <c r="Q1966" t="b">
        <v>1</v>
      </c>
      <c r="R1966">
        <v>1281</v>
      </c>
      <c r="S1966" t="b">
        <v>1</v>
      </c>
      <c r="T1966" t="s">
        <v>8293</v>
      </c>
      <c r="U1966" s="9" t="s">
        <v>8317</v>
      </c>
      <c r="V1966" t="s">
        <v>8347</v>
      </c>
    </row>
    <row r="1967" spans="1:22" ht="45" hidden="1" x14ac:dyDescent="0.3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s="7">
        <f t="shared" si="193"/>
        <v>262</v>
      </c>
      <c r="G1967" s="7">
        <f t="shared" si="188"/>
        <v>127.32</v>
      </c>
      <c r="H1967" t="s">
        <v>8218</v>
      </c>
      <c r="I1967" t="s">
        <v>8223</v>
      </c>
      <c r="J1967" t="s">
        <v>8245</v>
      </c>
      <c r="K1967">
        <v>1326330000</v>
      </c>
      <c r="L1967">
        <v>1324433310</v>
      </c>
      <c r="M1967" s="13">
        <f t="shared" si="189"/>
        <v>40898.089236111111</v>
      </c>
      <c r="N1967" s="13" t="str">
        <f t="shared" si="190"/>
        <v>2011</v>
      </c>
      <c r="O1967" s="13" t="str">
        <f t="shared" si="191"/>
        <v>Dec</v>
      </c>
      <c r="P1967" s="13">
        <f t="shared" si="192"/>
        <v>40920.041666666664</v>
      </c>
      <c r="Q1967" t="b">
        <v>1</v>
      </c>
      <c r="R1967">
        <v>103</v>
      </c>
      <c r="S1967" t="b">
        <v>1</v>
      </c>
      <c r="T1967" t="s">
        <v>8293</v>
      </c>
      <c r="U1967" s="9" t="s">
        <v>8317</v>
      </c>
      <c r="V1967" t="s">
        <v>8347</v>
      </c>
    </row>
    <row r="1968" spans="1:22" ht="60" hidden="1" x14ac:dyDescent="0.3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s="7">
        <f t="shared" si="193"/>
        <v>207</v>
      </c>
      <c r="G1968" s="7">
        <f t="shared" si="188"/>
        <v>136.63999999999999</v>
      </c>
      <c r="H1968" t="s">
        <v>8218</v>
      </c>
      <c r="I1968" t="s">
        <v>8223</v>
      </c>
      <c r="J1968" t="s">
        <v>8245</v>
      </c>
      <c r="K1968">
        <v>1408021098</v>
      </c>
      <c r="L1968">
        <v>1405429098</v>
      </c>
      <c r="M1968" s="13">
        <f t="shared" si="189"/>
        <v>41835.540486111109</v>
      </c>
      <c r="N1968" s="13" t="str">
        <f t="shared" si="190"/>
        <v>2014</v>
      </c>
      <c r="O1968" s="13" t="str">
        <f t="shared" si="191"/>
        <v>Jul</v>
      </c>
      <c r="P1968" s="13">
        <f t="shared" si="192"/>
        <v>41865.540486111109</v>
      </c>
      <c r="Q1968" t="b">
        <v>1</v>
      </c>
      <c r="R1968">
        <v>1513</v>
      </c>
      <c r="S1968" t="b">
        <v>1</v>
      </c>
      <c r="T1968" t="s">
        <v>8293</v>
      </c>
      <c r="U1968" s="9" t="s">
        <v>8317</v>
      </c>
      <c r="V1968" t="s">
        <v>8347</v>
      </c>
    </row>
    <row r="1969" spans="1:22" ht="60" hidden="1" x14ac:dyDescent="0.3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s="7">
        <f t="shared" si="193"/>
        <v>370</v>
      </c>
      <c r="G1969" s="7">
        <f t="shared" si="188"/>
        <v>182.78</v>
      </c>
      <c r="H1969" t="s">
        <v>8218</v>
      </c>
      <c r="I1969" t="s">
        <v>8223</v>
      </c>
      <c r="J1969" t="s">
        <v>8245</v>
      </c>
      <c r="K1969">
        <v>1398959729</v>
      </c>
      <c r="L1969">
        <v>1396367729</v>
      </c>
      <c r="M1969" s="13">
        <f t="shared" si="189"/>
        <v>41730.663530092592</v>
      </c>
      <c r="N1969" s="13" t="str">
        <f t="shared" si="190"/>
        <v>2014</v>
      </c>
      <c r="O1969" s="13" t="str">
        <f t="shared" si="191"/>
        <v>Apr</v>
      </c>
      <c r="P1969" s="13">
        <f t="shared" si="192"/>
        <v>41760.663530092592</v>
      </c>
      <c r="Q1969" t="b">
        <v>1</v>
      </c>
      <c r="R1969">
        <v>405</v>
      </c>
      <c r="S1969" t="b">
        <v>1</v>
      </c>
      <c r="T1969" t="s">
        <v>8293</v>
      </c>
      <c r="U1969" s="9" t="s">
        <v>8317</v>
      </c>
      <c r="V1969" t="s">
        <v>8347</v>
      </c>
    </row>
    <row r="1970" spans="1:22" ht="30" hidden="1" x14ac:dyDescent="0.3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s="7">
        <f t="shared" si="193"/>
        <v>285</v>
      </c>
      <c r="G1970" s="7">
        <f t="shared" si="188"/>
        <v>279.38</v>
      </c>
      <c r="H1970" t="s">
        <v>8218</v>
      </c>
      <c r="I1970" t="s">
        <v>8223</v>
      </c>
      <c r="J1970" t="s">
        <v>8245</v>
      </c>
      <c r="K1970">
        <v>1480777515</v>
      </c>
      <c r="L1970">
        <v>1478095515</v>
      </c>
      <c r="M1970" s="13">
        <f t="shared" si="189"/>
        <v>42676.586979166663</v>
      </c>
      <c r="N1970" s="13" t="str">
        <f t="shared" si="190"/>
        <v>2016</v>
      </c>
      <c r="O1970" s="13" t="str">
        <f t="shared" si="191"/>
        <v>Nov</v>
      </c>
      <c r="P1970" s="13">
        <f t="shared" si="192"/>
        <v>42707.628645833334</v>
      </c>
      <c r="Q1970" t="b">
        <v>1</v>
      </c>
      <c r="R1970">
        <v>510</v>
      </c>
      <c r="S1970" t="b">
        <v>1</v>
      </c>
      <c r="T1970" t="s">
        <v>8293</v>
      </c>
      <c r="U1970" s="9" t="s">
        <v>8317</v>
      </c>
      <c r="V1970" t="s">
        <v>8347</v>
      </c>
    </row>
    <row r="1971" spans="1:22" ht="45" hidden="1" x14ac:dyDescent="0.3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s="7">
        <f t="shared" si="193"/>
        <v>579</v>
      </c>
      <c r="G1971" s="7">
        <f t="shared" si="188"/>
        <v>61.38</v>
      </c>
      <c r="H1971" t="s">
        <v>8218</v>
      </c>
      <c r="I1971" t="s">
        <v>8224</v>
      </c>
      <c r="J1971" t="s">
        <v>8246</v>
      </c>
      <c r="K1971">
        <v>1470423668</v>
      </c>
      <c r="L1971">
        <v>1467831668</v>
      </c>
      <c r="M1971" s="13">
        <f t="shared" si="189"/>
        <v>42557.792453703703</v>
      </c>
      <c r="N1971" s="13" t="str">
        <f t="shared" si="190"/>
        <v>2016</v>
      </c>
      <c r="O1971" s="13" t="str">
        <f t="shared" si="191"/>
        <v>Jul</v>
      </c>
      <c r="P1971" s="13">
        <f t="shared" si="192"/>
        <v>42587.792453703703</v>
      </c>
      <c r="Q1971" t="b">
        <v>1</v>
      </c>
      <c r="R1971">
        <v>1887</v>
      </c>
      <c r="S1971" t="b">
        <v>1</v>
      </c>
      <c r="T1971" t="s">
        <v>8293</v>
      </c>
      <c r="U1971" s="9" t="s">
        <v>8317</v>
      </c>
      <c r="V1971" t="s">
        <v>8347</v>
      </c>
    </row>
    <row r="1972" spans="1:22" ht="45" hidden="1" x14ac:dyDescent="0.3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s="7">
        <f t="shared" si="193"/>
        <v>1132</v>
      </c>
      <c r="G1972" s="7">
        <f t="shared" si="188"/>
        <v>80.73</v>
      </c>
      <c r="H1972" t="s">
        <v>8218</v>
      </c>
      <c r="I1972" t="s">
        <v>8223</v>
      </c>
      <c r="J1972" t="s">
        <v>8245</v>
      </c>
      <c r="K1972">
        <v>1366429101</v>
      </c>
      <c r="L1972">
        <v>1361248701</v>
      </c>
      <c r="M1972" s="13">
        <f t="shared" si="189"/>
        <v>41324.193298611113</v>
      </c>
      <c r="N1972" s="13" t="str">
        <f t="shared" si="190"/>
        <v>2013</v>
      </c>
      <c r="O1972" s="13" t="str">
        <f t="shared" si="191"/>
        <v>Feb</v>
      </c>
      <c r="P1972" s="13">
        <f t="shared" si="192"/>
        <v>41384.151631944449</v>
      </c>
      <c r="Q1972" t="b">
        <v>1</v>
      </c>
      <c r="R1972">
        <v>701</v>
      </c>
      <c r="S1972" t="b">
        <v>1</v>
      </c>
      <c r="T1972" t="s">
        <v>8293</v>
      </c>
      <c r="U1972" s="9" t="s">
        <v>8317</v>
      </c>
      <c r="V1972" t="s">
        <v>8347</v>
      </c>
    </row>
    <row r="1973" spans="1:22" ht="60" hidden="1" x14ac:dyDescent="0.3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s="7">
        <f t="shared" si="193"/>
        <v>263</v>
      </c>
      <c r="G1973" s="7">
        <f t="shared" si="188"/>
        <v>272.36</v>
      </c>
      <c r="H1973" t="s">
        <v>8218</v>
      </c>
      <c r="I1973" t="s">
        <v>8223</v>
      </c>
      <c r="J1973" t="s">
        <v>8245</v>
      </c>
      <c r="K1973">
        <v>1384488000</v>
      </c>
      <c r="L1973">
        <v>1381752061</v>
      </c>
      <c r="M1973" s="13">
        <f t="shared" si="189"/>
        <v>41561.500706018516</v>
      </c>
      <c r="N1973" s="13" t="str">
        <f t="shared" si="190"/>
        <v>2013</v>
      </c>
      <c r="O1973" s="13" t="str">
        <f t="shared" si="191"/>
        <v>Oct</v>
      </c>
      <c r="P1973" s="13">
        <f t="shared" si="192"/>
        <v>41593.166666666664</v>
      </c>
      <c r="Q1973" t="b">
        <v>1</v>
      </c>
      <c r="R1973">
        <v>3863</v>
      </c>
      <c r="S1973" t="b">
        <v>1</v>
      </c>
      <c r="T1973" t="s">
        <v>8293</v>
      </c>
      <c r="U1973" s="9" t="s">
        <v>8317</v>
      </c>
      <c r="V1973" t="s">
        <v>8347</v>
      </c>
    </row>
    <row r="1974" spans="1:22" ht="45" hidden="1" x14ac:dyDescent="0.3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s="7">
        <f t="shared" si="193"/>
        <v>674</v>
      </c>
      <c r="G1974" s="7">
        <f t="shared" si="188"/>
        <v>70.849999999999994</v>
      </c>
      <c r="H1974" t="s">
        <v>8218</v>
      </c>
      <c r="I1974" t="s">
        <v>8223</v>
      </c>
      <c r="J1974" t="s">
        <v>8245</v>
      </c>
      <c r="K1974">
        <v>1353201444</v>
      </c>
      <c r="L1974">
        <v>1350605844</v>
      </c>
      <c r="M1974" s="13">
        <f t="shared" si="189"/>
        <v>41201.012083333335</v>
      </c>
      <c r="N1974" s="13" t="str">
        <f t="shared" si="190"/>
        <v>2012</v>
      </c>
      <c r="O1974" s="13" t="str">
        <f t="shared" si="191"/>
        <v>Oct</v>
      </c>
      <c r="P1974" s="13">
        <f t="shared" si="192"/>
        <v>41231.053749999999</v>
      </c>
      <c r="Q1974" t="b">
        <v>1</v>
      </c>
      <c r="R1974">
        <v>238</v>
      </c>
      <c r="S1974" t="b">
        <v>1</v>
      </c>
      <c r="T1974" t="s">
        <v>8293</v>
      </c>
      <c r="U1974" s="9" t="s">
        <v>8317</v>
      </c>
      <c r="V1974" t="s">
        <v>8347</v>
      </c>
    </row>
    <row r="1975" spans="1:22" ht="60" hidden="1" x14ac:dyDescent="0.3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s="7">
        <f t="shared" si="193"/>
        <v>257</v>
      </c>
      <c r="G1975" s="7">
        <f t="shared" si="188"/>
        <v>247.94</v>
      </c>
      <c r="H1975" t="s">
        <v>8218</v>
      </c>
      <c r="I1975" t="s">
        <v>8223</v>
      </c>
      <c r="J1975" t="s">
        <v>8245</v>
      </c>
      <c r="K1975">
        <v>1470466800</v>
      </c>
      <c r="L1975">
        <v>1467134464</v>
      </c>
      <c r="M1975" s="13">
        <f t="shared" si="189"/>
        <v>42549.722962962958</v>
      </c>
      <c r="N1975" s="13" t="str">
        <f t="shared" si="190"/>
        <v>2016</v>
      </c>
      <c r="O1975" s="13" t="str">
        <f t="shared" si="191"/>
        <v>Jun</v>
      </c>
      <c r="P1975" s="13">
        <f t="shared" si="192"/>
        <v>42588.291666666672</v>
      </c>
      <c r="Q1975" t="b">
        <v>1</v>
      </c>
      <c r="R1975">
        <v>2051</v>
      </c>
      <c r="S1975" t="b">
        <v>1</v>
      </c>
      <c r="T1975" t="s">
        <v>8293</v>
      </c>
      <c r="U1975" s="9" t="s">
        <v>8317</v>
      </c>
      <c r="V1975" t="s">
        <v>8347</v>
      </c>
    </row>
    <row r="1976" spans="1:22" ht="60" hidden="1" x14ac:dyDescent="0.3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s="7">
        <f t="shared" si="193"/>
        <v>375</v>
      </c>
      <c r="G1976" s="7">
        <f t="shared" si="188"/>
        <v>186.81</v>
      </c>
      <c r="H1976" t="s">
        <v>8218</v>
      </c>
      <c r="I1976" t="s">
        <v>8224</v>
      </c>
      <c r="J1976" t="s">
        <v>8246</v>
      </c>
      <c r="K1976">
        <v>1376899269</v>
      </c>
      <c r="L1976">
        <v>1371715269</v>
      </c>
      <c r="M1976" s="13">
        <f t="shared" si="189"/>
        <v>41445.334131944444</v>
      </c>
      <c r="N1976" s="13" t="str">
        <f t="shared" si="190"/>
        <v>2013</v>
      </c>
      <c r="O1976" s="13" t="str">
        <f t="shared" si="191"/>
        <v>Jun</v>
      </c>
      <c r="P1976" s="13">
        <f t="shared" si="192"/>
        <v>41505.334131944444</v>
      </c>
      <c r="Q1976" t="b">
        <v>1</v>
      </c>
      <c r="R1976">
        <v>402</v>
      </c>
      <c r="S1976" t="b">
        <v>1</v>
      </c>
      <c r="T1976" t="s">
        <v>8293</v>
      </c>
      <c r="U1976" s="9" t="s">
        <v>8317</v>
      </c>
      <c r="V1976" t="s">
        <v>8347</v>
      </c>
    </row>
    <row r="1977" spans="1:22" ht="30" hidden="1" x14ac:dyDescent="0.3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s="7">
        <f t="shared" si="193"/>
        <v>209</v>
      </c>
      <c r="G1977" s="7">
        <f t="shared" si="188"/>
        <v>131.99</v>
      </c>
      <c r="H1977" t="s">
        <v>8218</v>
      </c>
      <c r="I1977" t="s">
        <v>8223</v>
      </c>
      <c r="J1977" t="s">
        <v>8245</v>
      </c>
      <c r="K1977">
        <v>1362938851</v>
      </c>
      <c r="L1977">
        <v>1360346851</v>
      </c>
      <c r="M1977" s="13">
        <f t="shared" si="189"/>
        <v>41313.755219907405</v>
      </c>
      <c r="N1977" s="13" t="str">
        <f t="shared" si="190"/>
        <v>2013</v>
      </c>
      <c r="O1977" s="13" t="str">
        <f t="shared" si="191"/>
        <v>Feb</v>
      </c>
      <c r="P1977" s="13">
        <f t="shared" si="192"/>
        <v>41343.755219907405</v>
      </c>
      <c r="Q1977" t="b">
        <v>1</v>
      </c>
      <c r="R1977">
        <v>253</v>
      </c>
      <c r="S1977" t="b">
        <v>1</v>
      </c>
      <c r="T1977" t="s">
        <v>8293</v>
      </c>
      <c r="U1977" s="9" t="s">
        <v>8317</v>
      </c>
      <c r="V1977" t="s">
        <v>8347</v>
      </c>
    </row>
    <row r="1978" spans="1:22" ht="30" hidden="1" x14ac:dyDescent="0.3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s="7">
        <f t="shared" si="193"/>
        <v>347</v>
      </c>
      <c r="G1978" s="7">
        <f t="shared" si="188"/>
        <v>29.31</v>
      </c>
      <c r="H1978" t="s">
        <v>8218</v>
      </c>
      <c r="I1978" t="s">
        <v>8224</v>
      </c>
      <c r="J1978" t="s">
        <v>8246</v>
      </c>
      <c r="K1978">
        <v>1373751325</v>
      </c>
      <c r="L1978">
        <v>1371159325</v>
      </c>
      <c r="M1978" s="13">
        <f t="shared" si="189"/>
        <v>41438.899594907409</v>
      </c>
      <c r="N1978" s="13" t="str">
        <f t="shared" si="190"/>
        <v>2013</v>
      </c>
      <c r="O1978" s="13" t="str">
        <f t="shared" si="191"/>
        <v>Jun</v>
      </c>
      <c r="P1978" s="13">
        <f t="shared" si="192"/>
        <v>41468.899594907409</v>
      </c>
      <c r="Q1978" t="b">
        <v>1</v>
      </c>
      <c r="R1978">
        <v>473</v>
      </c>
      <c r="S1978" t="b">
        <v>1</v>
      </c>
      <c r="T1978" t="s">
        <v>8293</v>
      </c>
      <c r="U1978" s="9" t="s">
        <v>8317</v>
      </c>
      <c r="V1978" t="s">
        <v>8347</v>
      </c>
    </row>
    <row r="1979" spans="1:22" ht="45" hidden="1" x14ac:dyDescent="0.3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s="7">
        <f t="shared" si="193"/>
        <v>402</v>
      </c>
      <c r="G1979" s="7">
        <f t="shared" si="188"/>
        <v>245.02</v>
      </c>
      <c r="H1979" t="s">
        <v>8218</v>
      </c>
      <c r="I1979" t="s">
        <v>8223</v>
      </c>
      <c r="J1979" t="s">
        <v>8245</v>
      </c>
      <c r="K1979">
        <v>1450511940</v>
      </c>
      <c r="L1979">
        <v>1446527540</v>
      </c>
      <c r="M1979" s="13">
        <f t="shared" si="189"/>
        <v>42311.216898148152</v>
      </c>
      <c r="N1979" s="13" t="str">
        <f t="shared" si="190"/>
        <v>2015</v>
      </c>
      <c r="O1979" s="13" t="str">
        <f t="shared" si="191"/>
        <v>Nov</v>
      </c>
      <c r="P1979" s="13">
        <f t="shared" si="192"/>
        <v>42357.332638888889</v>
      </c>
      <c r="Q1979" t="b">
        <v>1</v>
      </c>
      <c r="R1979">
        <v>821</v>
      </c>
      <c r="S1979" t="b">
        <v>1</v>
      </c>
      <c r="T1979" t="s">
        <v>8293</v>
      </c>
      <c r="U1979" s="9" t="s">
        <v>8317</v>
      </c>
      <c r="V1979" t="s">
        <v>8347</v>
      </c>
    </row>
    <row r="1980" spans="1:22" ht="60" hidden="1" x14ac:dyDescent="0.3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s="7">
        <f t="shared" si="193"/>
        <v>1027</v>
      </c>
      <c r="G1980" s="7">
        <f t="shared" si="188"/>
        <v>1323.25</v>
      </c>
      <c r="H1980" t="s">
        <v>8218</v>
      </c>
      <c r="I1980" t="s">
        <v>8223</v>
      </c>
      <c r="J1980" t="s">
        <v>8245</v>
      </c>
      <c r="K1980">
        <v>1339484400</v>
      </c>
      <c r="L1980">
        <v>1336627492</v>
      </c>
      <c r="M1980" s="13">
        <f t="shared" si="189"/>
        <v>41039.225601851853</v>
      </c>
      <c r="N1980" s="13" t="str">
        <f t="shared" si="190"/>
        <v>2012</v>
      </c>
      <c r="O1980" s="13" t="str">
        <f t="shared" si="191"/>
        <v>May</v>
      </c>
      <c r="P1980" s="13">
        <f t="shared" si="192"/>
        <v>41072.291666666664</v>
      </c>
      <c r="Q1980" t="b">
        <v>1</v>
      </c>
      <c r="R1980">
        <v>388</v>
      </c>
      <c r="S1980" t="b">
        <v>1</v>
      </c>
      <c r="T1980" t="s">
        <v>8293</v>
      </c>
      <c r="U1980" s="9" t="s">
        <v>8317</v>
      </c>
      <c r="V1980" t="s">
        <v>8347</v>
      </c>
    </row>
    <row r="1981" spans="1:22" ht="45" hidden="1" x14ac:dyDescent="0.3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s="7">
        <f t="shared" si="193"/>
        <v>115</v>
      </c>
      <c r="G1981" s="7">
        <f t="shared" si="188"/>
        <v>282.66000000000003</v>
      </c>
      <c r="H1981" t="s">
        <v>8218</v>
      </c>
      <c r="I1981" t="s">
        <v>8223</v>
      </c>
      <c r="J1981" t="s">
        <v>8245</v>
      </c>
      <c r="K1981">
        <v>1447909140</v>
      </c>
      <c r="L1981">
        <v>1444734146</v>
      </c>
      <c r="M1981" s="13">
        <f t="shared" si="189"/>
        <v>42290.460023148145</v>
      </c>
      <c r="N1981" s="13" t="str">
        <f t="shared" si="190"/>
        <v>2015</v>
      </c>
      <c r="O1981" s="13" t="str">
        <f t="shared" si="191"/>
        <v>Oct</v>
      </c>
      <c r="P1981" s="13">
        <f t="shared" si="192"/>
        <v>42327.207638888889</v>
      </c>
      <c r="Q1981" t="b">
        <v>1</v>
      </c>
      <c r="R1981">
        <v>813</v>
      </c>
      <c r="S1981" t="b">
        <v>1</v>
      </c>
      <c r="T1981" t="s">
        <v>8293</v>
      </c>
      <c r="U1981" s="9" t="s">
        <v>8317</v>
      </c>
      <c r="V1981" t="s">
        <v>8347</v>
      </c>
    </row>
    <row r="1982" spans="1:22" ht="30" hidden="1" x14ac:dyDescent="0.3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s="7">
        <f t="shared" si="193"/>
        <v>355</v>
      </c>
      <c r="G1982" s="7">
        <f t="shared" si="188"/>
        <v>91.21</v>
      </c>
      <c r="H1982" t="s">
        <v>8218</v>
      </c>
      <c r="I1982" t="s">
        <v>8235</v>
      </c>
      <c r="J1982" t="s">
        <v>8248</v>
      </c>
      <c r="K1982">
        <v>1459684862</v>
      </c>
      <c r="L1982">
        <v>1456232462</v>
      </c>
      <c r="M1982" s="13">
        <f t="shared" si="189"/>
        <v>42423.542384259257</v>
      </c>
      <c r="N1982" s="13" t="str">
        <f t="shared" si="190"/>
        <v>2016</v>
      </c>
      <c r="O1982" s="13" t="str">
        <f t="shared" si="191"/>
        <v>Feb</v>
      </c>
      <c r="P1982" s="13">
        <f t="shared" si="192"/>
        <v>42463.500717592593</v>
      </c>
      <c r="Q1982" t="b">
        <v>1</v>
      </c>
      <c r="R1982">
        <v>1945</v>
      </c>
      <c r="S1982" t="b">
        <v>1</v>
      </c>
      <c r="T1982" t="s">
        <v>8293</v>
      </c>
      <c r="U1982" s="9" t="s">
        <v>8317</v>
      </c>
      <c r="V1982" t="s">
        <v>8347</v>
      </c>
    </row>
    <row r="1983" spans="1:22" ht="45" hidden="1" x14ac:dyDescent="0.3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s="7">
        <f t="shared" si="193"/>
        <v>5</v>
      </c>
      <c r="G1983" s="7">
        <f t="shared" si="188"/>
        <v>31.75</v>
      </c>
      <c r="H1983" t="s">
        <v>8220</v>
      </c>
      <c r="I1983" t="s">
        <v>8228</v>
      </c>
      <c r="J1983" t="s">
        <v>8250</v>
      </c>
      <c r="K1983">
        <v>1404926665</v>
      </c>
      <c r="L1983">
        <v>1402334665</v>
      </c>
      <c r="M1983" s="13">
        <f t="shared" si="189"/>
        <v>41799.725289351853</v>
      </c>
      <c r="N1983" s="13" t="str">
        <f t="shared" si="190"/>
        <v>2014</v>
      </c>
      <c r="O1983" s="13" t="str">
        <f t="shared" si="191"/>
        <v>Jun</v>
      </c>
      <c r="P1983" s="13">
        <f t="shared" si="192"/>
        <v>41829.725289351853</v>
      </c>
      <c r="Q1983" t="b">
        <v>0</v>
      </c>
      <c r="R1983">
        <v>12</v>
      </c>
      <c r="S1983" t="b">
        <v>0</v>
      </c>
      <c r="T1983" t="s">
        <v>8294</v>
      </c>
      <c r="U1983" s="9" t="s">
        <v>8336</v>
      </c>
      <c r="V1983" t="s">
        <v>8348</v>
      </c>
    </row>
    <row r="1984" spans="1:22" ht="45" hidden="1" x14ac:dyDescent="0.3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s="7">
        <f t="shared" si="193"/>
        <v>0</v>
      </c>
      <c r="G1984" s="7">
        <f t="shared" si="188"/>
        <v>0</v>
      </c>
      <c r="H1984" t="s">
        <v>8220</v>
      </c>
      <c r="I1984" t="s">
        <v>8230</v>
      </c>
      <c r="J1984" t="s">
        <v>8251</v>
      </c>
      <c r="K1984">
        <v>1480863887</v>
      </c>
      <c r="L1984">
        <v>1478268287</v>
      </c>
      <c r="M1984" s="13">
        <f t="shared" si="189"/>
        <v>42678.586655092593</v>
      </c>
      <c r="N1984" s="13" t="str">
        <f t="shared" si="190"/>
        <v>2016</v>
      </c>
      <c r="O1984" s="13" t="str">
        <f t="shared" si="191"/>
        <v>Nov</v>
      </c>
      <c r="P1984" s="13">
        <f t="shared" si="192"/>
        <v>42708.628321759257</v>
      </c>
      <c r="Q1984" t="b">
        <v>0</v>
      </c>
      <c r="R1984">
        <v>0</v>
      </c>
      <c r="S1984" t="b">
        <v>0</v>
      </c>
      <c r="T1984" t="s">
        <v>8294</v>
      </c>
      <c r="U1984" s="9" t="s">
        <v>8336</v>
      </c>
      <c r="V1984" t="s">
        <v>8348</v>
      </c>
    </row>
    <row r="1985" spans="1:22" ht="45" hidden="1" x14ac:dyDescent="0.3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s="7">
        <f t="shared" si="193"/>
        <v>4</v>
      </c>
      <c r="G1985" s="7">
        <f t="shared" si="188"/>
        <v>88.69</v>
      </c>
      <c r="H1985" t="s">
        <v>8220</v>
      </c>
      <c r="I1985" t="s">
        <v>8223</v>
      </c>
      <c r="J1985" t="s">
        <v>8245</v>
      </c>
      <c r="K1985">
        <v>1472799600</v>
      </c>
      <c r="L1985">
        <v>1470874618</v>
      </c>
      <c r="M1985" s="13">
        <f t="shared" si="189"/>
        <v>42593.011782407411</v>
      </c>
      <c r="N1985" s="13" t="str">
        <f t="shared" si="190"/>
        <v>2016</v>
      </c>
      <c r="O1985" s="13" t="str">
        <f t="shared" si="191"/>
        <v>Aug</v>
      </c>
      <c r="P1985" s="13">
        <f t="shared" si="192"/>
        <v>42615.291666666672</v>
      </c>
      <c r="Q1985" t="b">
        <v>0</v>
      </c>
      <c r="R1985">
        <v>16</v>
      </c>
      <c r="S1985" t="b">
        <v>0</v>
      </c>
      <c r="T1985" t="s">
        <v>8294</v>
      </c>
      <c r="U1985" s="9" t="s">
        <v>8336</v>
      </c>
      <c r="V1985" t="s">
        <v>8348</v>
      </c>
    </row>
    <row r="1986" spans="1:22" ht="60" hidden="1" x14ac:dyDescent="0.3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s="7">
        <f t="shared" si="193"/>
        <v>21</v>
      </c>
      <c r="G1986" s="7">
        <f t="shared" si="188"/>
        <v>453.14</v>
      </c>
      <c r="H1986" t="s">
        <v>8220</v>
      </c>
      <c r="I1986" t="s">
        <v>8223</v>
      </c>
      <c r="J1986" t="s">
        <v>8245</v>
      </c>
      <c r="K1986">
        <v>1417377481</v>
      </c>
      <c r="L1986">
        <v>1412189881</v>
      </c>
      <c r="M1986" s="13">
        <f t="shared" si="189"/>
        <v>41913.790289351848</v>
      </c>
      <c r="N1986" s="13" t="str">
        <f t="shared" si="190"/>
        <v>2014</v>
      </c>
      <c r="O1986" s="13" t="str">
        <f t="shared" si="191"/>
        <v>Oct</v>
      </c>
      <c r="P1986" s="13">
        <f t="shared" si="192"/>
        <v>41973.831956018519</v>
      </c>
      <c r="Q1986" t="b">
        <v>0</v>
      </c>
      <c r="R1986">
        <v>7</v>
      </c>
      <c r="S1986" t="b">
        <v>0</v>
      </c>
      <c r="T1986" t="s">
        <v>8294</v>
      </c>
      <c r="U1986" s="9" t="s">
        <v>8336</v>
      </c>
      <c r="V1986" t="s">
        <v>8348</v>
      </c>
    </row>
    <row r="1987" spans="1:22" ht="60" hidden="1" x14ac:dyDescent="0.3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s="7">
        <f t="shared" si="193"/>
        <v>3</v>
      </c>
      <c r="G1987" s="7">
        <f t="shared" si="188"/>
        <v>12.75</v>
      </c>
      <c r="H1987" t="s">
        <v>8220</v>
      </c>
      <c r="I1987" t="s">
        <v>8224</v>
      </c>
      <c r="J1987" t="s">
        <v>8246</v>
      </c>
      <c r="K1987">
        <v>1470178800</v>
      </c>
      <c r="L1987">
        <v>1467650771</v>
      </c>
      <c r="M1987" s="13">
        <f t="shared" si="189"/>
        <v>42555.698738425926</v>
      </c>
      <c r="N1987" s="13" t="str">
        <f t="shared" si="190"/>
        <v>2016</v>
      </c>
      <c r="O1987" s="13" t="str">
        <f t="shared" si="191"/>
        <v>Jul</v>
      </c>
      <c r="P1987" s="13">
        <f t="shared" si="192"/>
        <v>42584.958333333328</v>
      </c>
      <c r="Q1987" t="b">
        <v>0</v>
      </c>
      <c r="R1987">
        <v>4</v>
      </c>
      <c r="S1987" t="b">
        <v>0</v>
      </c>
      <c r="T1987" t="s">
        <v>8294</v>
      </c>
      <c r="U1987" s="9" t="s">
        <v>8336</v>
      </c>
      <c r="V1987" t="s">
        <v>8348</v>
      </c>
    </row>
    <row r="1988" spans="1:22" ht="45" hidden="1" x14ac:dyDescent="0.3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s="7">
        <f t="shared" si="193"/>
        <v>0</v>
      </c>
      <c r="G1988" s="7">
        <f t="shared" si="188"/>
        <v>1</v>
      </c>
      <c r="H1988" t="s">
        <v>8220</v>
      </c>
      <c r="I1988" t="s">
        <v>8224</v>
      </c>
      <c r="J1988" t="s">
        <v>8246</v>
      </c>
      <c r="K1988">
        <v>1457947483</v>
      </c>
      <c r="L1988">
        <v>1455359083</v>
      </c>
      <c r="M1988" s="13">
        <f t="shared" si="189"/>
        <v>42413.433831018512</v>
      </c>
      <c r="N1988" s="13" t="str">
        <f t="shared" si="190"/>
        <v>2016</v>
      </c>
      <c r="O1988" s="13" t="str">
        <f t="shared" si="191"/>
        <v>Feb</v>
      </c>
      <c r="P1988" s="13">
        <f t="shared" si="192"/>
        <v>42443.392164351855</v>
      </c>
      <c r="Q1988" t="b">
        <v>0</v>
      </c>
      <c r="R1988">
        <v>1</v>
      </c>
      <c r="S1988" t="b">
        <v>0</v>
      </c>
      <c r="T1988" t="s">
        <v>8294</v>
      </c>
      <c r="U1988" s="9" t="s">
        <v>8336</v>
      </c>
      <c r="V1988" t="s">
        <v>8348</v>
      </c>
    </row>
    <row r="1989" spans="1:22" ht="30" hidden="1" x14ac:dyDescent="0.3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s="7">
        <f t="shared" si="193"/>
        <v>42</v>
      </c>
      <c r="G1989" s="7">
        <f t="shared" si="188"/>
        <v>83.43</v>
      </c>
      <c r="H1989" t="s">
        <v>8220</v>
      </c>
      <c r="I1989" t="s">
        <v>8224</v>
      </c>
      <c r="J1989" t="s">
        <v>8246</v>
      </c>
      <c r="K1989">
        <v>1425223276</v>
      </c>
      <c r="L1989">
        <v>1422631276</v>
      </c>
      <c r="M1989" s="13">
        <f t="shared" si="189"/>
        <v>42034.639768518522</v>
      </c>
      <c r="N1989" s="13" t="str">
        <f t="shared" si="190"/>
        <v>2015</v>
      </c>
      <c r="O1989" s="13" t="str">
        <f t="shared" si="191"/>
        <v>Jan</v>
      </c>
      <c r="P1989" s="13">
        <f t="shared" si="192"/>
        <v>42064.639768518522</v>
      </c>
      <c r="Q1989" t="b">
        <v>0</v>
      </c>
      <c r="R1989">
        <v>28</v>
      </c>
      <c r="S1989" t="b">
        <v>0</v>
      </c>
      <c r="T1989" t="s">
        <v>8294</v>
      </c>
      <c r="U1989" s="9" t="s">
        <v>8336</v>
      </c>
      <c r="V1989" t="s">
        <v>8348</v>
      </c>
    </row>
    <row r="1990" spans="1:22" hidden="1" x14ac:dyDescent="0.3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s="7">
        <f t="shared" si="193"/>
        <v>0</v>
      </c>
      <c r="G1990" s="7">
        <f t="shared" si="188"/>
        <v>25</v>
      </c>
      <c r="H1990" t="s">
        <v>8220</v>
      </c>
      <c r="I1990" t="s">
        <v>8223</v>
      </c>
      <c r="J1990" t="s">
        <v>8245</v>
      </c>
      <c r="K1990">
        <v>1440094742</v>
      </c>
      <c r="L1990">
        <v>1437502742</v>
      </c>
      <c r="M1990" s="13">
        <f t="shared" si="189"/>
        <v>42206.763217592597</v>
      </c>
      <c r="N1990" s="13" t="str">
        <f t="shared" si="190"/>
        <v>2015</v>
      </c>
      <c r="O1990" s="13" t="str">
        <f t="shared" si="191"/>
        <v>Jul</v>
      </c>
      <c r="P1990" s="13">
        <f t="shared" si="192"/>
        <v>42236.763217592597</v>
      </c>
      <c r="Q1990" t="b">
        <v>0</v>
      </c>
      <c r="R1990">
        <v>1</v>
      </c>
      <c r="S1990" t="b">
        <v>0</v>
      </c>
      <c r="T1990" t="s">
        <v>8294</v>
      </c>
      <c r="U1990" s="9" t="s">
        <v>8336</v>
      </c>
      <c r="V1990" t="s">
        <v>8348</v>
      </c>
    </row>
    <row r="1991" spans="1:22" ht="45" hidden="1" x14ac:dyDescent="0.3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s="7">
        <f t="shared" si="193"/>
        <v>1</v>
      </c>
      <c r="G1991" s="7">
        <f t="shared" si="188"/>
        <v>50</v>
      </c>
      <c r="H1991" t="s">
        <v>8220</v>
      </c>
      <c r="I1991" t="s">
        <v>8223</v>
      </c>
      <c r="J1991" t="s">
        <v>8245</v>
      </c>
      <c r="K1991">
        <v>1481473208</v>
      </c>
      <c r="L1991">
        <v>1478881208</v>
      </c>
      <c r="M1991" s="13">
        <f t="shared" si="189"/>
        <v>42685.680648148147</v>
      </c>
      <c r="N1991" s="13" t="str">
        <f t="shared" si="190"/>
        <v>2016</v>
      </c>
      <c r="O1991" s="13" t="str">
        <f t="shared" si="191"/>
        <v>Nov</v>
      </c>
      <c r="P1991" s="13">
        <f t="shared" si="192"/>
        <v>42715.680648148147</v>
      </c>
      <c r="Q1991" t="b">
        <v>0</v>
      </c>
      <c r="R1991">
        <v>1</v>
      </c>
      <c r="S1991" t="b">
        <v>0</v>
      </c>
      <c r="T1991" t="s">
        <v>8294</v>
      </c>
      <c r="U1991" s="9" t="s">
        <v>8336</v>
      </c>
      <c r="V1991" t="s">
        <v>8348</v>
      </c>
    </row>
    <row r="1992" spans="1:22" ht="45" hidden="1" x14ac:dyDescent="0.3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s="7">
        <f t="shared" si="193"/>
        <v>17</v>
      </c>
      <c r="G1992" s="7">
        <f t="shared" si="188"/>
        <v>101.8</v>
      </c>
      <c r="H1992" t="s">
        <v>8220</v>
      </c>
      <c r="I1992" t="s">
        <v>8223</v>
      </c>
      <c r="J1992" t="s">
        <v>8245</v>
      </c>
      <c r="K1992">
        <v>1455338532</v>
      </c>
      <c r="L1992">
        <v>1454042532</v>
      </c>
      <c r="M1992" s="13">
        <f t="shared" si="189"/>
        <v>42398.195972222224</v>
      </c>
      <c r="N1992" s="13" t="str">
        <f t="shared" si="190"/>
        <v>2016</v>
      </c>
      <c r="O1992" s="13" t="str">
        <f t="shared" si="191"/>
        <v>Jan</v>
      </c>
      <c r="P1992" s="13">
        <f t="shared" si="192"/>
        <v>42413.195972222224</v>
      </c>
      <c r="Q1992" t="b">
        <v>0</v>
      </c>
      <c r="R1992">
        <v>5</v>
      </c>
      <c r="S1992" t="b">
        <v>0</v>
      </c>
      <c r="T1992" t="s">
        <v>8294</v>
      </c>
      <c r="U1992" s="9" t="s">
        <v>8336</v>
      </c>
      <c r="V1992" t="s">
        <v>8348</v>
      </c>
    </row>
    <row r="1993" spans="1:22" ht="30" hidden="1" x14ac:dyDescent="0.3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s="7">
        <f t="shared" si="193"/>
        <v>7</v>
      </c>
      <c r="G1993" s="7">
        <f t="shared" si="188"/>
        <v>46.67</v>
      </c>
      <c r="H1993" t="s">
        <v>8220</v>
      </c>
      <c r="I1993" t="s">
        <v>8223</v>
      </c>
      <c r="J1993" t="s">
        <v>8245</v>
      </c>
      <c r="K1993">
        <v>1435958786</v>
      </c>
      <c r="L1993">
        <v>1434144386</v>
      </c>
      <c r="M1993" s="13">
        <f t="shared" si="189"/>
        <v>42167.89335648148</v>
      </c>
      <c r="N1993" s="13" t="str">
        <f t="shared" si="190"/>
        <v>2015</v>
      </c>
      <c r="O1993" s="13" t="str">
        <f t="shared" si="191"/>
        <v>Jun</v>
      </c>
      <c r="P1993" s="13">
        <f t="shared" si="192"/>
        <v>42188.89335648148</v>
      </c>
      <c r="Q1993" t="b">
        <v>0</v>
      </c>
      <c r="R1993">
        <v>3</v>
      </c>
      <c r="S1993" t="b">
        <v>0</v>
      </c>
      <c r="T1993" t="s">
        <v>8294</v>
      </c>
      <c r="U1993" s="9" t="s">
        <v>8336</v>
      </c>
      <c r="V1993" t="s">
        <v>8348</v>
      </c>
    </row>
    <row r="1994" spans="1:22" ht="30" hidden="1" x14ac:dyDescent="0.3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s="7">
        <f t="shared" si="193"/>
        <v>0</v>
      </c>
      <c r="G1994" s="7">
        <f t="shared" ref="G1994:G2057" si="194">IFERROR(ROUND(E1994/R1994,2),0)</f>
        <v>1</v>
      </c>
      <c r="H1994" t="s">
        <v>8220</v>
      </c>
      <c r="I1994" t="s">
        <v>8223</v>
      </c>
      <c r="J1994" t="s">
        <v>8245</v>
      </c>
      <c r="K1994">
        <v>1424229991</v>
      </c>
      <c r="L1994">
        <v>1421637991</v>
      </c>
      <c r="M1994" s="13">
        <f t="shared" ref="M1994:M2057" si="195">(((L1994/60)/60)/24)+DATE(1970,1,1)</f>
        <v>42023.143414351856</v>
      </c>
      <c r="N1994" s="13" t="str">
        <f t="shared" ref="N1994:N2057" si="196">TEXT(M1994, "YYY")</f>
        <v>2015</v>
      </c>
      <c r="O1994" s="13" t="str">
        <f t="shared" ref="O1994:O2057" si="197">TEXT(M1994,"MMM")</f>
        <v>Jan</v>
      </c>
      <c r="P1994" s="13">
        <f t="shared" ref="P1994:P2057" si="198">(((K1994/60)/60)/24)+DATE(1970,1,1)</f>
        <v>42053.143414351856</v>
      </c>
      <c r="Q1994" t="b">
        <v>0</v>
      </c>
      <c r="R1994">
        <v>2</v>
      </c>
      <c r="S1994" t="b">
        <v>0</v>
      </c>
      <c r="T1994" t="s">
        <v>8294</v>
      </c>
      <c r="U1994" s="9" t="s">
        <v>8336</v>
      </c>
      <c r="V1994" t="s">
        <v>8348</v>
      </c>
    </row>
    <row r="1995" spans="1:22" ht="45" hidden="1" x14ac:dyDescent="0.3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s="7">
        <f t="shared" si="193"/>
        <v>0</v>
      </c>
      <c r="G1995" s="7">
        <f t="shared" si="194"/>
        <v>0</v>
      </c>
      <c r="H1995" t="s">
        <v>8220</v>
      </c>
      <c r="I1995" t="s">
        <v>8224</v>
      </c>
      <c r="J1995" t="s">
        <v>8246</v>
      </c>
      <c r="K1995">
        <v>1450706837</v>
      </c>
      <c r="L1995">
        <v>1448114837</v>
      </c>
      <c r="M1995" s="13">
        <f t="shared" si="195"/>
        <v>42329.58839120371</v>
      </c>
      <c r="N1995" s="13" t="str">
        <f t="shared" si="196"/>
        <v>2015</v>
      </c>
      <c r="O1995" s="13" t="str">
        <f t="shared" si="197"/>
        <v>Nov</v>
      </c>
      <c r="P1995" s="13">
        <f t="shared" si="198"/>
        <v>42359.58839120371</v>
      </c>
      <c r="Q1995" t="b">
        <v>0</v>
      </c>
      <c r="R1995">
        <v>0</v>
      </c>
      <c r="S1995" t="b">
        <v>0</v>
      </c>
      <c r="T1995" t="s">
        <v>8294</v>
      </c>
      <c r="U1995" s="9" t="s">
        <v>8336</v>
      </c>
      <c r="V1995" t="s">
        <v>8348</v>
      </c>
    </row>
    <row r="1996" spans="1:22" ht="60" hidden="1" x14ac:dyDescent="0.3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s="7">
        <f t="shared" si="193"/>
        <v>0</v>
      </c>
      <c r="G1996" s="7">
        <f t="shared" si="194"/>
        <v>0</v>
      </c>
      <c r="H1996" t="s">
        <v>8220</v>
      </c>
      <c r="I1996" t="s">
        <v>8223</v>
      </c>
      <c r="J1996" t="s">
        <v>8245</v>
      </c>
      <c r="K1996">
        <v>1481072942</v>
      </c>
      <c r="L1996">
        <v>1475885342</v>
      </c>
      <c r="M1996" s="13">
        <f t="shared" si="195"/>
        <v>42651.006273148145</v>
      </c>
      <c r="N1996" s="13" t="str">
        <f t="shared" si="196"/>
        <v>2016</v>
      </c>
      <c r="O1996" s="13" t="str">
        <f t="shared" si="197"/>
        <v>Oct</v>
      </c>
      <c r="P1996" s="13">
        <f t="shared" si="198"/>
        <v>42711.047939814816</v>
      </c>
      <c r="Q1996" t="b">
        <v>0</v>
      </c>
      <c r="R1996">
        <v>0</v>
      </c>
      <c r="S1996" t="b">
        <v>0</v>
      </c>
      <c r="T1996" t="s">
        <v>8294</v>
      </c>
      <c r="U1996" s="9" t="s">
        <v>8336</v>
      </c>
      <c r="V1996" t="s">
        <v>8348</v>
      </c>
    </row>
    <row r="1997" spans="1:22" ht="45" hidden="1" x14ac:dyDescent="0.3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s="7">
        <f t="shared" si="193"/>
        <v>8</v>
      </c>
      <c r="G1997" s="7">
        <f t="shared" si="194"/>
        <v>26</v>
      </c>
      <c r="H1997" t="s">
        <v>8220</v>
      </c>
      <c r="I1997" t="s">
        <v>8228</v>
      </c>
      <c r="J1997" t="s">
        <v>8250</v>
      </c>
      <c r="K1997">
        <v>1437082736</v>
      </c>
      <c r="L1997">
        <v>1435354736</v>
      </c>
      <c r="M1997" s="13">
        <f t="shared" si="195"/>
        <v>42181.902037037042</v>
      </c>
      <c r="N1997" s="13" t="str">
        <f t="shared" si="196"/>
        <v>2015</v>
      </c>
      <c r="O1997" s="13" t="str">
        <f t="shared" si="197"/>
        <v>Jun</v>
      </c>
      <c r="P1997" s="13">
        <f t="shared" si="198"/>
        <v>42201.902037037042</v>
      </c>
      <c r="Q1997" t="b">
        <v>0</v>
      </c>
      <c r="R1997">
        <v>3</v>
      </c>
      <c r="S1997" t="b">
        <v>0</v>
      </c>
      <c r="T1997" t="s">
        <v>8294</v>
      </c>
      <c r="U1997" s="9" t="s">
        <v>8336</v>
      </c>
      <c r="V1997" t="s">
        <v>8348</v>
      </c>
    </row>
    <row r="1998" spans="1:22" ht="60" hidden="1" x14ac:dyDescent="0.3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s="7">
        <f t="shared" si="193"/>
        <v>0</v>
      </c>
      <c r="G1998" s="7">
        <f t="shared" si="194"/>
        <v>0</v>
      </c>
      <c r="H1998" t="s">
        <v>8220</v>
      </c>
      <c r="I1998" t="s">
        <v>8223</v>
      </c>
      <c r="J1998" t="s">
        <v>8245</v>
      </c>
      <c r="K1998">
        <v>1405021211</v>
      </c>
      <c r="L1998">
        <v>1402429211</v>
      </c>
      <c r="M1998" s="13">
        <f t="shared" si="195"/>
        <v>41800.819571759261</v>
      </c>
      <c r="N1998" s="13" t="str">
        <f t="shared" si="196"/>
        <v>2014</v>
      </c>
      <c r="O1998" s="13" t="str">
        <f t="shared" si="197"/>
        <v>Jun</v>
      </c>
      <c r="P1998" s="13">
        <f t="shared" si="198"/>
        <v>41830.819571759261</v>
      </c>
      <c r="Q1998" t="b">
        <v>0</v>
      </c>
      <c r="R1998">
        <v>0</v>
      </c>
      <c r="S1998" t="b">
        <v>0</v>
      </c>
      <c r="T1998" t="s">
        <v>8294</v>
      </c>
      <c r="U1998" s="9" t="s">
        <v>8336</v>
      </c>
      <c r="V1998" t="s">
        <v>8348</v>
      </c>
    </row>
    <row r="1999" spans="1:22" ht="45" hidden="1" x14ac:dyDescent="0.3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s="7">
        <f t="shared" si="193"/>
        <v>0</v>
      </c>
      <c r="G1999" s="7">
        <f t="shared" si="194"/>
        <v>0</v>
      </c>
      <c r="H1999" t="s">
        <v>8220</v>
      </c>
      <c r="I1999" t="s">
        <v>8223</v>
      </c>
      <c r="J1999" t="s">
        <v>8245</v>
      </c>
      <c r="K1999">
        <v>1409091612</v>
      </c>
      <c r="L1999">
        <v>1406499612</v>
      </c>
      <c r="M1999" s="13">
        <f t="shared" si="195"/>
        <v>41847.930694444447</v>
      </c>
      <c r="N1999" s="13" t="str">
        <f t="shared" si="196"/>
        <v>2014</v>
      </c>
      <c r="O1999" s="13" t="str">
        <f t="shared" si="197"/>
        <v>Jul</v>
      </c>
      <c r="P1999" s="13">
        <f t="shared" si="198"/>
        <v>41877.930694444447</v>
      </c>
      <c r="Q1999" t="b">
        <v>0</v>
      </c>
      <c r="R1999">
        <v>0</v>
      </c>
      <c r="S1999" t="b">
        <v>0</v>
      </c>
      <c r="T1999" t="s">
        <v>8294</v>
      </c>
      <c r="U1999" s="9" t="s">
        <v>8336</v>
      </c>
      <c r="V1999" t="s">
        <v>8348</v>
      </c>
    </row>
    <row r="2000" spans="1:22" ht="60" hidden="1" x14ac:dyDescent="0.3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s="7">
        <f t="shared" si="193"/>
        <v>26</v>
      </c>
      <c r="G2000" s="7">
        <f t="shared" si="194"/>
        <v>218.33</v>
      </c>
      <c r="H2000" t="s">
        <v>8220</v>
      </c>
      <c r="I2000" t="s">
        <v>8223</v>
      </c>
      <c r="J2000" t="s">
        <v>8245</v>
      </c>
      <c r="K2000">
        <v>1406861438</v>
      </c>
      <c r="L2000">
        <v>1402973438</v>
      </c>
      <c r="M2000" s="13">
        <f t="shared" si="195"/>
        <v>41807.118495370371</v>
      </c>
      <c r="N2000" s="13" t="str">
        <f t="shared" si="196"/>
        <v>2014</v>
      </c>
      <c r="O2000" s="13" t="str">
        <f t="shared" si="197"/>
        <v>Jun</v>
      </c>
      <c r="P2000" s="13">
        <f t="shared" si="198"/>
        <v>41852.118495370371</v>
      </c>
      <c r="Q2000" t="b">
        <v>0</v>
      </c>
      <c r="R2000">
        <v>3</v>
      </c>
      <c r="S2000" t="b">
        <v>0</v>
      </c>
      <c r="T2000" t="s">
        <v>8294</v>
      </c>
      <c r="U2000" s="9" t="s">
        <v>8336</v>
      </c>
      <c r="V2000" t="s">
        <v>8348</v>
      </c>
    </row>
    <row r="2001" spans="1:22" ht="45" hidden="1" x14ac:dyDescent="0.3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s="7">
        <f t="shared" si="193"/>
        <v>1</v>
      </c>
      <c r="G2001" s="7">
        <f t="shared" si="194"/>
        <v>33.71</v>
      </c>
      <c r="H2001" t="s">
        <v>8220</v>
      </c>
      <c r="I2001" t="s">
        <v>8224</v>
      </c>
      <c r="J2001" t="s">
        <v>8246</v>
      </c>
      <c r="K2001">
        <v>1415882108</v>
      </c>
      <c r="L2001">
        <v>1413286508</v>
      </c>
      <c r="M2001" s="13">
        <f t="shared" si="195"/>
        <v>41926.482731481483</v>
      </c>
      <c r="N2001" s="13" t="str">
        <f t="shared" si="196"/>
        <v>2014</v>
      </c>
      <c r="O2001" s="13" t="str">
        <f t="shared" si="197"/>
        <v>Oct</v>
      </c>
      <c r="P2001" s="13">
        <f t="shared" si="198"/>
        <v>41956.524398148147</v>
      </c>
      <c r="Q2001" t="b">
        <v>0</v>
      </c>
      <c r="R2001">
        <v>7</v>
      </c>
      <c r="S2001" t="b">
        <v>0</v>
      </c>
      <c r="T2001" t="s">
        <v>8294</v>
      </c>
      <c r="U2001" s="9" t="s">
        <v>8336</v>
      </c>
      <c r="V2001" t="s">
        <v>8348</v>
      </c>
    </row>
    <row r="2002" spans="1:22" ht="60" hidden="1" x14ac:dyDescent="0.3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s="7">
        <f t="shared" si="193"/>
        <v>13</v>
      </c>
      <c r="G2002" s="7">
        <f t="shared" si="194"/>
        <v>25</v>
      </c>
      <c r="H2002" t="s">
        <v>8220</v>
      </c>
      <c r="I2002" t="s">
        <v>8228</v>
      </c>
      <c r="J2002" t="s">
        <v>8250</v>
      </c>
      <c r="K2002">
        <v>1452120613</v>
      </c>
      <c r="L2002">
        <v>1449528613</v>
      </c>
      <c r="M2002" s="13">
        <f t="shared" si="195"/>
        <v>42345.951539351852</v>
      </c>
      <c r="N2002" s="13" t="str">
        <f t="shared" si="196"/>
        <v>2015</v>
      </c>
      <c r="O2002" s="13" t="str">
        <f t="shared" si="197"/>
        <v>Dec</v>
      </c>
      <c r="P2002" s="13">
        <f t="shared" si="198"/>
        <v>42375.951539351852</v>
      </c>
      <c r="Q2002" t="b">
        <v>0</v>
      </c>
      <c r="R2002">
        <v>25</v>
      </c>
      <c r="S2002" t="b">
        <v>0</v>
      </c>
      <c r="T2002" t="s">
        <v>8294</v>
      </c>
      <c r="U2002" s="9" t="s">
        <v>8336</v>
      </c>
      <c r="V2002" t="s">
        <v>8348</v>
      </c>
    </row>
    <row r="2003" spans="1:22" ht="45" hidden="1" x14ac:dyDescent="0.3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s="7">
        <f t="shared" si="193"/>
        <v>382</v>
      </c>
      <c r="G2003" s="7">
        <f t="shared" si="194"/>
        <v>128.38999999999999</v>
      </c>
      <c r="H2003" t="s">
        <v>8218</v>
      </c>
      <c r="I2003" t="s">
        <v>8235</v>
      </c>
      <c r="J2003" t="s">
        <v>8248</v>
      </c>
      <c r="K2003">
        <v>1434139200</v>
      </c>
      <c r="L2003">
        <v>1431406916</v>
      </c>
      <c r="M2003" s="13">
        <f t="shared" si="195"/>
        <v>42136.209675925929</v>
      </c>
      <c r="N2003" s="13" t="str">
        <f t="shared" si="196"/>
        <v>2015</v>
      </c>
      <c r="O2003" s="13" t="str">
        <f t="shared" si="197"/>
        <v>May</v>
      </c>
      <c r="P2003" s="13">
        <f t="shared" si="198"/>
        <v>42167.833333333328</v>
      </c>
      <c r="Q2003" t="b">
        <v>1</v>
      </c>
      <c r="R2003">
        <v>1637</v>
      </c>
      <c r="S2003" t="b">
        <v>1</v>
      </c>
      <c r="T2003" t="s">
        <v>8293</v>
      </c>
      <c r="U2003" s="9" t="s">
        <v>8317</v>
      </c>
      <c r="V2003" t="s">
        <v>8347</v>
      </c>
    </row>
    <row r="2004" spans="1:22" ht="45" hidden="1" x14ac:dyDescent="0.3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s="7">
        <f t="shared" si="193"/>
        <v>217</v>
      </c>
      <c r="G2004" s="7">
        <f t="shared" si="194"/>
        <v>78.83</v>
      </c>
      <c r="H2004" t="s">
        <v>8218</v>
      </c>
      <c r="I2004" t="s">
        <v>8223</v>
      </c>
      <c r="J2004" t="s">
        <v>8245</v>
      </c>
      <c r="K2004">
        <v>1485191143</v>
      </c>
      <c r="L2004">
        <v>1482599143</v>
      </c>
      <c r="M2004" s="13">
        <f t="shared" si="195"/>
        <v>42728.71230324074</v>
      </c>
      <c r="N2004" s="13" t="str">
        <f t="shared" si="196"/>
        <v>2016</v>
      </c>
      <c r="O2004" s="13" t="str">
        <f t="shared" si="197"/>
        <v>Dec</v>
      </c>
      <c r="P2004" s="13">
        <f t="shared" si="198"/>
        <v>42758.71230324074</v>
      </c>
      <c r="Q2004" t="b">
        <v>1</v>
      </c>
      <c r="R2004">
        <v>1375</v>
      </c>
      <c r="S2004" t="b">
        <v>1</v>
      </c>
      <c r="T2004" t="s">
        <v>8293</v>
      </c>
      <c r="U2004" s="9" t="s">
        <v>8317</v>
      </c>
      <c r="V2004" t="s">
        <v>8347</v>
      </c>
    </row>
    <row r="2005" spans="1:22" ht="60" hidden="1" x14ac:dyDescent="0.3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s="7">
        <f t="shared" si="193"/>
        <v>312</v>
      </c>
      <c r="G2005" s="7">
        <f t="shared" si="194"/>
        <v>91.76</v>
      </c>
      <c r="H2005" t="s">
        <v>8218</v>
      </c>
      <c r="I2005" t="s">
        <v>8223</v>
      </c>
      <c r="J2005" t="s">
        <v>8245</v>
      </c>
      <c r="K2005">
        <v>1278111600</v>
      </c>
      <c r="L2005">
        <v>1276830052</v>
      </c>
      <c r="M2005" s="13">
        <f t="shared" si="195"/>
        <v>40347.125601851854</v>
      </c>
      <c r="N2005" s="13" t="str">
        <f t="shared" si="196"/>
        <v>2010</v>
      </c>
      <c r="O2005" s="13" t="str">
        <f t="shared" si="197"/>
        <v>Jun</v>
      </c>
      <c r="P2005" s="13">
        <f t="shared" si="198"/>
        <v>40361.958333333336</v>
      </c>
      <c r="Q2005" t="b">
        <v>1</v>
      </c>
      <c r="R2005">
        <v>17</v>
      </c>
      <c r="S2005" t="b">
        <v>1</v>
      </c>
      <c r="T2005" t="s">
        <v>8293</v>
      </c>
      <c r="U2005" s="9" t="s">
        <v>8317</v>
      </c>
      <c r="V2005" t="s">
        <v>8347</v>
      </c>
    </row>
    <row r="2006" spans="1:22" ht="45" hidden="1" x14ac:dyDescent="0.3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s="7">
        <f t="shared" si="193"/>
        <v>234</v>
      </c>
      <c r="G2006" s="7">
        <f t="shared" si="194"/>
        <v>331.1</v>
      </c>
      <c r="H2006" t="s">
        <v>8218</v>
      </c>
      <c r="I2006" t="s">
        <v>8223</v>
      </c>
      <c r="J2006" t="s">
        <v>8245</v>
      </c>
      <c r="K2006">
        <v>1405002663</v>
      </c>
      <c r="L2006">
        <v>1402410663</v>
      </c>
      <c r="M2006" s="13">
        <f t="shared" si="195"/>
        <v>41800.604895833334</v>
      </c>
      <c r="N2006" s="13" t="str">
        <f t="shared" si="196"/>
        <v>2014</v>
      </c>
      <c r="O2006" s="13" t="str">
        <f t="shared" si="197"/>
        <v>Jun</v>
      </c>
      <c r="P2006" s="13">
        <f t="shared" si="198"/>
        <v>41830.604895833334</v>
      </c>
      <c r="Q2006" t="b">
        <v>1</v>
      </c>
      <c r="R2006">
        <v>354</v>
      </c>
      <c r="S2006" t="b">
        <v>1</v>
      </c>
      <c r="T2006" t="s">
        <v>8293</v>
      </c>
      <c r="U2006" s="9" t="s">
        <v>8317</v>
      </c>
      <c r="V2006" t="s">
        <v>8347</v>
      </c>
    </row>
    <row r="2007" spans="1:22" ht="45" hidden="1" x14ac:dyDescent="0.3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s="7">
        <f t="shared" si="193"/>
        <v>124</v>
      </c>
      <c r="G2007" s="7">
        <f t="shared" si="194"/>
        <v>194.26</v>
      </c>
      <c r="H2007" t="s">
        <v>8218</v>
      </c>
      <c r="I2007" t="s">
        <v>8223</v>
      </c>
      <c r="J2007" t="s">
        <v>8245</v>
      </c>
      <c r="K2007">
        <v>1381895940</v>
      </c>
      <c r="L2007">
        <v>1379532618</v>
      </c>
      <c r="M2007" s="13">
        <f t="shared" si="195"/>
        <v>41535.812708333331</v>
      </c>
      <c r="N2007" s="13" t="str">
        <f t="shared" si="196"/>
        <v>2013</v>
      </c>
      <c r="O2007" s="13" t="str">
        <f t="shared" si="197"/>
        <v>Sep</v>
      </c>
      <c r="P2007" s="13">
        <f t="shared" si="198"/>
        <v>41563.165972222225</v>
      </c>
      <c r="Q2007" t="b">
        <v>1</v>
      </c>
      <c r="R2007">
        <v>191</v>
      </c>
      <c r="S2007" t="b">
        <v>1</v>
      </c>
      <c r="T2007" t="s">
        <v>8293</v>
      </c>
      <c r="U2007" s="9" t="s">
        <v>8317</v>
      </c>
      <c r="V2007" t="s">
        <v>8347</v>
      </c>
    </row>
    <row r="2008" spans="1:22" ht="60" hidden="1" x14ac:dyDescent="0.3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s="7">
        <f t="shared" si="193"/>
        <v>248</v>
      </c>
      <c r="G2008" s="7">
        <f t="shared" si="194"/>
        <v>408.98</v>
      </c>
      <c r="H2008" t="s">
        <v>8218</v>
      </c>
      <c r="I2008" t="s">
        <v>8223</v>
      </c>
      <c r="J2008" t="s">
        <v>8245</v>
      </c>
      <c r="K2008">
        <v>1417611645</v>
      </c>
      <c r="L2008">
        <v>1414584045</v>
      </c>
      <c r="M2008" s="13">
        <f t="shared" si="195"/>
        <v>41941.500520833331</v>
      </c>
      <c r="N2008" s="13" t="str">
        <f t="shared" si="196"/>
        <v>2014</v>
      </c>
      <c r="O2008" s="13" t="str">
        <f t="shared" si="197"/>
        <v>Oct</v>
      </c>
      <c r="P2008" s="13">
        <f t="shared" si="198"/>
        <v>41976.542187500003</v>
      </c>
      <c r="Q2008" t="b">
        <v>1</v>
      </c>
      <c r="R2008">
        <v>303</v>
      </c>
      <c r="S2008" t="b">
        <v>1</v>
      </c>
      <c r="T2008" t="s">
        <v>8293</v>
      </c>
      <c r="U2008" s="9" t="s">
        <v>8317</v>
      </c>
      <c r="V2008" t="s">
        <v>8347</v>
      </c>
    </row>
    <row r="2009" spans="1:22" ht="60" hidden="1" x14ac:dyDescent="0.3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s="7">
        <f t="shared" si="193"/>
        <v>116</v>
      </c>
      <c r="G2009" s="7">
        <f t="shared" si="194"/>
        <v>84.46</v>
      </c>
      <c r="H2009" t="s">
        <v>8218</v>
      </c>
      <c r="I2009" t="s">
        <v>8223</v>
      </c>
      <c r="J2009" t="s">
        <v>8245</v>
      </c>
      <c r="K2009">
        <v>1282622400</v>
      </c>
      <c r="L2009">
        <v>1276891586</v>
      </c>
      <c r="M2009" s="13">
        <f t="shared" si="195"/>
        <v>40347.837800925925</v>
      </c>
      <c r="N2009" s="13" t="str">
        <f t="shared" si="196"/>
        <v>2010</v>
      </c>
      <c r="O2009" s="13" t="str">
        <f t="shared" si="197"/>
        <v>Jun</v>
      </c>
      <c r="P2009" s="13">
        <f t="shared" si="198"/>
        <v>40414.166666666664</v>
      </c>
      <c r="Q2009" t="b">
        <v>1</v>
      </c>
      <c r="R2009">
        <v>137</v>
      </c>
      <c r="S2009" t="b">
        <v>1</v>
      </c>
      <c r="T2009" t="s">
        <v>8293</v>
      </c>
      <c r="U2009" s="9" t="s">
        <v>8317</v>
      </c>
      <c r="V2009" t="s">
        <v>8347</v>
      </c>
    </row>
    <row r="2010" spans="1:22" ht="60" hidden="1" x14ac:dyDescent="0.3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s="7">
        <f t="shared" ref="F2010:F2073" si="199">ROUND(E2010/D2010*100,0)</f>
        <v>117</v>
      </c>
      <c r="G2010" s="7">
        <f t="shared" si="194"/>
        <v>44.85</v>
      </c>
      <c r="H2010" t="s">
        <v>8218</v>
      </c>
      <c r="I2010" t="s">
        <v>8223</v>
      </c>
      <c r="J2010" t="s">
        <v>8245</v>
      </c>
      <c r="K2010">
        <v>1316442622</v>
      </c>
      <c r="L2010">
        <v>1312641022</v>
      </c>
      <c r="M2010" s="13">
        <f t="shared" si="195"/>
        <v>40761.604421296295</v>
      </c>
      <c r="N2010" s="13" t="str">
        <f t="shared" si="196"/>
        <v>2011</v>
      </c>
      <c r="O2010" s="13" t="str">
        <f t="shared" si="197"/>
        <v>Aug</v>
      </c>
      <c r="P2010" s="13">
        <f t="shared" si="198"/>
        <v>40805.604421296295</v>
      </c>
      <c r="Q2010" t="b">
        <v>1</v>
      </c>
      <c r="R2010">
        <v>41</v>
      </c>
      <c r="S2010" t="b">
        <v>1</v>
      </c>
      <c r="T2010" t="s">
        <v>8293</v>
      </c>
      <c r="U2010" s="9" t="s">
        <v>8317</v>
      </c>
      <c r="V2010" t="s">
        <v>8347</v>
      </c>
    </row>
    <row r="2011" spans="1:22" ht="45" hidden="1" x14ac:dyDescent="0.3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s="7">
        <f t="shared" si="199"/>
        <v>305</v>
      </c>
      <c r="G2011" s="7">
        <f t="shared" si="194"/>
        <v>383.36</v>
      </c>
      <c r="H2011" t="s">
        <v>8218</v>
      </c>
      <c r="I2011" t="s">
        <v>8235</v>
      </c>
      <c r="J2011" t="s">
        <v>8248</v>
      </c>
      <c r="K2011">
        <v>1479890743</v>
      </c>
      <c r="L2011">
        <v>1476776743</v>
      </c>
      <c r="M2011" s="13">
        <f t="shared" si="195"/>
        <v>42661.323414351849</v>
      </c>
      <c r="N2011" s="13" t="str">
        <f t="shared" si="196"/>
        <v>2016</v>
      </c>
      <c r="O2011" s="13" t="str">
        <f t="shared" si="197"/>
        <v>Oct</v>
      </c>
      <c r="P2011" s="13">
        <f t="shared" si="198"/>
        <v>42697.365081018521</v>
      </c>
      <c r="Q2011" t="b">
        <v>1</v>
      </c>
      <c r="R2011">
        <v>398</v>
      </c>
      <c r="S2011" t="b">
        <v>1</v>
      </c>
      <c r="T2011" t="s">
        <v>8293</v>
      </c>
      <c r="U2011" s="9" t="s">
        <v>8317</v>
      </c>
      <c r="V2011" t="s">
        <v>8347</v>
      </c>
    </row>
    <row r="2012" spans="1:22" ht="30" hidden="1" x14ac:dyDescent="0.3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s="7">
        <f t="shared" si="199"/>
        <v>320</v>
      </c>
      <c r="G2012" s="7">
        <f t="shared" si="194"/>
        <v>55.28</v>
      </c>
      <c r="H2012" t="s">
        <v>8218</v>
      </c>
      <c r="I2012" t="s">
        <v>8223</v>
      </c>
      <c r="J2012" t="s">
        <v>8245</v>
      </c>
      <c r="K2012">
        <v>1471564491</v>
      </c>
      <c r="L2012">
        <v>1468972491</v>
      </c>
      <c r="M2012" s="13">
        <f t="shared" si="195"/>
        <v>42570.996423611112</v>
      </c>
      <c r="N2012" s="13" t="str">
        <f t="shared" si="196"/>
        <v>2016</v>
      </c>
      <c r="O2012" s="13" t="str">
        <f t="shared" si="197"/>
        <v>Jul</v>
      </c>
      <c r="P2012" s="13">
        <f t="shared" si="198"/>
        <v>42600.996423611112</v>
      </c>
      <c r="Q2012" t="b">
        <v>1</v>
      </c>
      <c r="R2012">
        <v>1737</v>
      </c>
      <c r="S2012" t="b">
        <v>1</v>
      </c>
      <c r="T2012" t="s">
        <v>8293</v>
      </c>
      <c r="U2012" s="9" t="s">
        <v>8317</v>
      </c>
      <c r="V2012" t="s">
        <v>8347</v>
      </c>
    </row>
    <row r="2013" spans="1:22" ht="45" hidden="1" x14ac:dyDescent="0.3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s="7">
        <f t="shared" si="199"/>
        <v>820</v>
      </c>
      <c r="G2013" s="7">
        <f t="shared" si="194"/>
        <v>422.02</v>
      </c>
      <c r="H2013" t="s">
        <v>8218</v>
      </c>
      <c r="I2013" t="s">
        <v>8238</v>
      </c>
      <c r="J2013" t="s">
        <v>8248</v>
      </c>
      <c r="K2013">
        <v>1452553200</v>
      </c>
      <c r="L2013">
        <v>1449650173</v>
      </c>
      <c r="M2013" s="13">
        <f t="shared" si="195"/>
        <v>42347.358483796299</v>
      </c>
      <c r="N2013" s="13" t="str">
        <f t="shared" si="196"/>
        <v>2015</v>
      </c>
      <c r="O2013" s="13" t="str">
        <f t="shared" si="197"/>
        <v>Dec</v>
      </c>
      <c r="P2013" s="13">
        <f t="shared" si="198"/>
        <v>42380.958333333328</v>
      </c>
      <c r="Q2013" t="b">
        <v>1</v>
      </c>
      <c r="R2013">
        <v>971</v>
      </c>
      <c r="S2013" t="b">
        <v>1</v>
      </c>
      <c r="T2013" t="s">
        <v>8293</v>
      </c>
      <c r="U2013" s="9" t="s">
        <v>8317</v>
      </c>
      <c r="V2013" t="s">
        <v>8347</v>
      </c>
    </row>
    <row r="2014" spans="1:22" ht="45" hidden="1" x14ac:dyDescent="0.3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s="7">
        <f t="shared" si="199"/>
        <v>235</v>
      </c>
      <c r="G2014" s="7">
        <f t="shared" si="194"/>
        <v>64.180000000000007</v>
      </c>
      <c r="H2014" t="s">
        <v>8218</v>
      </c>
      <c r="I2014" t="s">
        <v>8223</v>
      </c>
      <c r="J2014" t="s">
        <v>8245</v>
      </c>
      <c r="K2014">
        <v>1423165441</v>
      </c>
      <c r="L2014">
        <v>1420573441</v>
      </c>
      <c r="M2014" s="13">
        <f t="shared" si="195"/>
        <v>42010.822233796294</v>
      </c>
      <c r="N2014" s="13" t="str">
        <f t="shared" si="196"/>
        <v>2015</v>
      </c>
      <c r="O2014" s="13" t="str">
        <f t="shared" si="197"/>
        <v>Jan</v>
      </c>
      <c r="P2014" s="13">
        <f t="shared" si="198"/>
        <v>42040.822233796294</v>
      </c>
      <c r="Q2014" t="b">
        <v>1</v>
      </c>
      <c r="R2014">
        <v>183</v>
      </c>
      <c r="S2014" t="b">
        <v>1</v>
      </c>
      <c r="T2014" t="s">
        <v>8293</v>
      </c>
      <c r="U2014" s="9" t="s">
        <v>8317</v>
      </c>
      <c r="V2014" t="s">
        <v>8347</v>
      </c>
    </row>
    <row r="2015" spans="1:22" ht="60" hidden="1" x14ac:dyDescent="0.3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s="7">
        <f t="shared" si="199"/>
        <v>495</v>
      </c>
      <c r="G2015" s="7">
        <f t="shared" si="194"/>
        <v>173.58</v>
      </c>
      <c r="H2015" t="s">
        <v>8218</v>
      </c>
      <c r="I2015" t="s">
        <v>8223</v>
      </c>
      <c r="J2015" t="s">
        <v>8245</v>
      </c>
      <c r="K2015">
        <v>1468019014</v>
      </c>
      <c r="L2015">
        <v>1462835014</v>
      </c>
      <c r="M2015" s="13">
        <f t="shared" si="195"/>
        <v>42499.960810185185</v>
      </c>
      <c r="N2015" s="13" t="str">
        <f t="shared" si="196"/>
        <v>2016</v>
      </c>
      <c r="O2015" s="13" t="str">
        <f t="shared" si="197"/>
        <v>May</v>
      </c>
      <c r="P2015" s="13">
        <f t="shared" si="198"/>
        <v>42559.960810185185</v>
      </c>
      <c r="Q2015" t="b">
        <v>1</v>
      </c>
      <c r="R2015">
        <v>4562</v>
      </c>
      <c r="S2015" t="b">
        <v>1</v>
      </c>
      <c r="T2015" t="s">
        <v>8293</v>
      </c>
      <c r="U2015" s="9" t="s">
        <v>8317</v>
      </c>
      <c r="V2015" t="s">
        <v>8347</v>
      </c>
    </row>
    <row r="2016" spans="1:22" ht="45" hidden="1" x14ac:dyDescent="0.3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s="7">
        <f t="shared" si="199"/>
        <v>7814</v>
      </c>
      <c r="G2016" s="7">
        <f t="shared" si="194"/>
        <v>88.6</v>
      </c>
      <c r="H2016" t="s">
        <v>8218</v>
      </c>
      <c r="I2016" t="s">
        <v>8223</v>
      </c>
      <c r="J2016" t="s">
        <v>8245</v>
      </c>
      <c r="K2016">
        <v>1364184539</v>
      </c>
      <c r="L2016">
        <v>1361250539</v>
      </c>
      <c r="M2016" s="13">
        <f t="shared" si="195"/>
        <v>41324.214571759258</v>
      </c>
      <c r="N2016" s="13" t="str">
        <f t="shared" si="196"/>
        <v>2013</v>
      </c>
      <c r="O2016" s="13" t="str">
        <f t="shared" si="197"/>
        <v>Feb</v>
      </c>
      <c r="P2016" s="13">
        <f t="shared" si="198"/>
        <v>41358.172905092593</v>
      </c>
      <c r="Q2016" t="b">
        <v>1</v>
      </c>
      <c r="R2016">
        <v>26457</v>
      </c>
      <c r="S2016" t="b">
        <v>1</v>
      </c>
      <c r="T2016" t="s">
        <v>8293</v>
      </c>
      <c r="U2016" s="9" t="s">
        <v>8317</v>
      </c>
      <c r="V2016" t="s">
        <v>8347</v>
      </c>
    </row>
    <row r="2017" spans="1:22" ht="45" hidden="1" x14ac:dyDescent="0.3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s="7">
        <f t="shared" si="199"/>
        <v>113</v>
      </c>
      <c r="G2017" s="7">
        <f t="shared" si="194"/>
        <v>50.22</v>
      </c>
      <c r="H2017" t="s">
        <v>8218</v>
      </c>
      <c r="I2017" t="s">
        <v>8223</v>
      </c>
      <c r="J2017" t="s">
        <v>8245</v>
      </c>
      <c r="K2017">
        <v>1315602163</v>
      </c>
      <c r="L2017">
        <v>1313010163</v>
      </c>
      <c r="M2017" s="13">
        <f t="shared" si="195"/>
        <v>40765.876886574071</v>
      </c>
      <c r="N2017" s="13" t="str">
        <f t="shared" si="196"/>
        <v>2011</v>
      </c>
      <c r="O2017" s="13" t="str">
        <f t="shared" si="197"/>
        <v>Aug</v>
      </c>
      <c r="P2017" s="13">
        <f t="shared" si="198"/>
        <v>40795.876886574071</v>
      </c>
      <c r="Q2017" t="b">
        <v>1</v>
      </c>
      <c r="R2017">
        <v>162</v>
      </c>
      <c r="S2017" t="b">
        <v>1</v>
      </c>
      <c r="T2017" t="s">
        <v>8293</v>
      </c>
      <c r="U2017" s="9" t="s">
        <v>8317</v>
      </c>
      <c r="V2017" t="s">
        <v>8347</v>
      </c>
    </row>
    <row r="2018" spans="1:22" ht="30" hidden="1" x14ac:dyDescent="0.3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s="7">
        <f t="shared" si="199"/>
        <v>922</v>
      </c>
      <c r="G2018" s="7">
        <f t="shared" si="194"/>
        <v>192.39</v>
      </c>
      <c r="H2018" t="s">
        <v>8218</v>
      </c>
      <c r="I2018" t="s">
        <v>8223</v>
      </c>
      <c r="J2018" t="s">
        <v>8245</v>
      </c>
      <c r="K2018">
        <v>1362863299</v>
      </c>
      <c r="L2018">
        <v>1360271299</v>
      </c>
      <c r="M2018" s="13">
        <f t="shared" si="195"/>
        <v>41312.88077546296</v>
      </c>
      <c r="N2018" s="13" t="str">
        <f t="shared" si="196"/>
        <v>2013</v>
      </c>
      <c r="O2018" s="13" t="str">
        <f t="shared" si="197"/>
        <v>Feb</v>
      </c>
      <c r="P2018" s="13">
        <f t="shared" si="198"/>
        <v>41342.88077546296</v>
      </c>
      <c r="Q2018" t="b">
        <v>1</v>
      </c>
      <c r="R2018">
        <v>479</v>
      </c>
      <c r="S2018" t="b">
        <v>1</v>
      </c>
      <c r="T2018" t="s">
        <v>8293</v>
      </c>
      <c r="U2018" s="9" t="s">
        <v>8317</v>
      </c>
      <c r="V2018" t="s">
        <v>8347</v>
      </c>
    </row>
    <row r="2019" spans="1:22" ht="45" hidden="1" x14ac:dyDescent="0.3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s="7">
        <f t="shared" si="199"/>
        <v>125</v>
      </c>
      <c r="G2019" s="7">
        <f t="shared" si="194"/>
        <v>73.42</v>
      </c>
      <c r="H2019" t="s">
        <v>8218</v>
      </c>
      <c r="I2019" t="s">
        <v>8223</v>
      </c>
      <c r="J2019" t="s">
        <v>8245</v>
      </c>
      <c r="K2019">
        <v>1332561600</v>
      </c>
      <c r="L2019">
        <v>1329873755</v>
      </c>
      <c r="M2019" s="13">
        <f t="shared" si="195"/>
        <v>40961.057349537034</v>
      </c>
      <c r="N2019" s="13" t="str">
        <f t="shared" si="196"/>
        <v>2012</v>
      </c>
      <c r="O2019" s="13" t="str">
        <f t="shared" si="197"/>
        <v>Feb</v>
      </c>
      <c r="P2019" s="13">
        <f t="shared" si="198"/>
        <v>40992.166666666664</v>
      </c>
      <c r="Q2019" t="b">
        <v>1</v>
      </c>
      <c r="R2019">
        <v>426</v>
      </c>
      <c r="S2019" t="b">
        <v>1</v>
      </c>
      <c r="T2019" t="s">
        <v>8293</v>
      </c>
      <c r="U2019" s="9" t="s">
        <v>8317</v>
      </c>
      <c r="V2019" t="s">
        <v>8347</v>
      </c>
    </row>
    <row r="2020" spans="1:22" ht="45" hidden="1" x14ac:dyDescent="0.3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s="7">
        <f t="shared" si="199"/>
        <v>102</v>
      </c>
      <c r="G2020" s="7">
        <f t="shared" si="194"/>
        <v>147.68</v>
      </c>
      <c r="H2020" t="s">
        <v>8218</v>
      </c>
      <c r="I2020" t="s">
        <v>8240</v>
      </c>
      <c r="J2020" t="s">
        <v>8248</v>
      </c>
      <c r="K2020">
        <v>1439455609</v>
      </c>
      <c r="L2020">
        <v>1436863609</v>
      </c>
      <c r="M2020" s="13">
        <f t="shared" si="195"/>
        <v>42199.365844907406</v>
      </c>
      <c r="N2020" s="13" t="str">
        <f t="shared" si="196"/>
        <v>2015</v>
      </c>
      <c r="O2020" s="13" t="str">
        <f t="shared" si="197"/>
        <v>Jul</v>
      </c>
      <c r="P2020" s="13">
        <f t="shared" si="198"/>
        <v>42229.365844907406</v>
      </c>
      <c r="Q2020" t="b">
        <v>1</v>
      </c>
      <c r="R2020">
        <v>450</v>
      </c>
      <c r="S2020" t="b">
        <v>1</v>
      </c>
      <c r="T2020" t="s">
        <v>8293</v>
      </c>
      <c r="U2020" s="9" t="s">
        <v>8317</v>
      </c>
      <c r="V2020" t="s">
        <v>8347</v>
      </c>
    </row>
    <row r="2021" spans="1:22" ht="60" hidden="1" x14ac:dyDescent="0.3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s="7">
        <f t="shared" si="199"/>
        <v>485</v>
      </c>
      <c r="G2021" s="7">
        <f t="shared" si="194"/>
        <v>108.97</v>
      </c>
      <c r="H2021" t="s">
        <v>8218</v>
      </c>
      <c r="I2021" t="s">
        <v>8223</v>
      </c>
      <c r="J2021" t="s">
        <v>8245</v>
      </c>
      <c r="K2021">
        <v>1474563621</v>
      </c>
      <c r="L2021">
        <v>1471971621</v>
      </c>
      <c r="M2021" s="13">
        <f t="shared" si="195"/>
        <v>42605.70857638889</v>
      </c>
      <c r="N2021" s="13" t="str">
        <f t="shared" si="196"/>
        <v>2016</v>
      </c>
      <c r="O2021" s="13" t="str">
        <f t="shared" si="197"/>
        <v>Aug</v>
      </c>
      <c r="P2021" s="13">
        <f t="shared" si="198"/>
        <v>42635.70857638889</v>
      </c>
      <c r="Q2021" t="b">
        <v>1</v>
      </c>
      <c r="R2021">
        <v>1780</v>
      </c>
      <c r="S2021" t="b">
        <v>1</v>
      </c>
      <c r="T2021" t="s">
        <v>8293</v>
      </c>
      <c r="U2021" s="9" t="s">
        <v>8317</v>
      </c>
      <c r="V2021" t="s">
        <v>8347</v>
      </c>
    </row>
    <row r="2022" spans="1:22" ht="60" hidden="1" x14ac:dyDescent="0.3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s="7">
        <f t="shared" si="199"/>
        <v>192</v>
      </c>
      <c r="G2022" s="7">
        <f t="shared" si="194"/>
        <v>23.65</v>
      </c>
      <c r="H2022" t="s">
        <v>8218</v>
      </c>
      <c r="I2022" t="s">
        <v>8223</v>
      </c>
      <c r="J2022" t="s">
        <v>8245</v>
      </c>
      <c r="K2022">
        <v>1400108640</v>
      </c>
      <c r="L2022">
        <v>1396923624</v>
      </c>
      <c r="M2022" s="13">
        <f t="shared" si="195"/>
        <v>41737.097499999996</v>
      </c>
      <c r="N2022" s="13" t="str">
        <f t="shared" si="196"/>
        <v>2014</v>
      </c>
      <c r="O2022" s="13" t="str">
        <f t="shared" si="197"/>
        <v>Apr</v>
      </c>
      <c r="P2022" s="13">
        <f t="shared" si="198"/>
        <v>41773.961111111108</v>
      </c>
      <c r="Q2022" t="b">
        <v>1</v>
      </c>
      <c r="R2022">
        <v>122</v>
      </c>
      <c r="S2022" t="b">
        <v>1</v>
      </c>
      <c r="T2022" t="s">
        <v>8293</v>
      </c>
      <c r="U2022" s="9" t="s">
        <v>8317</v>
      </c>
      <c r="V2022" t="s">
        <v>8347</v>
      </c>
    </row>
    <row r="2023" spans="1:22" ht="45" hidden="1" x14ac:dyDescent="0.3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s="7">
        <f t="shared" si="199"/>
        <v>281</v>
      </c>
      <c r="G2023" s="7">
        <f t="shared" si="194"/>
        <v>147.94999999999999</v>
      </c>
      <c r="H2023" t="s">
        <v>8218</v>
      </c>
      <c r="I2023" t="s">
        <v>8223</v>
      </c>
      <c r="J2023" t="s">
        <v>8245</v>
      </c>
      <c r="K2023">
        <v>1411522897</v>
      </c>
      <c r="L2023">
        <v>1407634897</v>
      </c>
      <c r="M2023" s="13">
        <f t="shared" si="195"/>
        <v>41861.070567129631</v>
      </c>
      <c r="N2023" s="13" t="str">
        <f t="shared" si="196"/>
        <v>2014</v>
      </c>
      <c r="O2023" s="13" t="str">
        <f t="shared" si="197"/>
        <v>Aug</v>
      </c>
      <c r="P2023" s="13">
        <f t="shared" si="198"/>
        <v>41906.070567129631</v>
      </c>
      <c r="Q2023" t="b">
        <v>1</v>
      </c>
      <c r="R2023">
        <v>95</v>
      </c>
      <c r="S2023" t="b">
        <v>1</v>
      </c>
      <c r="T2023" t="s">
        <v>8293</v>
      </c>
      <c r="U2023" s="9" t="s">
        <v>8317</v>
      </c>
      <c r="V2023" t="s">
        <v>8347</v>
      </c>
    </row>
    <row r="2024" spans="1:22" ht="60" hidden="1" x14ac:dyDescent="0.3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s="7">
        <f t="shared" si="199"/>
        <v>125</v>
      </c>
      <c r="G2024" s="7">
        <f t="shared" si="194"/>
        <v>385.04</v>
      </c>
      <c r="H2024" t="s">
        <v>8218</v>
      </c>
      <c r="I2024" t="s">
        <v>8223</v>
      </c>
      <c r="J2024" t="s">
        <v>8245</v>
      </c>
      <c r="K2024">
        <v>1465652372</v>
      </c>
      <c r="L2024">
        <v>1463060372</v>
      </c>
      <c r="M2024" s="13">
        <f t="shared" si="195"/>
        <v>42502.569120370375</v>
      </c>
      <c r="N2024" s="13" t="str">
        <f t="shared" si="196"/>
        <v>2016</v>
      </c>
      <c r="O2024" s="13" t="str">
        <f t="shared" si="197"/>
        <v>May</v>
      </c>
      <c r="P2024" s="13">
        <f t="shared" si="198"/>
        <v>42532.569120370375</v>
      </c>
      <c r="Q2024" t="b">
        <v>1</v>
      </c>
      <c r="R2024">
        <v>325</v>
      </c>
      <c r="S2024" t="b">
        <v>1</v>
      </c>
      <c r="T2024" t="s">
        <v>8293</v>
      </c>
      <c r="U2024" s="9" t="s">
        <v>8317</v>
      </c>
      <c r="V2024" t="s">
        <v>8347</v>
      </c>
    </row>
    <row r="2025" spans="1:22" ht="60" hidden="1" x14ac:dyDescent="0.3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s="7">
        <f t="shared" si="199"/>
        <v>161</v>
      </c>
      <c r="G2025" s="7">
        <f t="shared" si="194"/>
        <v>457.39</v>
      </c>
      <c r="H2025" t="s">
        <v>8218</v>
      </c>
      <c r="I2025" t="s">
        <v>8223</v>
      </c>
      <c r="J2025" t="s">
        <v>8245</v>
      </c>
      <c r="K2025">
        <v>1434017153</v>
      </c>
      <c r="L2025">
        <v>1431425153</v>
      </c>
      <c r="M2025" s="13">
        <f t="shared" si="195"/>
        <v>42136.420752314814</v>
      </c>
      <c r="N2025" s="13" t="str">
        <f t="shared" si="196"/>
        <v>2015</v>
      </c>
      <c r="O2025" s="13" t="str">
        <f t="shared" si="197"/>
        <v>May</v>
      </c>
      <c r="P2025" s="13">
        <f t="shared" si="198"/>
        <v>42166.420752314814</v>
      </c>
      <c r="Q2025" t="b">
        <v>1</v>
      </c>
      <c r="R2025">
        <v>353</v>
      </c>
      <c r="S2025" t="b">
        <v>1</v>
      </c>
      <c r="T2025" t="s">
        <v>8293</v>
      </c>
      <c r="U2025" s="9" t="s">
        <v>8317</v>
      </c>
      <c r="V2025" t="s">
        <v>8347</v>
      </c>
    </row>
    <row r="2026" spans="1:22" ht="45" hidden="1" x14ac:dyDescent="0.3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s="7">
        <f t="shared" si="199"/>
        <v>585</v>
      </c>
      <c r="G2026" s="7">
        <f t="shared" si="194"/>
        <v>222.99</v>
      </c>
      <c r="H2026" t="s">
        <v>8218</v>
      </c>
      <c r="I2026" t="s">
        <v>8223</v>
      </c>
      <c r="J2026" t="s">
        <v>8245</v>
      </c>
      <c r="K2026">
        <v>1344826800</v>
      </c>
      <c r="L2026">
        <v>1341875544</v>
      </c>
      <c r="M2026" s="13">
        <f t="shared" si="195"/>
        <v>41099.966944444444</v>
      </c>
      <c r="N2026" s="13" t="str">
        <f t="shared" si="196"/>
        <v>2012</v>
      </c>
      <c r="O2026" s="13" t="str">
        <f t="shared" si="197"/>
        <v>Jul</v>
      </c>
      <c r="P2026" s="13">
        <f t="shared" si="198"/>
        <v>41134.125</v>
      </c>
      <c r="Q2026" t="b">
        <v>1</v>
      </c>
      <c r="R2026">
        <v>105</v>
      </c>
      <c r="S2026" t="b">
        <v>1</v>
      </c>
      <c r="T2026" t="s">
        <v>8293</v>
      </c>
      <c r="U2026" s="9" t="s">
        <v>8317</v>
      </c>
      <c r="V2026" t="s">
        <v>8347</v>
      </c>
    </row>
    <row r="2027" spans="1:22" ht="60" hidden="1" x14ac:dyDescent="0.3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s="7">
        <f t="shared" si="199"/>
        <v>201</v>
      </c>
      <c r="G2027" s="7">
        <f t="shared" si="194"/>
        <v>220.74</v>
      </c>
      <c r="H2027" t="s">
        <v>8218</v>
      </c>
      <c r="I2027" t="s">
        <v>8235</v>
      </c>
      <c r="J2027" t="s">
        <v>8248</v>
      </c>
      <c r="K2027">
        <v>1433996746</v>
      </c>
      <c r="L2027">
        <v>1431404746</v>
      </c>
      <c r="M2027" s="13">
        <f t="shared" si="195"/>
        <v>42136.184560185182</v>
      </c>
      <c r="N2027" s="13" t="str">
        <f t="shared" si="196"/>
        <v>2015</v>
      </c>
      <c r="O2027" s="13" t="str">
        <f t="shared" si="197"/>
        <v>May</v>
      </c>
      <c r="P2027" s="13">
        <f t="shared" si="198"/>
        <v>42166.184560185182</v>
      </c>
      <c r="Q2027" t="b">
        <v>1</v>
      </c>
      <c r="R2027">
        <v>729</v>
      </c>
      <c r="S2027" t="b">
        <v>1</v>
      </c>
      <c r="T2027" t="s">
        <v>8293</v>
      </c>
      <c r="U2027" s="9" t="s">
        <v>8317</v>
      </c>
      <c r="V2027" t="s">
        <v>8347</v>
      </c>
    </row>
    <row r="2028" spans="1:22" ht="30" hidden="1" x14ac:dyDescent="0.3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s="7">
        <f t="shared" si="199"/>
        <v>133</v>
      </c>
      <c r="G2028" s="7">
        <f t="shared" si="194"/>
        <v>73.5</v>
      </c>
      <c r="H2028" t="s">
        <v>8218</v>
      </c>
      <c r="I2028" t="s">
        <v>8223</v>
      </c>
      <c r="J2028" t="s">
        <v>8245</v>
      </c>
      <c r="K2028">
        <v>1398052740</v>
      </c>
      <c r="L2028">
        <v>1394127585</v>
      </c>
      <c r="M2028" s="13">
        <f t="shared" si="195"/>
        <v>41704.735937500001</v>
      </c>
      <c r="N2028" s="13" t="str">
        <f t="shared" si="196"/>
        <v>2014</v>
      </c>
      <c r="O2028" s="13" t="str">
        <f t="shared" si="197"/>
        <v>Mar</v>
      </c>
      <c r="P2028" s="13">
        <f t="shared" si="198"/>
        <v>41750.165972222225</v>
      </c>
      <c r="Q2028" t="b">
        <v>1</v>
      </c>
      <c r="R2028">
        <v>454</v>
      </c>
      <c r="S2028" t="b">
        <v>1</v>
      </c>
      <c r="T2028" t="s">
        <v>8293</v>
      </c>
      <c r="U2028" s="9" t="s">
        <v>8317</v>
      </c>
      <c r="V2028" t="s">
        <v>8347</v>
      </c>
    </row>
    <row r="2029" spans="1:22" ht="45" hidden="1" x14ac:dyDescent="0.3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s="7">
        <f t="shared" si="199"/>
        <v>120</v>
      </c>
      <c r="G2029" s="7">
        <f t="shared" si="194"/>
        <v>223.1</v>
      </c>
      <c r="H2029" t="s">
        <v>8218</v>
      </c>
      <c r="I2029" t="s">
        <v>8223</v>
      </c>
      <c r="J2029" t="s">
        <v>8245</v>
      </c>
      <c r="K2029">
        <v>1427740319</v>
      </c>
      <c r="L2029">
        <v>1423855919</v>
      </c>
      <c r="M2029" s="13">
        <f t="shared" si="195"/>
        <v>42048.813877314817</v>
      </c>
      <c r="N2029" s="13" t="str">
        <f t="shared" si="196"/>
        <v>2015</v>
      </c>
      <c r="O2029" s="13" t="str">
        <f t="shared" si="197"/>
        <v>Feb</v>
      </c>
      <c r="P2029" s="13">
        <f t="shared" si="198"/>
        <v>42093.772210648152</v>
      </c>
      <c r="Q2029" t="b">
        <v>1</v>
      </c>
      <c r="R2029">
        <v>539</v>
      </c>
      <c r="S2029" t="b">
        <v>1</v>
      </c>
      <c r="T2029" t="s">
        <v>8293</v>
      </c>
      <c r="U2029" s="9" t="s">
        <v>8317</v>
      </c>
      <c r="V2029" t="s">
        <v>8347</v>
      </c>
    </row>
    <row r="2030" spans="1:22" ht="30" hidden="1" x14ac:dyDescent="0.3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s="7">
        <f t="shared" si="199"/>
        <v>126</v>
      </c>
      <c r="G2030" s="7">
        <f t="shared" si="194"/>
        <v>47.91</v>
      </c>
      <c r="H2030" t="s">
        <v>8218</v>
      </c>
      <c r="I2030" t="s">
        <v>8223</v>
      </c>
      <c r="J2030" t="s">
        <v>8245</v>
      </c>
      <c r="K2030">
        <v>1268690100</v>
      </c>
      <c r="L2030">
        <v>1265493806</v>
      </c>
      <c r="M2030" s="13">
        <f t="shared" si="195"/>
        <v>40215.919050925928</v>
      </c>
      <c r="N2030" s="13" t="str">
        <f t="shared" si="196"/>
        <v>2010</v>
      </c>
      <c r="O2030" s="13" t="str">
        <f t="shared" si="197"/>
        <v>Feb</v>
      </c>
      <c r="P2030" s="13">
        <f t="shared" si="198"/>
        <v>40252.913194444445</v>
      </c>
      <c r="Q2030" t="b">
        <v>1</v>
      </c>
      <c r="R2030">
        <v>79</v>
      </c>
      <c r="S2030" t="b">
        <v>1</v>
      </c>
      <c r="T2030" t="s">
        <v>8293</v>
      </c>
      <c r="U2030" s="9" t="s">
        <v>8317</v>
      </c>
      <c r="V2030" t="s">
        <v>8347</v>
      </c>
    </row>
    <row r="2031" spans="1:22" ht="45" hidden="1" x14ac:dyDescent="0.3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s="7">
        <f t="shared" si="199"/>
        <v>361</v>
      </c>
      <c r="G2031" s="7">
        <f t="shared" si="194"/>
        <v>96.06</v>
      </c>
      <c r="H2031" t="s">
        <v>8218</v>
      </c>
      <c r="I2031" t="s">
        <v>8223</v>
      </c>
      <c r="J2031" t="s">
        <v>8245</v>
      </c>
      <c r="K2031">
        <v>1409099481</v>
      </c>
      <c r="L2031">
        <v>1406507481</v>
      </c>
      <c r="M2031" s="13">
        <f t="shared" si="195"/>
        <v>41848.021770833337</v>
      </c>
      <c r="N2031" s="13" t="str">
        <f t="shared" si="196"/>
        <v>2014</v>
      </c>
      <c r="O2031" s="13" t="str">
        <f t="shared" si="197"/>
        <v>Jul</v>
      </c>
      <c r="P2031" s="13">
        <f t="shared" si="198"/>
        <v>41878.021770833337</v>
      </c>
      <c r="Q2031" t="b">
        <v>1</v>
      </c>
      <c r="R2031">
        <v>94</v>
      </c>
      <c r="S2031" t="b">
        <v>1</v>
      </c>
      <c r="T2031" t="s">
        <v>8293</v>
      </c>
      <c r="U2031" s="9" t="s">
        <v>8317</v>
      </c>
      <c r="V2031" t="s">
        <v>8347</v>
      </c>
    </row>
    <row r="2032" spans="1:22" ht="45" hidden="1" x14ac:dyDescent="0.3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s="7">
        <f t="shared" si="199"/>
        <v>226</v>
      </c>
      <c r="G2032" s="7">
        <f t="shared" si="194"/>
        <v>118.61</v>
      </c>
      <c r="H2032" t="s">
        <v>8218</v>
      </c>
      <c r="I2032" t="s">
        <v>8224</v>
      </c>
      <c r="J2032" t="s">
        <v>8246</v>
      </c>
      <c r="K2032">
        <v>1354233296</v>
      </c>
      <c r="L2032">
        <v>1351641296</v>
      </c>
      <c r="M2032" s="13">
        <f t="shared" si="195"/>
        <v>41212.996481481481</v>
      </c>
      <c r="N2032" s="13" t="str">
        <f t="shared" si="196"/>
        <v>2012</v>
      </c>
      <c r="O2032" s="13" t="str">
        <f t="shared" si="197"/>
        <v>Oct</v>
      </c>
      <c r="P2032" s="13">
        <f t="shared" si="198"/>
        <v>41242.996481481481</v>
      </c>
      <c r="Q2032" t="b">
        <v>1</v>
      </c>
      <c r="R2032">
        <v>625</v>
      </c>
      <c r="S2032" t="b">
        <v>1</v>
      </c>
      <c r="T2032" t="s">
        <v>8293</v>
      </c>
      <c r="U2032" s="9" t="s">
        <v>8317</v>
      </c>
      <c r="V2032" t="s">
        <v>8347</v>
      </c>
    </row>
    <row r="2033" spans="1:22" ht="45" hidden="1" x14ac:dyDescent="0.3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s="7">
        <f t="shared" si="199"/>
        <v>120</v>
      </c>
      <c r="G2033" s="7">
        <f t="shared" si="194"/>
        <v>118.45</v>
      </c>
      <c r="H2033" t="s">
        <v>8218</v>
      </c>
      <c r="I2033" t="s">
        <v>8232</v>
      </c>
      <c r="J2033" t="s">
        <v>8248</v>
      </c>
      <c r="K2033">
        <v>1420765200</v>
      </c>
      <c r="L2033">
        <v>1417506853</v>
      </c>
      <c r="M2033" s="13">
        <f t="shared" si="195"/>
        <v>41975.329317129625</v>
      </c>
      <c r="N2033" s="13" t="str">
        <f t="shared" si="196"/>
        <v>2014</v>
      </c>
      <c r="O2033" s="13" t="str">
        <f t="shared" si="197"/>
        <v>Dec</v>
      </c>
      <c r="P2033" s="13">
        <f t="shared" si="198"/>
        <v>42013.041666666672</v>
      </c>
      <c r="Q2033" t="b">
        <v>1</v>
      </c>
      <c r="R2033">
        <v>508</v>
      </c>
      <c r="S2033" t="b">
        <v>1</v>
      </c>
      <c r="T2033" t="s">
        <v>8293</v>
      </c>
      <c r="U2033" s="9" t="s">
        <v>8317</v>
      </c>
      <c r="V2033" t="s">
        <v>8347</v>
      </c>
    </row>
    <row r="2034" spans="1:22" ht="45" hidden="1" x14ac:dyDescent="0.3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s="7">
        <f t="shared" si="199"/>
        <v>304</v>
      </c>
      <c r="G2034" s="7">
        <f t="shared" si="194"/>
        <v>143.21</v>
      </c>
      <c r="H2034" t="s">
        <v>8218</v>
      </c>
      <c r="I2034" t="s">
        <v>8223</v>
      </c>
      <c r="J2034" t="s">
        <v>8245</v>
      </c>
      <c r="K2034">
        <v>1481778000</v>
      </c>
      <c r="L2034">
        <v>1479216874</v>
      </c>
      <c r="M2034" s="13">
        <f t="shared" si="195"/>
        <v>42689.565671296295</v>
      </c>
      <c r="N2034" s="13" t="str">
        <f t="shared" si="196"/>
        <v>2016</v>
      </c>
      <c r="O2034" s="13" t="str">
        <f t="shared" si="197"/>
        <v>Nov</v>
      </c>
      <c r="P2034" s="13">
        <f t="shared" si="198"/>
        <v>42719.208333333328</v>
      </c>
      <c r="Q2034" t="b">
        <v>1</v>
      </c>
      <c r="R2034">
        <v>531</v>
      </c>
      <c r="S2034" t="b">
        <v>1</v>
      </c>
      <c r="T2034" t="s">
        <v>8293</v>
      </c>
      <c r="U2034" s="9" t="s">
        <v>8317</v>
      </c>
      <c r="V2034" t="s">
        <v>8347</v>
      </c>
    </row>
    <row r="2035" spans="1:22" ht="60" hidden="1" x14ac:dyDescent="0.3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s="7">
        <f t="shared" si="199"/>
        <v>179</v>
      </c>
      <c r="G2035" s="7">
        <f t="shared" si="194"/>
        <v>282.72000000000003</v>
      </c>
      <c r="H2035" t="s">
        <v>8218</v>
      </c>
      <c r="I2035" t="s">
        <v>8223</v>
      </c>
      <c r="J2035" t="s">
        <v>8245</v>
      </c>
      <c r="K2035">
        <v>1398477518</v>
      </c>
      <c r="L2035">
        <v>1395885518</v>
      </c>
      <c r="M2035" s="13">
        <f t="shared" si="195"/>
        <v>41725.082384259258</v>
      </c>
      <c r="N2035" s="13" t="str">
        <f t="shared" si="196"/>
        <v>2014</v>
      </c>
      <c r="O2035" s="13" t="str">
        <f t="shared" si="197"/>
        <v>Mar</v>
      </c>
      <c r="P2035" s="13">
        <f t="shared" si="198"/>
        <v>41755.082384259258</v>
      </c>
      <c r="Q2035" t="b">
        <v>1</v>
      </c>
      <c r="R2035">
        <v>158</v>
      </c>
      <c r="S2035" t="b">
        <v>1</v>
      </c>
      <c r="T2035" t="s">
        <v>8293</v>
      </c>
      <c r="U2035" s="9" t="s">
        <v>8317</v>
      </c>
      <c r="V2035" t="s">
        <v>8347</v>
      </c>
    </row>
    <row r="2036" spans="1:22" ht="60" hidden="1" x14ac:dyDescent="0.3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s="7">
        <f t="shared" si="199"/>
        <v>387</v>
      </c>
      <c r="G2036" s="7">
        <f t="shared" si="194"/>
        <v>593.94000000000005</v>
      </c>
      <c r="H2036" t="s">
        <v>8218</v>
      </c>
      <c r="I2036" t="s">
        <v>8223</v>
      </c>
      <c r="J2036" t="s">
        <v>8245</v>
      </c>
      <c r="K2036">
        <v>1430981880</v>
      </c>
      <c r="L2036">
        <v>1426216033</v>
      </c>
      <c r="M2036" s="13">
        <f t="shared" si="195"/>
        <v>42076.130011574074</v>
      </c>
      <c r="N2036" s="13" t="str">
        <f t="shared" si="196"/>
        <v>2015</v>
      </c>
      <c r="O2036" s="13" t="str">
        <f t="shared" si="197"/>
        <v>Mar</v>
      </c>
      <c r="P2036" s="13">
        <f t="shared" si="198"/>
        <v>42131.290277777778</v>
      </c>
      <c r="Q2036" t="b">
        <v>1</v>
      </c>
      <c r="R2036">
        <v>508</v>
      </c>
      <c r="S2036" t="b">
        <v>1</v>
      </c>
      <c r="T2036" t="s">
        <v>8293</v>
      </c>
      <c r="U2036" s="9" t="s">
        <v>8317</v>
      </c>
      <c r="V2036" t="s">
        <v>8347</v>
      </c>
    </row>
    <row r="2037" spans="1:22" ht="60" hidden="1" x14ac:dyDescent="0.3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s="7">
        <f t="shared" si="199"/>
        <v>211</v>
      </c>
      <c r="G2037" s="7">
        <f t="shared" si="194"/>
        <v>262.16000000000003</v>
      </c>
      <c r="H2037" t="s">
        <v>8218</v>
      </c>
      <c r="I2037" t="s">
        <v>8223</v>
      </c>
      <c r="J2037" t="s">
        <v>8245</v>
      </c>
      <c r="K2037">
        <v>1450486800</v>
      </c>
      <c r="L2037">
        <v>1446562807</v>
      </c>
      <c r="M2037" s="13">
        <f t="shared" si="195"/>
        <v>42311.625081018516</v>
      </c>
      <c r="N2037" s="13" t="str">
        <f t="shared" si="196"/>
        <v>2015</v>
      </c>
      <c r="O2037" s="13" t="str">
        <f t="shared" si="197"/>
        <v>Nov</v>
      </c>
      <c r="P2037" s="13">
        <f t="shared" si="198"/>
        <v>42357.041666666672</v>
      </c>
      <c r="Q2037" t="b">
        <v>1</v>
      </c>
      <c r="R2037">
        <v>644</v>
      </c>
      <c r="S2037" t="b">
        <v>1</v>
      </c>
      <c r="T2037" t="s">
        <v>8293</v>
      </c>
      <c r="U2037" s="9" t="s">
        <v>8317</v>
      </c>
      <c r="V2037" t="s">
        <v>8347</v>
      </c>
    </row>
    <row r="2038" spans="1:22" ht="45" hidden="1" x14ac:dyDescent="0.3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s="7">
        <f t="shared" si="199"/>
        <v>132</v>
      </c>
      <c r="G2038" s="7">
        <f t="shared" si="194"/>
        <v>46.58</v>
      </c>
      <c r="H2038" t="s">
        <v>8218</v>
      </c>
      <c r="I2038" t="s">
        <v>8223</v>
      </c>
      <c r="J2038" t="s">
        <v>8245</v>
      </c>
      <c r="K2038">
        <v>1399668319</v>
      </c>
      <c r="L2038">
        <v>1397076319</v>
      </c>
      <c r="M2038" s="13">
        <f t="shared" si="195"/>
        <v>41738.864803240744</v>
      </c>
      <c r="N2038" s="13" t="str">
        <f t="shared" si="196"/>
        <v>2014</v>
      </c>
      <c r="O2038" s="13" t="str">
        <f t="shared" si="197"/>
        <v>Apr</v>
      </c>
      <c r="P2038" s="13">
        <f t="shared" si="198"/>
        <v>41768.864803240744</v>
      </c>
      <c r="Q2038" t="b">
        <v>1</v>
      </c>
      <c r="R2038">
        <v>848</v>
      </c>
      <c r="S2038" t="b">
        <v>1</v>
      </c>
      <c r="T2038" t="s">
        <v>8293</v>
      </c>
      <c r="U2038" s="9" t="s">
        <v>8317</v>
      </c>
      <c r="V2038" t="s">
        <v>8347</v>
      </c>
    </row>
    <row r="2039" spans="1:22" ht="45" hidden="1" x14ac:dyDescent="0.3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s="7">
        <f t="shared" si="199"/>
        <v>300</v>
      </c>
      <c r="G2039" s="7">
        <f t="shared" si="194"/>
        <v>70.040000000000006</v>
      </c>
      <c r="H2039" t="s">
        <v>8218</v>
      </c>
      <c r="I2039" t="s">
        <v>8223</v>
      </c>
      <c r="J2039" t="s">
        <v>8245</v>
      </c>
      <c r="K2039">
        <v>1388383353</v>
      </c>
      <c r="L2039">
        <v>1383195753</v>
      </c>
      <c r="M2039" s="13">
        <f t="shared" si="195"/>
        <v>41578.210104166668</v>
      </c>
      <c r="N2039" s="13" t="str">
        <f t="shared" si="196"/>
        <v>2013</v>
      </c>
      <c r="O2039" s="13" t="str">
        <f t="shared" si="197"/>
        <v>Oct</v>
      </c>
      <c r="P2039" s="13">
        <f t="shared" si="198"/>
        <v>41638.251770833333</v>
      </c>
      <c r="Q2039" t="b">
        <v>1</v>
      </c>
      <c r="R2039">
        <v>429</v>
      </c>
      <c r="S2039" t="b">
        <v>1</v>
      </c>
      <c r="T2039" t="s">
        <v>8293</v>
      </c>
      <c r="U2039" s="9" t="s">
        <v>8317</v>
      </c>
      <c r="V2039" t="s">
        <v>8347</v>
      </c>
    </row>
    <row r="2040" spans="1:22" ht="45" hidden="1" x14ac:dyDescent="0.3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s="7">
        <f t="shared" si="199"/>
        <v>421</v>
      </c>
      <c r="G2040" s="7">
        <f t="shared" si="194"/>
        <v>164.91</v>
      </c>
      <c r="H2040" t="s">
        <v>8218</v>
      </c>
      <c r="I2040" t="s">
        <v>8224</v>
      </c>
      <c r="J2040" t="s">
        <v>8246</v>
      </c>
      <c r="K2040">
        <v>1372701600</v>
      </c>
      <c r="L2040">
        <v>1369895421</v>
      </c>
      <c r="M2040" s="13">
        <f t="shared" si="195"/>
        <v>41424.27107638889</v>
      </c>
      <c r="N2040" s="13" t="str">
        <f t="shared" si="196"/>
        <v>2013</v>
      </c>
      <c r="O2040" s="13" t="str">
        <f t="shared" si="197"/>
        <v>May</v>
      </c>
      <c r="P2040" s="13">
        <f t="shared" si="198"/>
        <v>41456.75</v>
      </c>
      <c r="Q2040" t="b">
        <v>1</v>
      </c>
      <c r="R2040">
        <v>204</v>
      </c>
      <c r="S2040" t="b">
        <v>1</v>
      </c>
      <c r="T2040" t="s">
        <v>8293</v>
      </c>
      <c r="U2040" s="9" t="s">
        <v>8317</v>
      </c>
      <c r="V2040" t="s">
        <v>8347</v>
      </c>
    </row>
    <row r="2041" spans="1:22" ht="45" hidden="1" x14ac:dyDescent="0.3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s="7">
        <f t="shared" si="199"/>
        <v>136</v>
      </c>
      <c r="G2041" s="7">
        <f t="shared" si="194"/>
        <v>449.26</v>
      </c>
      <c r="H2041" t="s">
        <v>8218</v>
      </c>
      <c r="I2041" t="s">
        <v>8223</v>
      </c>
      <c r="J2041" t="s">
        <v>8245</v>
      </c>
      <c r="K2041">
        <v>1480568340</v>
      </c>
      <c r="L2041">
        <v>1477996325</v>
      </c>
      <c r="M2041" s="13">
        <f t="shared" si="195"/>
        <v>42675.438946759255</v>
      </c>
      <c r="N2041" s="13" t="str">
        <f t="shared" si="196"/>
        <v>2016</v>
      </c>
      <c r="O2041" s="13" t="str">
        <f t="shared" si="197"/>
        <v>Nov</v>
      </c>
      <c r="P2041" s="13">
        <f t="shared" si="198"/>
        <v>42705.207638888889</v>
      </c>
      <c r="Q2041" t="b">
        <v>1</v>
      </c>
      <c r="R2041">
        <v>379</v>
      </c>
      <c r="S2041" t="b">
        <v>1</v>
      </c>
      <c r="T2041" t="s">
        <v>8293</v>
      </c>
      <c r="U2041" s="9" t="s">
        <v>8317</v>
      </c>
      <c r="V2041" t="s">
        <v>8347</v>
      </c>
    </row>
    <row r="2042" spans="1:22" ht="30" hidden="1" x14ac:dyDescent="0.3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s="7">
        <f t="shared" si="199"/>
        <v>248</v>
      </c>
      <c r="G2042" s="7">
        <f t="shared" si="194"/>
        <v>27.47</v>
      </c>
      <c r="H2042" t="s">
        <v>8218</v>
      </c>
      <c r="I2042" t="s">
        <v>8223</v>
      </c>
      <c r="J2042" t="s">
        <v>8245</v>
      </c>
      <c r="K2042">
        <v>1384557303</v>
      </c>
      <c r="L2042">
        <v>1383257703</v>
      </c>
      <c r="M2042" s="13">
        <f t="shared" si="195"/>
        <v>41578.927118055559</v>
      </c>
      <c r="N2042" s="13" t="str">
        <f t="shared" si="196"/>
        <v>2013</v>
      </c>
      <c r="O2042" s="13" t="str">
        <f t="shared" si="197"/>
        <v>Oct</v>
      </c>
      <c r="P2042" s="13">
        <f t="shared" si="198"/>
        <v>41593.968784722223</v>
      </c>
      <c r="Q2042" t="b">
        <v>1</v>
      </c>
      <c r="R2042">
        <v>271</v>
      </c>
      <c r="S2042" t="b">
        <v>1</v>
      </c>
      <c r="T2042" t="s">
        <v>8293</v>
      </c>
      <c r="U2042" s="9" t="s">
        <v>8317</v>
      </c>
      <c r="V2042" t="s">
        <v>8347</v>
      </c>
    </row>
    <row r="2043" spans="1:22" ht="45" hidden="1" x14ac:dyDescent="0.3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s="7">
        <f t="shared" si="199"/>
        <v>182</v>
      </c>
      <c r="G2043" s="7">
        <f t="shared" si="194"/>
        <v>143.97999999999999</v>
      </c>
      <c r="H2043" t="s">
        <v>8218</v>
      </c>
      <c r="I2043" t="s">
        <v>8223</v>
      </c>
      <c r="J2043" t="s">
        <v>8245</v>
      </c>
      <c r="K2043">
        <v>1478785027</v>
      </c>
      <c r="L2043">
        <v>1476189427</v>
      </c>
      <c r="M2043" s="13">
        <f t="shared" si="195"/>
        <v>42654.525775462964</v>
      </c>
      <c r="N2043" s="13" t="str">
        <f t="shared" si="196"/>
        <v>2016</v>
      </c>
      <c r="O2043" s="13" t="str">
        <f t="shared" si="197"/>
        <v>Oct</v>
      </c>
      <c r="P2043" s="13">
        <f t="shared" si="198"/>
        <v>42684.567442129628</v>
      </c>
      <c r="Q2043" t="b">
        <v>0</v>
      </c>
      <c r="R2043">
        <v>120</v>
      </c>
      <c r="S2043" t="b">
        <v>1</v>
      </c>
      <c r="T2043" t="s">
        <v>8293</v>
      </c>
      <c r="U2043" s="9" t="s">
        <v>8317</v>
      </c>
      <c r="V2043" t="s">
        <v>8347</v>
      </c>
    </row>
    <row r="2044" spans="1:22" ht="45" hidden="1" x14ac:dyDescent="0.3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s="7">
        <f t="shared" si="199"/>
        <v>124</v>
      </c>
      <c r="G2044" s="7">
        <f t="shared" si="194"/>
        <v>88.24</v>
      </c>
      <c r="H2044" t="s">
        <v>8218</v>
      </c>
      <c r="I2044" t="s">
        <v>8223</v>
      </c>
      <c r="J2044" t="s">
        <v>8245</v>
      </c>
      <c r="K2044">
        <v>1453481974</v>
      </c>
      <c r="L2044">
        <v>1448297974</v>
      </c>
      <c r="M2044" s="13">
        <f t="shared" si="195"/>
        <v>42331.708032407405</v>
      </c>
      <c r="N2044" s="13" t="str">
        <f t="shared" si="196"/>
        <v>2015</v>
      </c>
      <c r="O2044" s="13" t="str">
        <f t="shared" si="197"/>
        <v>Nov</v>
      </c>
      <c r="P2044" s="13">
        <f t="shared" si="198"/>
        <v>42391.708032407405</v>
      </c>
      <c r="Q2044" t="b">
        <v>0</v>
      </c>
      <c r="R2044">
        <v>140</v>
      </c>
      <c r="S2044" t="b">
        <v>1</v>
      </c>
      <c r="T2044" t="s">
        <v>8293</v>
      </c>
      <c r="U2044" s="9" t="s">
        <v>8317</v>
      </c>
      <c r="V2044" t="s">
        <v>8347</v>
      </c>
    </row>
    <row r="2045" spans="1:22" ht="60" hidden="1" x14ac:dyDescent="0.3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s="7">
        <f t="shared" si="199"/>
        <v>506</v>
      </c>
      <c r="G2045" s="7">
        <f t="shared" si="194"/>
        <v>36.33</v>
      </c>
      <c r="H2045" t="s">
        <v>8218</v>
      </c>
      <c r="I2045" t="s">
        <v>8223</v>
      </c>
      <c r="J2045" t="s">
        <v>8245</v>
      </c>
      <c r="K2045">
        <v>1481432340</v>
      </c>
      <c r="L2045">
        <v>1476764077</v>
      </c>
      <c r="M2045" s="13">
        <f t="shared" si="195"/>
        <v>42661.176817129628</v>
      </c>
      <c r="N2045" s="13" t="str">
        <f t="shared" si="196"/>
        <v>2016</v>
      </c>
      <c r="O2045" s="13" t="str">
        <f t="shared" si="197"/>
        <v>Oct</v>
      </c>
      <c r="P2045" s="13">
        <f t="shared" si="198"/>
        <v>42715.207638888889</v>
      </c>
      <c r="Q2045" t="b">
        <v>0</v>
      </c>
      <c r="R2045">
        <v>193</v>
      </c>
      <c r="S2045" t="b">
        <v>1</v>
      </c>
      <c r="T2045" t="s">
        <v>8293</v>
      </c>
      <c r="U2045" s="9" t="s">
        <v>8317</v>
      </c>
      <c r="V2045" t="s">
        <v>8347</v>
      </c>
    </row>
    <row r="2046" spans="1:22" ht="60" hidden="1" x14ac:dyDescent="0.3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s="7">
        <f t="shared" si="199"/>
        <v>108</v>
      </c>
      <c r="G2046" s="7">
        <f t="shared" si="194"/>
        <v>90.18</v>
      </c>
      <c r="H2046" t="s">
        <v>8218</v>
      </c>
      <c r="I2046" t="s">
        <v>8223</v>
      </c>
      <c r="J2046" t="s">
        <v>8245</v>
      </c>
      <c r="K2046">
        <v>1434212714</v>
      </c>
      <c r="L2046">
        <v>1431620714</v>
      </c>
      <c r="M2046" s="13">
        <f t="shared" si="195"/>
        <v>42138.684189814812</v>
      </c>
      <c r="N2046" s="13" t="str">
        <f t="shared" si="196"/>
        <v>2015</v>
      </c>
      <c r="O2046" s="13" t="str">
        <f t="shared" si="197"/>
        <v>May</v>
      </c>
      <c r="P2046" s="13">
        <f t="shared" si="198"/>
        <v>42168.684189814812</v>
      </c>
      <c r="Q2046" t="b">
        <v>0</v>
      </c>
      <c r="R2046">
        <v>180</v>
      </c>
      <c r="S2046" t="b">
        <v>1</v>
      </c>
      <c r="T2046" t="s">
        <v>8293</v>
      </c>
      <c r="U2046" s="9" t="s">
        <v>8317</v>
      </c>
      <c r="V2046" t="s">
        <v>8347</v>
      </c>
    </row>
    <row r="2047" spans="1:22" ht="60" hidden="1" x14ac:dyDescent="0.3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s="7">
        <f t="shared" si="199"/>
        <v>819</v>
      </c>
      <c r="G2047" s="7">
        <f t="shared" si="194"/>
        <v>152.62</v>
      </c>
      <c r="H2047" t="s">
        <v>8218</v>
      </c>
      <c r="I2047" t="s">
        <v>8223</v>
      </c>
      <c r="J2047" t="s">
        <v>8245</v>
      </c>
      <c r="K2047">
        <v>1341799647</v>
      </c>
      <c r="L2047">
        <v>1339207647</v>
      </c>
      <c r="M2047" s="13">
        <f t="shared" si="195"/>
        <v>41069.088506944441</v>
      </c>
      <c r="N2047" s="13" t="str">
        <f t="shared" si="196"/>
        <v>2012</v>
      </c>
      <c r="O2047" s="13" t="str">
        <f t="shared" si="197"/>
        <v>Jun</v>
      </c>
      <c r="P2047" s="13">
        <f t="shared" si="198"/>
        <v>41099.088506944441</v>
      </c>
      <c r="Q2047" t="b">
        <v>0</v>
      </c>
      <c r="R2047">
        <v>263</v>
      </c>
      <c r="S2047" t="b">
        <v>1</v>
      </c>
      <c r="T2047" t="s">
        <v>8293</v>
      </c>
      <c r="U2047" s="9" t="s">
        <v>8317</v>
      </c>
      <c r="V2047" t="s">
        <v>8347</v>
      </c>
    </row>
    <row r="2048" spans="1:22" ht="45" hidden="1" x14ac:dyDescent="0.3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s="7">
        <f t="shared" si="199"/>
        <v>121</v>
      </c>
      <c r="G2048" s="7">
        <f t="shared" si="194"/>
        <v>55.81</v>
      </c>
      <c r="H2048" t="s">
        <v>8218</v>
      </c>
      <c r="I2048" t="s">
        <v>8223</v>
      </c>
      <c r="J2048" t="s">
        <v>8245</v>
      </c>
      <c r="K2048">
        <v>1369282044</v>
      </c>
      <c r="L2048">
        <v>1366690044</v>
      </c>
      <c r="M2048" s="13">
        <f t="shared" si="195"/>
        <v>41387.171805555554</v>
      </c>
      <c r="N2048" s="13" t="str">
        <f t="shared" si="196"/>
        <v>2013</v>
      </c>
      <c r="O2048" s="13" t="str">
        <f t="shared" si="197"/>
        <v>Apr</v>
      </c>
      <c r="P2048" s="13">
        <f t="shared" si="198"/>
        <v>41417.171805555554</v>
      </c>
      <c r="Q2048" t="b">
        <v>0</v>
      </c>
      <c r="R2048">
        <v>217</v>
      </c>
      <c r="S2048" t="b">
        <v>1</v>
      </c>
      <c r="T2048" t="s">
        <v>8293</v>
      </c>
      <c r="U2048" s="9" t="s">
        <v>8317</v>
      </c>
      <c r="V2048" t="s">
        <v>8347</v>
      </c>
    </row>
    <row r="2049" spans="1:22" ht="45" hidden="1" x14ac:dyDescent="0.3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s="7">
        <f t="shared" si="199"/>
        <v>103</v>
      </c>
      <c r="G2049" s="7">
        <f t="shared" si="194"/>
        <v>227.85</v>
      </c>
      <c r="H2049" t="s">
        <v>8218</v>
      </c>
      <c r="I2049" t="s">
        <v>8225</v>
      </c>
      <c r="J2049" t="s">
        <v>8247</v>
      </c>
      <c r="K2049">
        <v>1429228800</v>
      </c>
      <c r="L2049">
        <v>1426714870</v>
      </c>
      <c r="M2049" s="13">
        <f t="shared" si="195"/>
        <v>42081.903587962966</v>
      </c>
      <c r="N2049" s="13" t="str">
        <f t="shared" si="196"/>
        <v>2015</v>
      </c>
      <c r="O2049" s="13" t="str">
        <f t="shared" si="197"/>
        <v>Mar</v>
      </c>
      <c r="P2049" s="13">
        <f t="shared" si="198"/>
        <v>42111</v>
      </c>
      <c r="Q2049" t="b">
        <v>0</v>
      </c>
      <c r="R2049">
        <v>443</v>
      </c>
      <c r="S2049" t="b">
        <v>1</v>
      </c>
      <c r="T2049" t="s">
        <v>8293</v>
      </c>
      <c r="U2049" s="9" t="s">
        <v>8317</v>
      </c>
      <c r="V2049" t="s">
        <v>8347</v>
      </c>
    </row>
    <row r="2050" spans="1:22" ht="45" hidden="1" x14ac:dyDescent="0.3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s="7">
        <f t="shared" si="199"/>
        <v>148</v>
      </c>
      <c r="G2050" s="7">
        <f t="shared" si="194"/>
        <v>91.83</v>
      </c>
      <c r="H2050" t="s">
        <v>8218</v>
      </c>
      <c r="I2050" t="s">
        <v>8223</v>
      </c>
      <c r="J2050" t="s">
        <v>8245</v>
      </c>
      <c r="K2050">
        <v>1369323491</v>
      </c>
      <c r="L2050">
        <v>1366731491</v>
      </c>
      <c r="M2050" s="13">
        <f t="shared" si="195"/>
        <v>41387.651516203703</v>
      </c>
      <c r="N2050" s="13" t="str">
        <f t="shared" si="196"/>
        <v>2013</v>
      </c>
      <c r="O2050" s="13" t="str">
        <f t="shared" si="197"/>
        <v>Apr</v>
      </c>
      <c r="P2050" s="13">
        <f t="shared" si="198"/>
        <v>41417.651516203703</v>
      </c>
      <c r="Q2050" t="b">
        <v>0</v>
      </c>
      <c r="R2050">
        <v>1373</v>
      </c>
      <c r="S2050" t="b">
        <v>1</v>
      </c>
      <c r="T2050" t="s">
        <v>8293</v>
      </c>
      <c r="U2050" s="9" t="s">
        <v>8317</v>
      </c>
      <c r="V2050" t="s">
        <v>8347</v>
      </c>
    </row>
    <row r="2051" spans="1:22" ht="30" hidden="1" x14ac:dyDescent="0.3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s="7">
        <f t="shared" si="199"/>
        <v>120</v>
      </c>
      <c r="G2051" s="7">
        <f t="shared" si="194"/>
        <v>80.989999999999995</v>
      </c>
      <c r="H2051" t="s">
        <v>8218</v>
      </c>
      <c r="I2051" t="s">
        <v>8224</v>
      </c>
      <c r="J2051" t="s">
        <v>8246</v>
      </c>
      <c r="K2051">
        <v>1386025140</v>
      </c>
      <c r="L2051">
        <v>1382963963</v>
      </c>
      <c r="M2051" s="13">
        <f t="shared" si="195"/>
        <v>41575.527349537035</v>
      </c>
      <c r="N2051" s="13" t="str">
        <f t="shared" si="196"/>
        <v>2013</v>
      </c>
      <c r="O2051" s="13" t="str">
        <f t="shared" si="197"/>
        <v>Oct</v>
      </c>
      <c r="P2051" s="13">
        <f t="shared" si="198"/>
        <v>41610.957638888889</v>
      </c>
      <c r="Q2051" t="b">
        <v>0</v>
      </c>
      <c r="R2051">
        <v>742</v>
      </c>
      <c r="S2051" t="b">
        <v>1</v>
      </c>
      <c r="T2051" t="s">
        <v>8293</v>
      </c>
      <c r="U2051" s="9" t="s">
        <v>8317</v>
      </c>
      <c r="V2051" t="s">
        <v>8347</v>
      </c>
    </row>
    <row r="2052" spans="1:22" ht="60" hidden="1" x14ac:dyDescent="0.3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s="7">
        <f t="shared" si="199"/>
        <v>473</v>
      </c>
      <c r="G2052" s="7">
        <f t="shared" si="194"/>
        <v>278.39</v>
      </c>
      <c r="H2052" t="s">
        <v>8218</v>
      </c>
      <c r="I2052" t="s">
        <v>8223</v>
      </c>
      <c r="J2052" t="s">
        <v>8245</v>
      </c>
      <c r="K2052">
        <v>1433036578</v>
      </c>
      <c r="L2052">
        <v>1429580578</v>
      </c>
      <c r="M2052" s="13">
        <f t="shared" si="195"/>
        <v>42115.071504629625</v>
      </c>
      <c r="N2052" s="13" t="str">
        <f t="shared" si="196"/>
        <v>2015</v>
      </c>
      <c r="O2052" s="13" t="str">
        <f t="shared" si="197"/>
        <v>Apr</v>
      </c>
      <c r="P2052" s="13">
        <f t="shared" si="198"/>
        <v>42155.071504629625</v>
      </c>
      <c r="Q2052" t="b">
        <v>0</v>
      </c>
      <c r="R2052">
        <v>170</v>
      </c>
      <c r="S2052" t="b">
        <v>1</v>
      </c>
      <c r="T2052" t="s">
        <v>8293</v>
      </c>
      <c r="U2052" s="9" t="s">
        <v>8317</v>
      </c>
      <c r="V2052" t="s">
        <v>8347</v>
      </c>
    </row>
    <row r="2053" spans="1:22" ht="60" hidden="1" x14ac:dyDescent="0.3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s="7">
        <f t="shared" si="199"/>
        <v>130</v>
      </c>
      <c r="G2053" s="7">
        <f t="shared" si="194"/>
        <v>43.1</v>
      </c>
      <c r="H2053" t="s">
        <v>8218</v>
      </c>
      <c r="I2053" t="s">
        <v>8223</v>
      </c>
      <c r="J2053" t="s">
        <v>8245</v>
      </c>
      <c r="K2053">
        <v>1388017937</v>
      </c>
      <c r="L2053">
        <v>1385425937</v>
      </c>
      <c r="M2053" s="13">
        <f t="shared" si="195"/>
        <v>41604.022418981483</v>
      </c>
      <c r="N2053" s="13" t="str">
        <f t="shared" si="196"/>
        <v>2013</v>
      </c>
      <c r="O2053" s="13" t="str">
        <f t="shared" si="197"/>
        <v>Nov</v>
      </c>
      <c r="P2053" s="13">
        <f t="shared" si="198"/>
        <v>41634.022418981483</v>
      </c>
      <c r="Q2053" t="b">
        <v>0</v>
      </c>
      <c r="R2053">
        <v>242</v>
      </c>
      <c r="S2053" t="b">
        <v>1</v>
      </c>
      <c r="T2053" t="s">
        <v>8293</v>
      </c>
      <c r="U2053" s="9" t="s">
        <v>8317</v>
      </c>
      <c r="V2053" t="s">
        <v>8347</v>
      </c>
    </row>
    <row r="2054" spans="1:22" ht="45" hidden="1" x14ac:dyDescent="0.3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s="7">
        <f t="shared" si="199"/>
        <v>353</v>
      </c>
      <c r="G2054" s="7">
        <f t="shared" si="194"/>
        <v>326.29000000000002</v>
      </c>
      <c r="H2054" t="s">
        <v>8218</v>
      </c>
      <c r="I2054" t="s">
        <v>8223</v>
      </c>
      <c r="J2054" t="s">
        <v>8245</v>
      </c>
      <c r="K2054">
        <v>1455933653</v>
      </c>
      <c r="L2054">
        <v>1452045653</v>
      </c>
      <c r="M2054" s="13">
        <f t="shared" si="195"/>
        <v>42375.08394675926</v>
      </c>
      <c r="N2054" s="13" t="str">
        <f t="shared" si="196"/>
        <v>2016</v>
      </c>
      <c r="O2054" s="13" t="str">
        <f t="shared" si="197"/>
        <v>Jan</v>
      </c>
      <c r="P2054" s="13">
        <f t="shared" si="198"/>
        <v>42420.08394675926</v>
      </c>
      <c r="Q2054" t="b">
        <v>0</v>
      </c>
      <c r="R2054">
        <v>541</v>
      </c>
      <c r="S2054" t="b">
        <v>1</v>
      </c>
      <c r="T2054" t="s">
        <v>8293</v>
      </c>
      <c r="U2054" s="9" t="s">
        <v>8317</v>
      </c>
      <c r="V2054" t="s">
        <v>8347</v>
      </c>
    </row>
    <row r="2055" spans="1:22" ht="45" hidden="1" x14ac:dyDescent="0.3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s="7">
        <f t="shared" si="199"/>
        <v>101</v>
      </c>
      <c r="G2055" s="7">
        <f t="shared" si="194"/>
        <v>41.74</v>
      </c>
      <c r="H2055" t="s">
        <v>8218</v>
      </c>
      <c r="I2055" t="s">
        <v>8223</v>
      </c>
      <c r="J2055" t="s">
        <v>8245</v>
      </c>
      <c r="K2055">
        <v>1448466551</v>
      </c>
      <c r="L2055">
        <v>1445870951</v>
      </c>
      <c r="M2055" s="13">
        <f t="shared" si="195"/>
        <v>42303.617488425924</v>
      </c>
      <c r="N2055" s="13" t="str">
        <f t="shared" si="196"/>
        <v>2015</v>
      </c>
      <c r="O2055" s="13" t="str">
        <f t="shared" si="197"/>
        <v>Oct</v>
      </c>
      <c r="P2055" s="13">
        <f t="shared" si="198"/>
        <v>42333.659155092595</v>
      </c>
      <c r="Q2055" t="b">
        <v>0</v>
      </c>
      <c r="R2055">
        <v>121</v>
      </c>
      <c r="S2055" t="b">
        <v>1</v>
      </c>
      <c r="T2055" t="s">
        <v>8293</v>
      </c>
      <c r="U2055" s="9" t="s">
        <v>8317</v>
      </c>
      <c r="V2055" t="s">
        <v>8347</v>
      </c>
    </row>
    <row r="2056" spans="1:22" ht="45" hidden="1" x14ac:dyDescent="0.3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s="7">
        <f t="shared" si="199"/>
        <v>114</v>
      </c>
      <c r="G2056" s="7">
        <f t="shared" si="194"/>
        <v>64.02</v>
      </c>
      <c r="H2056" t="s">
        <v>8218</v>
      </c>
      <c r="I2056" t="s">
        <v>8224</v>
      </c>
      <c r="J2056" t="s">
        <v>8246</v>
      </c>
      <c r="K2056">
        <v>1399033810</v>
      </c>
      <c r="L2056">
        <v>1396441810</v>
      </c>
      <c r="M2056" s="13">
        <f t="shared" si="195"/>
        <v>41731.520949074074</v>
      </c>
      <c r="N2056" s="13" t="str">
        <f t="shared" si="196"/>
        <v>2014</v>
      </c>
      <c r="O2056" s="13" t="str">
        <f t="shared" si="197"/>
        <v>Apr</v>
      </c>
      <c r="P2056" s="13">
        <f t="shared" si="198"/>
        <v>41761.520949074074</v>
      </c>
      <c r="Q2056" t="b">
        <v>0</v>
      </c>
      <c r="R2056">
        <v>621</v>
      </c>
      <c r="S2056" t="b">
        <v>1</v>
      </c>
      <c r="T2056" t="s">
        <v>8293</v>
      </c>
      <c r="U2056" s="9" t="s">
        <v>8317</v>
      </c>
      <c r="V2056" t="s">
        <v>8347</v>
      </c>
    </row>
    <row r="2057" spans="1:22" ht="45" hidden="1" x14ac:dyDescent="0.3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s="7">
        <f t="shared" si="199"/>
        <v>167</v>
      </c>
      <c r="G2057" s="7">
        <f t="shared" si="194"/>
        <v>99.46</v>
      </c>
      <c r="H2057" t="s">
        <v>8218</v>
      </c>
      <c r="I2057" t="s">
        <v>8223</v>
      </c>
      <c r="J2057" t="s">
        <v>8245</v>
      </c>
      <c r="K2057">
        <v>1417579200</v>
      </c>
      <c r="L2057">
        <v>1415031043</v>
      </c>
      <c r="M2057" s="13">
        <f t="shared" si="195"/>
        <v>41946.674108796295</v>
      </c>
      <c r="N2057" s="13" t="str">
        <f t="shared" si="196"/>
        <v>2014</v>
      </c>
      <c r="O2057" s="13" t="str">
        <f t="shared" si="197"/>
        <v>Nov</v>
      </c>
      <c r="P2057" s="13">
        <f t="shared" si="198"/>
        <v>41976.166666666672</v>
      </c>
      <c r="Q2057" t="b">
        <v>0</v>
      </c>
      <c r="R2057">
        <v>101</v>
      </c>
      <c r="S2057" t="b">
        <v>1</v>
      </c>
      <c r="T2057" t="s">
        <v>8293</v>
      </c>
      <c r="U2057" s="9" t="s">
        <v>8317</v>
      </c>
      <c r="V2057" t="s">
        <v>8347</v>
      </c>
    </row>
    <row r="2058" spans="1:22" ht="45" hidden="1" x14ac:dyDescent="0.3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s="7">
        <f t="shared" si="199"/>
        <v>153</v>
      </c>
      <c r="G2058" s="7">
        <f t="shared" ref="G2058:G2121" si="200">IFERROR(ROUND(E2058/R2058,2),0)</f>
        <v>138.49</v>
      </c>
      <c r="H2058" t="s">
        <v>8218</v>
      </c>
      <c r="I2058" t="s">
        <v>8223</v>
      </c>
      <c r="J2058" t="s">
        <v>8245</v>
      </c>
      <c r="K2058">
        <v>1366222542</v>
      </c>
      <c r="L2058">
        <v>1363630542</v>
      </c>
      <c r="M2058" s="13">
        <f t="shared" ref="M2058:M2121" si="201">(((L2058/60)/60)/24)+DATE(1970,1,1)</f>
        <v>41351.76090277778</v>
      </c>
      <c r="N2058" s="13" t="str">
        <f t="shared" ref="N2058:N2121" si="202">TEXT(M2058, "YYY")</f>
        <v>2013</v>
      </c>
      <c r="O2058" s="13" t="str">
        <f t="shared" ref="O2058:O2121" si="203">TEXT(M2058,"MMM")</f>
        <v>Mar</v>
      </c>
      <c r="P2058" s="13">
        <f t="shared" ref="P2058:P2121" si="204">(((K2058/60)/60)/24)+DATE(1970,1,1)</f>
        <v>41381.76090277778</v>
      </c>
      <c r="Q2058" t="b">
        <v>0</v>
      </c>
      <c r="R2058">
        <v>554</v>
      </c>
      <c r="S2058" t="b">
        <v>1</v>
      </c>
      <c r="T2058" t="s">
        <v>8293</v>
      </c>
      <c r="U2058" s="9" t="s">
        <v>8317</v>
      </c>
      <c r="V2058" t="s">
        <v>8347</v>
      </c>
    </row>
    <row r="2059" spans="1:22" ht="60" hidden="1" x14ac:dyDescent="0.3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s="7">
        <f t="shared" si="199"/>
        <v>202</v>
      </c>
      <c r="G2059" s="7">
        <f t="shared" si="200"/>
        <v>45.55</v>
      </c>
      <c r="H2059" t="s">
        <v>8218</v>
      </c>
      <c r="I2059" t="s">
        <v>8224</v>
      </c>
      <c r="J2059" t="s">
        <v>8246</v>
      </c>
      <c r="K2059">
        <v>1456487532</v>
      </c>
      <c r="L2059">
        <v>1453895532</v>
      </c>
      <c r="M2059" s="13">
        <f t="shared" si="201"/>
        <v>42396.494583333333</v>
      </c>
      <c r="N2059" s="13" t="str">
        <f t="shared" si="202"/>
        <v>2016</v>
      </c>
      <c r="O2059" s="13" t="str">
        <f t="shared" si="203"/>
        <v>Jan</v>
      </c>
      <c r="P2059" s="13">
        <f t="shared" si="204"/>
        <v>42426.494583333333</v>
      </c>
      <c r="Q2059" t="b">
        <v>0</v>
      </c>
      <c r="R2059">
        <v>666</v>
      </c>
      <c r="S2059" t="b">
        <v>1</v>
      </c>
      <c r="T2059" t="s">
        <v>8293</v>
      </c>
      <c r="U2059" s="9" t="s">
        <v>8317</v>
      </c>
      <c r="V2059" t="s">
        <v>8347</v>
      </c>
    </row>
    <row r="2060" spans="1:22" ht="30" hidden="1" x14ac:dyDescent="0.3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s="7">
        <f t="shared" si="199"/>
        <v>168</v>
      </c>
      <c r="G2060" s="7">
        <f t="shared" si="200"/>
        <v>10.51</v>
      </c>
      <c r="H2060" t="s">
        <v>8218</v>
      </c>
      <c r="I2060" t="s">
        <v>8224</v>
      </c>
      <c r="J2060" t="s">
        <v>8246</v>
      </c>
      <c r="K2060">
        <v>1425326400</v>
      </c>
      <c r="L2060">
        <v>1421916830</v>
      </c>
      <c r="M2060" s="13">
        <f t="shared" si="201"/>
        <v>42026.370717592596</v>
      </c>
      <c r="N2060" s="13" t="str">
        <f t="shared" si="202"/>
        <v>2015</v>
      </c>
      <c r="O2060" s="13" t="str">
        <f t="shared" si="203"/>
        <v>Jan</v>
      </c>
      <c r="P2060" s="13">
        <f t="shared" si="204"/>
        <v>42065.833333333328</v>
      </c>
      <c r="Q2060" t="b">
        <v>0</v>
      </c>
      <c r="R2060">
        <v>410</v>
      </c>
      <c r="S2060" t="b">
        <v>1</v>
      </c>
      <c r="T2060" t="s">
        <v>8293</v>
      </c>
      <c r="U2060" s="9" t="s">
        <v>8317</v>
      </c>
      <c r="V2060" t="s">
        <v>8347</v>
      </c>
    </row>
    <row r="2061" spans="1:22" ht="60" hidden="1" x14ac:dyDescent="0.3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s="7">
        <f t="shared" si="199"/>
        <v>143</v>
      </c>
      <c r="G2061" s="7">
        <f t="shared" si="200"/>
        <v>114.77</v>
      </c>
      <c r="H2061" t="s">
        <v>8218</v>
      </c>
      <c r="I2061" t="s">
        <v>8223</v>
      </c>
      <c r="J2061" t="s">
        <v>8245</v>
      </c>
      <c r="K2061">
        <v>1454277540</v>
      </c>
      <c r="L2061">
        <v>1450880854</v>
      </c>
      <c r="M2061" s="13">
        <f t="shared" si="201"/>
        <v>42361.602476851855</v>
      </c>
      <c r="N2061" s="13" t="str">
        <f t="shared" si="202"/>
        <v>2015</v>
      </c>
      <c r="O2061" s="13" t="str">
        <f t="shared" si="203"/>
        <v>Dec</v>
      </c>
      <c r="P2061" s="13">
        <f t="shared" si="204"/>
        <v>42400.915972222225</v>
      </c>
      <c r="Q2061" t="b">
        <v>0</v>
      </c>
      <c r="R2061">
        <v>375</v>
      </c>
      <c r="S2061" t="b">
        <v>1</v>
      </c>
      <c r="T2061" t="s">
        <v>8293</v>
      </c>
      <c r="U2061" s="9" t="s">
        <v>8317</v>
      </c>
      <c r="V2061" t="s">
        <v>8347</v>
      </c>
    </row>
    <row r="2062" spans="1:22" ht="60" hidden="1" x14ac:dyDescent="0.3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s="7">
        <f t="shared" si="199"/>
        <v>196</v>
      </c>
      <c r="G2062" s="7">
        <f t="shared" si="200"/>
        <v>36</v>
      </c>
      <c r="H2062" t="s">
        <v>8218</v>
      </c>
      <c r="I2062" t="s">
        <v>8223</v>
      </c>
      <c r="J2062" t="s">
        <v>8245</v>
      </c>
      <c r="K2062">
        <v>1406129150</v>
      </c>
      <c r="L2062">
        <v>1400945150</v>
      </c>
      <c r="M2062" s="13">
        <f t="shared" si="201"/>
        <v>41783.642939814818</v>
      </c>
      <c r="N2062" s="13" t="str">
        <f t="shared" si="202"/>
        <v>2014</v>
      </c>
      <c r="O2062" s="13" t="str">
        <f t="shared" si="203"/>
        <v>May</v>
      </c>
      <c r="P2062" s="13">
        <f t="shared" si="204"/>
        <v>41843.642939814818</v>
      </c>
      <c r="Q2062" t="b">
        <v>0</v>
      </c>
      <c r="R2062">
        <v>1364</v>
      </c>
      <c r="S2062" t="b">
        <v>1</v>
      </c>
      <c r="T2062" t="s">
        <v>8293</v>
      </c>
      <c r="U2062" s="9" t="s">
        <v>8317</v>
      </c>
      <c r="V2062" t="s">
        <v>8347</v>
      </c>
    </row>
    <row r="2063" spans="1:22" ht="45" hidden="1" x14ac:dyDescent="0.3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s="7">
        <f t="shared" si="199"/>
        <v>108</v>
      </c>
      <c r="G2063" s="7">
        <f t="shared" si="200"/>
        <v>154.16999999999999</v>
      </c>
      <c r="H2063" t="s">
        <v>8218</v>
      </c>
      <c r="I2063" t="s">
        <v>8223</v>
      </c>
      <c r="J2063" t="s">
        <v>8245</v>
      </c>
      <c r="K2063">
        <v>1483208454</v>
      </c>
      <c r="L2063">
        <v>1480616454</v>
      </c>
      <c r="M2063" s="13">
        <f t="shared" si="201"/>
        <v>42705.764513888891</v>
      </c>
      <c r="N2063" s="13" t="str">
        <f t="shared" si="202"/>
        <v>2016</v>
      </c>
      <c r="O2063" s="13" t="str">
        <f t="shared" si="203"/>
        <v>Dec</v>
      </c>
      <c r="P2063" s="13">
        <f t="shared" si="204"/>
        <v>42735.764513888891</v>
      </c>
      <c r="Q2063" t="b">
        <v>0</v>
      </c>
      <c r="R2063">
        <v>35</v>
      </c>
      <c r="S2063" t="b">
        <v>1</v>
      </c>
      <c r="T2063" t="s">
        <v>8293</v>
      </c>
      <c r="U2063" s="9" t="s">
        <v>8317</v>
      </c>
      <c r="V2063" t="s">
        <v>8347</v>
      </c>
    </row>
    <row r="2064" spans="1:22" ht="60" hidden="1" x14ac:dyDescent="0.3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s="7">
        <f t="shared" si="199"/>
        <v>115</v>
      </c>
      <c r="G2064" s="7">
        <f t="shared" si="200"/>
        <v>566.39</v>
      </c>
      <c r="H2064" t="s">
        <v>8218</v>
      </c>
      <c r="I2064" t="s">
        <v>8231</v>
      </c>
      <c r="J2064" t="s">
        <v>8252</v>
      </c>
      <c r="K2064">
        <v>1458807098</v>
      </c>
      <c r="L2064">
        <v>1456218698</v>
      </c>
      <c r="M2064" s="13">
        <f t="shared" si="201"/>
        <v>42423.3830787037</v>
      </c>
      <c r="N2064" s="13" t="str">
        <f t="shared" si="202"/>
        <v>2016</v>
      </c>
      <c r="O2064" s="13" t="str">
        <f t="shared" si="203"/>
        <v>Feb</v>
      </c>
      <c r="P2064" s="13">
        <f t="shared" si="204"/>
        <v>42453.341412037036</v>
      </c>
      <c r="Q2064" t="b">
        <v>0</v>
      </c>
      <c r="R2064">
        <v>203</v>
      </c>
      <c r="S2064" t="b">
        <v>1</v>
      </c>
      <c r="T2064" t="s">
        <v>8293</v>
      </c>
      <c r="U2064" s="9" t="s">
        <v>8317</v>
      </c>
      <c r="V2064" t="s">
        <v>8347</v>
      </c>
    </row>
    <row r="2065" spans="1:22" ht="30" hidden="1" x14ac:dyDescent="0.3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s="7">
        <f t="shared" si="199"/>
        <v>148</v>
      </c>
      <c r="G2065" s="7">
        <f t="shared" si="200"/>
        <v>120.86</v>
      </c>
      <c r="H2065" t="s">
        <v>8218</v>
      </c>
      <c r="I2065" t="s">
        <v>8235</v>
      </c>
      <c r="J2065" t="s">
        <v>8248</v>
      </c>
      <c r="K2065">
        <v>1463333701</v>
      </c>
      <c r="L2065">
        <v>1460482501</v>
      </c>
      <c r="M2065" s="13">
        <f t="shared" si="201"/>
        <v>42472.73265046296</v>
      </c>
      <c r="N2065" s="13" t="str">
        <f t="shared" si="202"/>
        <v>2016</v>
      </c>
      <c r="O2065" s="13" t="str">
        <f t="shared" si="203"/>
        <v>Apr</v>
      </c>
      <c r="P2065" s="13">
        <f t="shared" si="204"/>
        <v>42505.73265046296</v>
      </c>
      <c r="Q2065" t="b">
        <v>0</v>
      </c>
      <c r="R2065">
        <v>49</v>
      </c>
      <c r="S2065" t="b">
        <v>1</v>
      </c>
      <c r="T2065" t="s">
        <v>8293</v>
      </c>
      <c r="U2065" s="9" t="s">
        <v>8317</v>
      </c>
      <c r="V2065" t="s">
        <v>8347</v>
      </c>
    </row>
    <row r="2066" spans="1:22" ht="45" hidden="1" x14ac:dyDescent="0.3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s="7">
        <f t="shared" si="199"/>
        <v>191</v>
      </c>
      <c r="G2066" s="7">
        <f t="shared" si="200"/>
        <v>86.16</v>
      </c>
      <c r="H2066" t="s">
        <v>8218</v>
      </c>
      <c r="I2066" t="s">
        <v>8223</v>
      </c>
      <c r="J2066" t="s">
        <v>8245</v>
      </c>
      <c r="K2066">
        <v>1370001600</v>
      </c>
      <c r="L2066">
        <v>1366879523</v>
      </c>
      <c r="M2066" s="13">
        <f t="shared" si="201"/>
        <v>41389.364849537036</v>
      </c>
      <c r="N2066" s="13" t="str">
        <f t="shared" si="202"/>
        <v>2013</v>
      </c>
      <c r="O2066" s="13" t="str">
        <f t="shared" si="203"/>
        <v>Apr</v>
      </c>
      <c r="P2066" s="13">
        <f t="shared" si="204"/>
        <v>41425.5</v>
      </c>
      <c r="Q2066" t="b">
        <v>0</v>
      </c>
      <c r="R2066">
        <v>5812</v>
      </c>
      <c r="S2066" t="b">
        <v>1</v>
      </c>
      <c r="T2066" t="s">
        <v>8293</v>
      </c>
      <c r="U2066" s="9" t="s">
        <v>8317</v>
      </c>
      <c r="V2066" t="s">
        <v>8347</v>
      </c>
    </row>
    <row r="2067" spans="1:22" ht="45" hidden="1" x14ac:dyDescent="0.3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s="7">
        <f t="shared" si="199"/>
        <v>199</v>
      </c>
      <c r="G2067" s="7">
        <f t="shared" si="200"/>
        <v>51.21</v>
      </c>
      <c r="H2067" t="s">
        <v>8218</v>
      </c>
      <c r="I2067" t="s">
        <v>8224</v>
      </c>
      <c r="J2067" t="s">
        <v>8246</v>
      </c>
      <c r="K2067">
        <v>1387958429</v>
      </c>
      <c r="L2067">
        <v>1385366429</v>
      </c>
      <c r="M2067" s="13">
        <f t="shared" si="201"/>
        <v>41603.333668981482</v>
      </c>
      <c r="N2067" s="13" t="str">
        <f t="shared" si="202"/>
        <v>2013</v>
      </c>
      <c r="O2067" s="13" t="str">
        <f t="shared" si="203"/>
        <v>Nov</v>
      </c>
      <c r="P2067" s="13">
        <f t="shared" si="204"/>
        <v>41633.333668981482</v>
      </c>
      <c r="Q2067" t="b">
        <v>0</v>
      </c>
      <c r="R2067">
        <v>1556</v>
      </c>
      <c r="S2067" t="b">
        <v>1</v>
      </c>
      <c r="T2067" t="s">
        <v>8293</v>
      </c>
      <c r="U2067" s="9" t="s">
        <v>8317</v>
      </c>
      <c r="V2067" t="s">
        <v>8347</v>
      </c>
    </row>
    <row r="2068" spans="1:22" ht="45" hidden="1" x14ac:dyDescent="0.3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s="7">
        <f t="shared" si="199"/>
        <v>219</v>
      </c>
      <c r="G2068" s="7">
        <f t="shared" si="200"/>
        <v>67.260000000000005</v>
      </c>
      <c r="H2068" t="s">
        <v>8218</v>
      </c>
      <c r="I2068" t="s">
        <v>8223</v>
      </c>
      <c r="J2068" t="s">
        <v>8245</v>
      </c>
      <c r="K2068">
        <v>1408818683</v>
      </c>
      <c r="L2068">
        <v>1406226683</v>
      </c>
      <c r="M2068" s="13">
        <f t="shared" si="201"/>
        <v>41844.771793981483</v>
      </c>
      <c r="N2068" s="13" t="str">
        <f t="shared" si="202"/>
        <v>2014</v>
      </c>
      <c r="O2068" s="13" t="str">
        <f t="shared" si="203"/>
        <v>Jul</v>
      </c>
      <c r="P2068" s="13">
        <f t="shared" si="204"/>
        <v>41874.771793981483</v>
      </c>
      <c r="Q2068" t="b">
        <v>0</v>
      </c>
      <c r="R2068">
        <v>65</v>
      </c>
      <c r="S2068" t="b">
        <v>1</v>
      </c>
      <c r="T2068" t="s">
        <v>8293</v>
      </c>
      <c r="U2068" s="9" t="s">
        <v>8317</v>
      </c>
      <c r="V2068" t="s">
        <v>8347</v>
      </c>
    </row>
    <row r="2069" spans="1:22" ht="45" hidden="1" x14ac:dyDescent="0.3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s="7">
        <f t="shared" si="199"/>
        <v>127</v>
      </c>
      <c r="G2069" s="7">
        <f t="shared" si="200"/>
        <v>62.8</v>
      </c>
      <c r="H2069" t="s">
        <v>8218</v>
      </c>
      <c r="I2069" t="s">
        <v>8224</v>
      </c>
      <c r="J2069" t="s">
        <v>8246</v>
      </c>
      <c r="K2069">
        <v>1432499376</v>
      </c>
      <c r="L2069">
        <v>1429648176</v>
      </c>
      <c r="M2069" s="13">
        <f t="shared" si="201"/>
        <v>42115.853888888887</v>
      </c>
      <c r="N2069" s="13" t="str">
        <f t="shared" si="202"/>
        <v>2015</v>
      </c>
      <c r="O2069" s="13" t="str">
        <f t="shared" si="203"/>
        <v>Apr</v>
      </c>
      <c r="P2069" s="13">
        <f t="shared" si="204"/>
        <v>42148.853888888887</v>
      </c>
      <c r="Q2069" t="b">
        <v>0</v>
      </c>
      <c r="R2069">
        <v>10</v>
      </c>
      <c r="S2069" t="b">
        <v>1</v>
      </c>
      <c r="T2069" t="s">
        <v>8293</v>
      </c>
      <c r="U2069" s="9" t="s">
        <v>8317</v>
      </c>
      <c r="V2069" t="s">
        <v>8347</v>
      </c>
    </row>
    <row r="2070" spans="1:22" ht="45" hidden="1" x14ac:dyDescent="0.3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s="7">
        <f t="shared" si="199"/>
        <v>105</v>
      </c>
      <c r="G2070" s="7">
        <f t="shared" si="200"/>
        <v>346.13</v>
      </c>
      <c r="H2070" t="s">
        <v>8218</v>
      </c>
      <c r="I2070" t="s">
        <v>8223</v>
      </c>
      <c r="J2070" t="s">
        <v>8245</v>
      </c>
      <c r="K2070">
        <v>1476994315</v>
      </c>
      <c r="L2070">
        <v>1474402315</v>
      </c>
      <c r="M2070" s="13">
        <f t="shared" si="201"/>
        <v>42633.841608796298</v>
      </c>
      <c r="N2070" s="13" t="str">
        <f t="shared" si="202"/>
        <v>2016</v>
      </c>
      <c r="O2070" s="13" t="str">
        <f t="shared" si="203"/>
        <v>Sep</v>
      </c>
      <c r="P2070" s="13">
        <f t="shared" si="204"/>
        <v>42663.841608796298</v>
      </c>
      <c r="Q2070" t="b">
        <v>0</v>
      </c>
      <c r="R2070">
        <v>76</v>
      </c>
      <c r="S2070" t="b">
        <v>1</v>
      </c>
      <c r="T2070" t="s">
        <v>8293</v>
      </c>
      <c r="U2070" s="9" t="s">
        <v>8317</v>
      </c>
      <c r="V2070" t="s">
        <v>8347</v>
      </c>
    </row>
    <row r="2071" spans="1:22" ht="60" hidden="1" x14ac:dyDescent="0.3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s="7">
        <f t="shared" si="199"/>
        <v>128</v>
      </c>
      <c r="G2071" s="7">
        <f t="shared" si="200"/>
        <v>244.12</v>
      </c>
      <c r="H2071" t="s">
        <v>8218</v>
      </c>
      <c r="I2071" t="s">
        <v>8223</v>
      </c>
      <c r="J2071" t="s">
        <v>8245</v>
      </c>
      <c r="K2071">
        <v>1451776791</v>
      </c>
      <c r="L2071">
        <v>1449098391</v>
      </c>
      <c r="M2071" s="13">
        <f t="shared" si="201"/>
        <v>42340.972118055557</v>
      </c>
      <c r="N2071" s="13" t="str">
        <f t="shared" si="202"/>
        <v>2015</v>
      </c>
      <c r="O2071" s="13" t="str">
        <f t="shared" si="203"/>
        <v>Dec</v>
      </c>
      <c r="P2071" s="13">
        <f t="shared" si="204"/>
        <v>42371.972118055557</v>
      </c>
      <c r="Q2071" t="b">
        <v>0</v>
      </c>
      <c r="R2071">
        <v>263</v>
      </c>
      <c r="S2071" t="b">
        <v>1</v>
      </c>
      <c r="T2071" t="s">
        <v>8293</v>
      </c>
      <c r="U2071" s="9" t="s">
        <v>8317</v>
      </c>
      <c r="V2071" t="s">
        <v>8347</v>
      </c>
    </row>
    <row r="2072" spans="1:22" ht="45" hidden="1" x14ac:dyDescent="0.3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s="7">
        <f t="shared" si="199"/>
        <v>317</v>
      </c>
      <c r="G2072" s="7">
        <f t="shared" si="200"/>
        <v>259.25</v>
      </c>
      <c r="H2072" t="s">
        <v>8218</v>
      </c>
      <c r="I2072" t="s">
        <v>8235</v>
      </c>
      <c r="J2072" t="s">
        <v>8248</v>
      </c>
      <c r="K2072">
        <v>1467128723</v>
      </c>
      <c r="L2072">
        <v>1464536723</v>
      </c>
      <c r="M2072" s="13">
        <f t="shared" si="201"/>
        <v>42519.6565162037</v>
      </c>
      <c r="N2072" s="13" t="str">
        <f t="shared" si="202"/>
        <v>2016</v>
      </c>
      <c r="O2072" s="13" t="str">
        <f t="shared" si="203"/>
        <v>May</v>
      </c>
      <c r="P2072" s="13">
        <f t="shared" si="204"/>
        <v>42549.6565162037</v>
      </c>
      <c r="Q2072" t="b">
        <v>0</v>
      </c>
      <c r="R2072">
        <v>1530</v>
      </c>
      <c r="S2072" t="b">
        <v>1</v>
      </c>
      <c r="T2072" t="s">
        <v>8293</v>
      </c>
      <c r="U2072" s="9" t="s">
        <v>8317</v>
      </c>
      <c r="V2072" t="s">
        <v>8347</v>
      </c>
    </row>
    <row r="2073" spans="1:22" ht="45" hidden="1" x14ac:dyDescent="0.3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s="7">
        <f t="shared" si="199"/>
        <v>281</v>
      </c>
      <c r="G2073" s="7">
        <f t="shared" si="200"/>
        <v>201.96</v>
      </c>
      <c r="H2073" t="s">
        <v>8218</v>
      </c>
      <c r="I2073" t="s">
        <v>8223</v>
      </c>
      <c r="J2073" t="s">
        <v>8245</v>
      </c>
      <c r="K2073">
        <v>1475390484</v>
      </c>
      <c r="L2073">
        <v>1471502484</v>
      </c>
      <c r="M2073" s="13">
        <f t="shared" si="201"/>
        <v>42600.278749999998</v>
      </c>
      <c r="N2073" s="13" t="str">
        <f t="shared" si="202"/>
        <v>2016</v>
      </c>
      <c r="O2073" s="13" t="str">
        <f t="shared" si="203"/>
        <v>Aug</v>
      </c>
      <c r="P2073" s="13">
        <f t="shared" si="204"/>
        <v>42645.278749999998</v>
      </c>
      <c r="Q2073" t="b">
        <v>0</v>
      </c>
      <c r="R2073">
        <v>278</v>
      </c>
      <c r="S2073" t="b">
        <v>1</v>
      </c>
      <c r="T2073" t="s">
        <v>8293</v>
      </c>
      <c r="U2073" s="9" t="s">
        <v>8317</v>
      </c>
      <c r="V2073" t="s">
        <v>8347</v>
      </c>
    </row>
    <row r="2074" spans="1:22" ht="60" hidden="1" x14ac:dyDescent="0.3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s="7">
        <f t="shared" ref="F2074:F2137" si="205">ROUND(E2074/D2074*100,0)</f>
        <v>111</v>
      </c>
      <c r="G2074" s="7">
        <f t="shared" si="200"/>
        <v>226.21</v>
      </c>
      <c r="H2074" t="s">
        <v>8218</v>
      </c>
      <c r="I2074" t="s">
        <v>8223</v>
      </c>
      <c r="J2074" t="s">
        <v>8245</v>
      </c>
      <c r="K2074">
        <v>1462629432</v>
      </c>
      <c r="L2074">
        <v>1460037432</v>
      </c>
      <c r="M2074" s="13">
        <f t="shared" si="201"/>
        <v>42467.581388888888</v>
      </c>
      <c r="N2074" s="13" t="str">
        <f t="shared" si="202"/>
        <v>2016</v>
      </c>
      <c r="O2074" s="13" t="str">
        <f t="shared" si="203"/>
        <v>Apr</v>
      </c>
      <c r="P2074" s="13">
        <f t="shared" si="204"/>
        <v>42497.581388888888</v>
      </c>
      <c r="Q2074" t="b">
        <v>0</v>
      </c>
      <c r="R2074">
        <v>350</v>
      </c>
      <c r="S2074" t="b">
        <v>1</v>
      </c>
      <c r="T2074" t="s">
        <v>8293</v>
      </c>
      <c r="U2074" s="9" t="s">
        <v>8317</v>
      </c>
      <c r="V2074" t="s">
        <v>8347</v>
      </c>
    </row>
    <row r="2075" spans="1:22" ht="45" hidden="1" x14ac:dyDescent="0.3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s="7">
        <f t="shared" si="205"/>
        <v>153</v>
      </c>
      <c r="G2075" s="7">
        <f t="shared" si="200"/>
        <v>324.69</v>
      </c>
      <c r="H2075" t="s">
        <v>8218</v>
      </c>
      <c r="I2075" t="s">
        <v>8223</v>
      </c>
      <c r="J2075" t="s">
        <v>8245</v>
      </c>
      <c r="K2075">
        <v>1431100918</v>
      </c>
      <c r="L2075">
        <v>1427212918</v>
      </c>
      <c r="M2075" s="13">
        <f t="shared" si="201"/>
        <v>42087.668032407411</v>
      </c>
      <c r="N2075" s="13" t="str">
        <f t="shared" si="202"/>
        <v>2015</v>
      </c>
      <c r="O2075" s="13" t="str">
        <f t="shared" si="203"/>
        <v>Mar</v>
      </c>
      <c r="P2075" s="13">
        <f t="shared" si="204"/>
        <v>42132.668032407411</v>
      </c>
      <c r="Q2075" t="b">
        <v>0</v>
      </c>
      <c r="R2075">
        <v>470</v>
      </c>
      <c r="S2075" t="b">
        <v>1</v>
      </c>
      <c r="T2075" t="s">
        <v>8293</v>
      </c>
      <c r="U2075" s="9" t="s">
        <v>8317</v>
      </c>
      <c r="V2075" t="s">
        <v>8347</v>
      </c>
    </row>
    <row r="2076" spans="1:22" ht="30" hidden="1" x14ac:dyDescent="0.3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s="7">
        <f t="shared" si="205"/>
        <v>103</v>
      </c>
      <c r="G2076" s="7">
        <f t="shared" si="200"/>
        <v>205</v>
      </c>
      <c r="H2076" t="s">
        <v>8218</v>
      </c>
      <c r="I2076" t="s">
        <v>8223</v>
      </c>
      <c r="J2076" t="s">
        <v>8245</v>
      </c>
      <c r="K2076">
        <v>1462564182</v>
      </c>
      <c r="L2076">
        <v>1459972182</v>
      </c>
      <c r="M2076" s="13">
        <f t="shared" si="201"/>
        <v>42466.826180555552</v>
      </c>
      <c r="N2076" s="13" t="str">
        <f t="shared" si="202"/>
        <v>2016</v>
      </c>
      <c r="O2076" s="13" t="str">
        <f t="shared" si="203"/>
        <v>Apr</v>
      </c>
      <c r="P2076" s="13">
        <f t="shared" si="204"/>
        <v>42496.826180555552</v>
      </c>
      <c r="Q2076" t="b">
        <v>0</v>
      </c>
      <c r="R2076">
        <v>3</v>
      </c>
      <c r="S2076" t="b">
        <v>1</v>
      </c>
      <c r="T2076" t="s">
        <v>8293</v>
      </c>
      <c r="U2076" s="9" t="s">
        <v>8317</v>
      </c>
      <c r="V2076" t="s">
        <v>8347</v>
      </c>
    </row>
    <row r="2077" spans="1:22" ht="45" hidden="1" x14ac:dyDescent="0.3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s="7">
        <f t="shared" si="205"/>
        <v>1678</v>
      </c>
      <c r="G2077" s="7">
        <f t="shared" si="200"/>
        <v>20.47</v>
      </c>
      <c r="H2077" t="s">
        <v>8218</v>
      </c>
      <c r="I2077" t="s">
        <v>8223</v>
      </c>
      <c r="J2077" t="s">
        <v>8245</v>
      </c>
      <c r="K2077">
        <v>1374769288</v>
      </c>
      <c r="L2077">
        <v>1372177288</v>
      </c>
      <c r="M2077" s="13">
        <f t="shared" si="201"/>
        <v>41450.681574074071</v>
      </c>
      <c r="N2077" s="13" t="str">
        <f t="shared" si="202"/>
        <v>2013</v>
      </c>
      <c r="O2077" s="13" t="str">
        <f t="shared" si="203"/>
        <v>Jun</v>
      </c>
      <c r="P2077" s="13">
        <f t="shared" si="204"/>
        <v>41480.681574074071</v>
      </c>
      <c r="Q2077" t="b">
        <v>0</v>
      </c>
      <c r="R2077">
        <v>8200</v>
      </c>
      <c r="S2077" t="b">
        <v>1</v>
      </c>
      <c r="T2077" t="s">
        <v>8293</v>
      </c>
      <c r="U2077" s="9" t="s">
        <v>8317</v>
      </c>
      <c r="V2077" t="s">
        <v>8347</v>
      </c>
    </row>
    <row r="2078" spans="1:22" ht="30" hidden="1" x14ac:dyDescent="0.3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s="7">
        <f t="shared" si="205"/>
        <v>543</v>
      </c>
      <c r="G2078" s="7">
        <f t="shared" si="200"/>
        <v>116.35</v>
      </c>
      <c r="H2078" t="s">
        <v>8218</v>
      </c>
      <c r="I2078" t="s">
        <v>8224</v>
      </c>
      <c r="J2078" t="s">
        <v>8246</v>
      </c>
      <c r="K2078">
        <v>1406149689</v>
      </c>
      <c r="L2078">
        <v>1402693689</v>
      </c>
      <c r="M2078" s="13">
        <f t="shared" si="201"/>
        <v>41803.880659722221</v>
      </c>
      <c r="N2078" s="13" t="str">
        <f t="shared" si="202"/>
        <v>2014</v>
      </c>
      <c r="O2078" s="13" t="str">
        <f t="shared" si="203"/>
        <v>Jun</v>
      </c>
      <c r="P2078" s="13">
        <f t="shared" si="204"/>
        <v>41843.880659722221</v>
      </c>
      <c r="Q2078" t="b">
        <v>0</v>
      </c>
      <c r="R2078">
        <v>8359</v>
      </c>
      <c r="S2078" t="b">
        <v>1</v>
      </c>
      <c r="T2078" t="s">
        <v>8293</v>
      </c>
      <c r="U2078" s="9" t="s">
        <v>8317</v>
      </c>
      <c r="V2078" t="s">
        <v>8347</v>
      </c>
    </row>
    <row r="2079" spans="1:22" ht="45" hidden="1" x14ac:dyDescent="0.3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s="7">
        <f t="shared" si="205"/>
        <v>116</v>
      </c>
      <c r="G2079" s="7">
        <f t="shared" si="200"/>
        <v>307.2</v>
      </c>
      <c r="H2079" t="s">
        <v>8218</v>
      </c>
      <c r="I2079" t="s">
        <v>8223</v>
      </c>
      <c r="J2079" t="s">
        <v>8245</v>
      </c>
      <c r="K2079">
        <v>1433538000</v>
      </c>
      <c r="L2079">
        <v>1428541276</v>
      </c>
      <c r="M2079" s="13">
        <f t="shared" si="201"/>
        <v>42103.042546296296</v>
      </c>
      <c r="N2079" s="13" t="str">
        <f t="shared" si="202"/>
        <v>2015</v>
      </c>
      <c r="O2079" s="13" t="str">
        <f t="shared" si="203"/>
        <v>Apr</v>
      </c>
      <c r="P2079" s="13">
        <f t="shared" si="204"/>
        <v>42160.875</v>
      </c>
      <c r="Q2079" t="b">
        <v>0</v>
      </c>
      <c r="R2079">
        <v>188</v>
      </c>
      <c r="S2079" t="b">
        <v>1</v>
      </c>
      <c r="T2079" t="s">
        <v>8293</v>
      </c>
      <c r="U2079" s="9" t="s">
        <v>8317</v>
      </c>
      <c r="V2079" t="s">
        <v>8347</v>
      </c>
    </row>
    <row r="2080" spans="1:22" ht="45" hidden="1" x14ac:dyDescent="0.3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s="7">
        <f t="shared" si="205"/>
        <v>131</v>
      </c>
      <c r="G2080" s="7">
        <f t="shared" si="200"/>
        <v>546.69000000000005</v>
      </c>
      <c r="H2080" t="s">
        <v>8218</v>
      </c>
      <c r="I2080" t="s">
        <v>8226</v>
      </c>
      <c r="J2080" t="s">
        <v>8248</v>
      </c>
      <c r="K2080">
        <v>1482085857</v>
      </c>
      <c r="L2080">
        <v>1479493857</v>
      </c>
      <c r="M2080" s="13">
        <f t="shared" si="201"/>
        <v>42692.771493055552</v>
      </c>
      <c r="N2080" s="13" t="str">
        <f t="shared" si="202"/>
        <v>2016</v>
      </c>
      <c r="O2080" s="13" t="str">
        <f t="shared" si="203"/>
        <v>Nov</v>
      </c>
      <c r="P2080" s="13">
        <f t="shared" si="204"/>
        <v>42722.771493055552</v>
      </c>
      <c r="Q2080" t="b">
        <v>0</v>
      </c>
      <c r="R2080">
        <v>48</v>
      </c>
      <c r="S2080" t="b">
        <v>1</v>
      </c>
      <c r="T2080" t="s">
        <v>8293</v>
      </c>
      <c r="U2080" s="9" t="s">
        <v>8317</v>
      </c>
      <c r="V2080" t="s">
        <v>8347</v>
      </c>
    </row>
    <row r="2081" spans="1:22" ht="60" hidden="1" x14ac:dyDescent="0.3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s="7">
        <f t="shared" si="205"/>
        <v>288</v>
      </c>
      <c r="G2081" s="7">
        <f t="shared" si="200"/>
        <v>47.47</v>
      </c>
      <c r="H2081" t="s">
        <v>8218</v>
      </c>
      <c r="I2081" t="s">
        <v>8224</v>
      </c>
      <c r="J2081" t="s">
        <v>8246</v>
      </c>
      <c r="K2081">
        <v>1435258800</v>
      </c>
      <c r="L2081">
        <v>1432659793</v>
      </c>
      <c r="M2081" s="13">
        <f t="shared" si="201"/>
        <v>42150.71056712963</v>
      </c>
      <c r="N2081" s="13" t="str">
        <f t="shared" si="202"/>
        <v>2015</v>
      </c>
      <c r="O2081" s="13" t="str">
        <f t="shared" si="203"/>
        <v>May</v>
      </c>
      <c r="P2081" s="13">
        <f t="shared" si="204"/>
        <v>42180.791666666672</v>
      </c>
      <c r="Q2081" t="b">
        <v>0</v>
      </c>
      <c r="R2081">
        <v>607</v>
      </c>
      <c r="S2081" t="b">
        <v>1</v>
      </c>
      <c r="T2081" t="s">
        <v>8293</v>
      </c>
      <c r="U2081" s="9" t="s">
        <v>8317</v>
      </c>
      <c r="V2081" t="s">
        <v>8347</v>
      </c>
    </row>
    <row r="2082" spans="1:22" ht="45" hidden="1" x14ac:dyDescent="0.3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s="7">
        <f t="shared" si="205"/>
        <v>508</v>
      </c>
      <c r="G2082" s="7">
        <f t="shared" si="200"/>
        <v>101.56</v>
      </c>
      <c r="H2082" t="s">
        <v>8218</v>
      </c>
      <c r="I2082" t="s">
        <v>8223</v>
      </c>
      <c r="J2082" t="s">
        <v>8245</v>
      </c>
      <c r="K2082">
        <v>1447286300</v>
      </c>
      <c r="L2082">
        <v>1444690700</v>
      </c>
      <c r="M2082" s="13">
        <f t="shared" si="201"/>
        <v>42289.957175925927</v>
      </c>
      <c r="N2082" s="13" t="str">
        <f t="shared" si="202"/>
        <v>2015</v>
      </c>
      <c r="O2082" s="13" t="str">
        <f t="shared" si="203"/>
        <v>Oct</v>
      </c>
      <c r="P2082" s="13">
        <f t="shared" si="204"/>
        <v>42319.998842592591</v>
      </c>
      <c r="Q2082" t="b">
        <v>0</v>
      </c>
      <c r="R2082">
        <v>50</v>
      </c>
      <c r="S2082" t="b">
        <v>1</v>
      </c>
      <c r="T2082" t="s">
        <v>8293</v>
      </c>
      <c r="U2082" s="9" t="s">
        <v>8317</v>
      </c>
      <c r="V2082" t="s">
        <v>8347</v>
      </c>
    </row>
    <row r="2083" spans="1:22" ht="45" hidden="1" x14ac:dyDescent="0.3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s="7">
        <f t="shared" si="205"/>
        <v>115</v>
      </c>
      <c r="G2083" s="7">
        <f t="shared" si="200"/>
        <v>72.91</v>
      </c>
      <c r="H2083" t="s">
        <v>8218</v>
      </c>
      <c r="I2083" t="s">
        <v>8223</v>
      </c>
      <c r="J2083" t="s">
        <v>8245</v>
      </c>
      <c r="K2083">
        <v>1337144340</v>
      </c>
      <c r="L2083">
        <v>1333597555</v>
      </c>
      <c r="M2083" s="13">
        <f t="shared" si="201"/>
        <v>41004.156886574077</v>
      </c>
      <c r="N2083" s="13" t="str">
        <f t="shared" si="202"/>
        <v>2012</v>
      </c>
      <c r="O2083" s="13" t="str">
        <f t="shared" si="203"/>
        <v>Apr</v>
      </c>
      <c r="P2083" s="13">
        <f t="shared" si="204"/>
        <v>41045.207638888889</v>
      </c>
      <c r="Q2083" t="b">
        <v>0</v>
      </c>
      <c r="R2083">
        <v>55</v>
      </c>
      <c r="S2083" t="b">
        <v>1</v>
      </c>
      <c r="T2083" t="s">
        <v>8277</v>
      </c>
      <c r="U2083" s="9" t="s">
        <v>8323</v>
      </c>
      <c r="V2083" t="s">
        <v>8327</v>
      </c>
    </row>
    <row r="2084" spans="1:22" ht="60" hidden="1" x14ac:dyDescent="0.3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s="7">
        <f t="shared" si="205"/>
        <v>111</v>
      </c>
      <c r="G2084" s="7">
        <f t="shared" si="200"/>
        <v>43.71</v>
      </c>
      <c r="H2084" t="s">
        <v>8218</v>
      </c>
      <c r="I2084" t="s">
        <v>8223</v>
      </c>
      <c r="J2084" t="s">
        <v>8245</v>
      </c>
      <c r="K2084">
        <v>1322106796</v>
      </c>
      <c r="L2084">
        <v>1316919196</v>
      </c>
      <c r="M2084" s="13">
        <f t="shared" si="201"/>
        <v>40811.120324074072</v>
      </c>
      <c r="N2084" s="13" t="str">
        <f t="shared" si="202"/>
        <v>2011</v>
      </c>
      <c r="O2084" s="13" t="str">
        <f t="shared" si="203"/>
        <v>Sep</v>
      </c>
      <c r="P2084" s="13">
        <f t="shared" si="204"/>
        <v>40871.161990740737</v>
      </c>
      <c r="Q2084" t="b">
        <v>0</v>
      </c>
      <c r="R2084">
        <v>38</v>
      </c>
      <c r="S2084" t="b">
        <v>1</v>
      </c>
      <c r="T2084" t="s">
        <v>8277</v>
      </c>
      <c r="U2084" s="9" t="s">
        <v>8323</v>
      </c>
      <c r="V2084" t="s">
        <v>8327</v>
      </c>
    </row>
    <row r="2085" spans="1:22" ht="45" hidden="1" x14ac:dyDescent="0.3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s="7">
        <f t="shared" si="205"/>
        <v>113</v>
      </c>
      <c r="G2085" s="7">
        <f t="shared" si="200"/>
        <v>34</v>
      </c>
      <c r="H2085" t="s">
        <v>8218</v>
      </c>
      <c r="I2085" t="s">
        <v>8223</v>
      </c>
      <c r="J2085" t="s">
        <v>8245</v>
      </c>
      <c r="K2085">
        <v>1338830395</v>
      </c>
      <c r="L2085">
        <v>1336238395</v>
      </c>
      <c r="M2085" s="13">
        <f t="shared" si="201"/>
        <v>41034.72216435185</v>
      </c>
      <c r="N2085" s="13" t="str">
        <f t="shared" si="202"/>
        <v>2012</v>
      </c>
      <c r="O2085" s="13" t="str">
        <f t="shared" si="203"/>
        <v>May</v>
      </c>
      <c r="P2085" s="13">
        <f t="shared" si="204"/>
        <v>41064.72216435185</v>
      </c>
      <c r="Q2085" t="b">
        <v>0</v>
      </c>
      <c r="R2085">
        <v>25</v>
      </c>
      <c r="S2085" t="b">
        <v>1</v>
      </c>
      <c r="T2085" t="s">
        <v>8277</v>
      </c>
      <c r="U2085" s="9" t="s">
        <v>8323</v>
      </c>
      <c r="V2085" t="s">
        <v>8327</v>
      </c>
    </row>
    <row r="2086" spans="1:22" ht="45" hidden="1" x14ac:dyDescent="0.3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s="7">
        <f t="shared" si="205"/>
        <v>108</v>
      </c>
      <c r="G2086" s="7">
        <f t="shared" si="200"/>
        <v>70.650000000000006</v>
      </c>
      <c r="H2086" t="s">
        <v>8218</v>
      </c>
      <c r="I2086" t="s">
        <v>8223</v>
      </c>
      <c r="J2086" t="s">
        <v>8245</v>
      </c>
      <c r="K2086">
        <v>1399186740</v>
      </c>
      <c r="L2086">
        <v>1396468782</v>
      </c>
      <c r="M2086" s="13">
        <f t="shared" si="201"/>
        <v>41731.833124999997</v>
      </c>
      <c r="N2086" s="13" t="str">
        <f t="shared" si="202"/>
        <v>2014</v>
      </c>
      <c r="O2086" s="13" t="str">
        <f t="shared" si="203"/>
        <v>Apr</v>
      </c>
      <c r="P2086" s="13">
        <f t="shared" si="204"/>
        <v>41763.290972222225</v>
      </c>
      <c r="Q2086" t="b">
        <v>0</v>
      </c>
      <c r="R2086">
        <v>46</v>
      </c>
      <c r="S2086" t="b">
        <v>1</v>
      </c>
      <c r="T2086" t="s">
        <v>8277</v>
      </c>
      <c r="U2086" s="9" t="s">
        <v>8323</v>
      </c>
      <c r="V2086" t="s">
        <v>8327</v>
      </c>
    </row>
    <row r="2087" spans="1:22" ht="60" hidden="1" x14ac:dyDescent="0.3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s="7">
        <f t="shared" si="205"/>
        <v>124</v>
      </c>
      <c r="G2087" s="7">
        <f t="shared" si="200"/>
        <v>89.3</v>
      </c>
      <c r="H2087" t="s">
        <v>8218</v>
      </c>
      <c r="I2087" t="s">
        <v>8223</v>
      </c>
      <c r="J2087" t="s">
        <v>8245</v>
      </c>
      <c r="K2087">
        <v>1342382587</v>
      </c>
      <c r="L2087">
        <v>1339790587</v>
      </c>
      <c r="M2087" s="13">
        <f t="shared" si="201"/>
        <v>41075.835497685184</v>
      </c>
      <c r="N2087" s="13" t="str">
        <f t="shared" si="202"/>
        <v>2012</v>
      </c>
      <c r="O2087" s="13" t="str">
        <f t="shared" si="203"/>
        <v>Jun</v>
      </c>
      <c r="P2087" s="13">
        <f t="shared" si="204"/>
        <v>41105.835497685184</v>
      </c>
      <c r="Q2087" t="b">
        <v>0</v>
      </c>
      <c r="R2087">
        <v>83</v>
      </c>
      <c r="S2087" t="b">
        <v>1</v>
      </c>
      <c r="T2087" t="s">
        <v>8277</v>
      </c>
      <c r="U2087" s="9" t="s">
        <v>8323</v>
      </c>
      <c r="V2087" t="s">
        <v>8327</v>
      </c>
    </row>
    <row r="2088" spans="1:22" ht="45" hidden="1" x14ac:dyDescent="0.3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s="7">
        <f t="shared" si="205"/>
        <v>101</v>
      </c>
      <c r="G2088" s="7">
        <f t="shared" si="200"/>
        <v>115.09</v>
      </c>
      <c r="H2088" t="s">
        <v>8218</v>
      </c>
      <c r="I2088" t="s">
        <v>8223</v>
      </c>
      <c r="J2088" t="s">
        <v>8245</v>
      </c>
      <c r="K2088">
        <v>1323838740</v>
      </c>
      <c r="L2088">
        <v>1321200332</v>
      </c>
      <c r="M2088" s="13">
        <f t="shared" si="201"/>
        <v>40860.67050925926</v>
      </c>
      <c r="N2088" s="13" t="str">
        <f t="shared" si="202"/>
        <v>2011</v>
      </c>
      <c r="O2088" s="13" t="str">
        <f t="shared" si="203"/>
        <v>Nov</v>
      </c>
      <c r="P2088" s="13">
        <f t="shared" si="204"/>
        <v>40891.207638888889</v>
      </c>
      <c r="Q2088" t="b">
        <v>0</v>
      </c>
      <c r="R2088">
        <v>35</v>
      </c>
      <c r="S2088" t="b">
        <v>1</v>
      </c>
      <c r="T2088" t="s">
        <v>8277</v>
      </c>
      <c r="U2088" s="9" t="s">
        <v>8323</v>
      </c>
      <c r="V2088" t="s">
        <v>8327</v>
      </c>
    </row>
    <row r="2089" spans="1:22" ht="60" hidden="1" x14ac:dyDescent="0.3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s="7">
        <f t="shared" si="205"/>
        <v>104</v>
      </c>
      <c r="G2089" s="7">
        <f t="shared" si="200"/>
        <v>62.12</v>
      </c>
      <c r="H2089" t="s">
        <v>8218</v>
      </c>
      <c r="I2089" t="s">
        <v>8223</v>
      </c>
      <c r="J2089" t="s">
        <v>8245</v>
      </c>
      <c r="K2089">
        <v>1315457658</v>
      </c>
      <c r="L2089">
        <v>1312865658</v>
      </c>
      <c r="M2089" s="13">
        <f t="shared" si="201"/>
        <v>40764.204375000001</v>
      </c>
      <c r="N2089" s="13" t="str">
        <f t="shared" si="202"/>
        <v>2011</v>
      </c>
      <c r="O2089" s="13" t="str">
        <f t="shared" si="203"/>
        <v>Aug</v>
      </c>
      <c r="P2089" s="13">
        <f t="shared" si="204"/>
        <v>40794.204375000001</v>
      </c>
      <c r="Q2089" t="b">
        <v>0</v>
      </c>
      <c r="R2089">
        <v>25</v>
      </c>
      <c r="S2089" t="b">
        <v>1</v>
      </c>
      <c r="T2089" t="s">
        <v>8277</v>
      </c>
      <c r="U2089" s="9" t="s">
        <v>8323</v>
      </c>
      <c r="V2089" t="s">
        <v>8327</v>
      </c>
    </row>
    <row r="2090" spans="1:22" ht="60" hidden="1" x14ac:dyDescent="0.3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s="7">
        <f t="shared" si="205"/>
        <v>116</v>
      </c>
      <c r="G2090" s="7">
        <f t="shared" si="200"/>
        <v>46.2</v>
      </c>
      <c r="H2090" t="s">
        <v>8218</v>
      </c>
      <c r="I2090" t="s">
        <v>8223</v>
      </c>
      <c r="J2090" t="s">
        <v>8245</v>
      </c>
      <c r="K2090">
        <v>1284177540</v>
      </c>
      <c r="L2090">
        <v>1281028152</v>
      </c>
      <c r="M2090" s="13">
        <f t="shared" si="201"/>
        <v>40395.714722222219</v>
      </c>
      <c r="N2090" s="13" t="str">
        <f t="shared" si="202"/>
        <v>2010</v>
      </c>
      <c r="O2090" s="13" t="str">
        <f t="shared" si="203"/>
        <v>Aug</v>
      </c>
      <c r="P2090" s="13">
        <f t="shared" si="204"/>
        <v>40432.165972222225</v>
      </c>
      <c r="Q2090" t="b">
        <v>0</v>
      </c>
      <c r="R2090">
        <v>75</v>
      </c>
      <c r="S2090" t="b">
        <v>1</v>
      </c>
      <c r="T2090" t="s">
        <v>8277</v>
      </c>
      <c r="U2090" s="9" t="s">
        <v>8323</v>
      </c>
      <c r="V2090" t="s">
        <v>8327</v>
      </c>
    </row>
    <row r="2091" spans="1:22" ht="30" hidden="1" x14ac:dyDescent="0.3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s="7">
        <f t="shared" si="205"/>
        <v>120</v>
      </c>
      <c r="G2091" s="7">
        <f t="shared" si="200"/>
        <v>48.55</v>
      </c>
      <c r="H2091" t="s">
        <v>8218</v>
      </c>
      <c r="I2091" t="s">
        <v>8223</v>
      </c>
      <c r="J2091" t="s">
        <v>8245</v>
      </c>
      <c r="K2091">
        <v>1375408194</v>
      </c>
      <c r="L2091">
        <v>1372384194</v>
      </c>
      <c r="M2091" s="13">
        <f t="shared" si="201"/>
        <v>41453.076319444444</v>
      </c>
      <c r="N2091" s="13" t="str">
        <f t="shared" si="202"/>
        <v>2013</v>
      </c>
      <c r="O2091" s="13" t="str">
        <f t="shared" si="203"/>
        <v>Jun</v>
      </c>
      <c r="P2091" s="13">
        <f t="shared" si="204"/>
        <v>41488.076319444444</v>
      </c>
      <c r="Q2091" t="b">
        <v>0</v>
      </c>
      <c r="R2091">
        <v>62</v>
      </c>
      <c r="S2091" t="b">
        <v>1</v>
      </c>
      <c r="T2091" t="s">
        <v>8277</v>
      </c>
      <c r="U2091" s="9" t="s">
        <v>8323</v>
      </c>
      <c r="V2091" t="s">
        <v>8327</v>
      </c>
    </row>
    <row r="2092" spans="1:22" ht="60" hidden="1" x14ac:dyDescent="0.3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s="7">
        <f t="shared" si="205"/>
        <v>115</v>
      </c>
      <c r="G2092" s="7">
        <f t="shared" si="200"/>
        <v>57.52</v>
      </c>
      <c r="H2092" t="s">
        <v>8218</v>
      </c>
      <c r="I2092" t="s">
        <v>8223</v>
      </c>
      <c r="J2092" t="s">
        <v>8245</v>
      </c>
      <c r="K2092">
        <v>1361696955</v>
      </c>
      <c r="L2092">
        <v>1359104955</v>
      </c>
      <c r="M2092" s="13">
        <f t="shared" si="201"/>
        <v>41299.381423611114</v>
      </c>
      <c r="N2092" s="13" t="str">
        <f t="shared" si="202"/>
        <v>2013</v>
      </c>
      <c r="O2092" s="13" t="str">
        <f t="shared" si="203"/>
        <v>Jan</v>
      </c>
      <c r="P2092" s="13">
        <f t="shared" si="204"/>
        <v>41329.381423611114</v>
      </c>
      <c r="Q2092" t="b">
        <v>0</v>
      </c>
      <c r="R2092">
        <v>160</v>
      </c>
      <c r="S2092" t="b">
        <v>1</v>
      </c>
      <c r="T2092" t="s">
        <v>8277</v>
      </c>
      <c r="U2092" s="9" t="s">
        <v>8323</v>
      </c>
      <c r="V2092" t="s">
        <v>8327</v>
      </c>
    </row>
    <row r="2093" spans="1:22" ht="60" hidden="1" x14ac:dyDescent="0.3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s="7">
        <f t="shared" si="205"/>
        <v>120</v>
      </c>
      <c r="G2093" s="7">
        <f t="shared" si="200"/>
        <v>88.15</v>
      </c>
      <c r="H2093" t="s">
        <v>8218</v>
      </c>
      <c r="I2093" t="s">
        <v>8223</v>
      </c>
      <c r="J2093" t="s">
        <v>8245</v>
      </c>
      <c r="K2093">
        <v>1299009600</v>
      </c>
      <c r="L2093">
        <v>1294818278</v>
      </c>
      <c r="M2093" s="13">
        <f t="shared" si="201"/>
        <v>40555.322662037033</v>
      </c>
      <c r="N2093" s="13" t="str">
        <f t="shared" si="202"/>
        <v>2011</v>
      </c>
      <c r="O2093" s="13" t="str">
        <f t="shared" si="203"/>
        <v>Jan</v>
      </c>
      <c r="P2093" s="13">
        <f t="shared" si="204"/>
        <v>40603.833333333336</v>
      </c>
      <c r="Q2093" t="b">
        <v>0</v>
      </c>
      <c r="R2093">
        <v>246</v>
      </c>
      <c r="S2093" t="b">
        <v>1</v>
      </c>
      <c r="T2093" t="s">
        <v>8277</v>
      </c>
      <c r="U2093" s="9" t="s">
        <v>8323</v>
      </c>
      <c r="V2093" t="s">
        <v>8327</v>
      </c>
    </row>
    <row r="2094" spans="1:22" ht="45" hidden="1" x14ac:dyDescent="0.3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s="7">
        <f t="shared" si="205"/>
        <v>101</v>
      </c>
      <c r="G2094" s="7">
        <f t="shared" si="200"/>
        <v>110.49</v>
      </c>
      <c r="H2094" t="s">
        <v>8218</v>
      </c>
      <c r="I2094" t="s">
        <v>8223</v>
      </c>
      <c r="J2094" t="s">
        <v>8245</v>
      </c>
      <c r="K2094">
        <v>1318006732</v>
      </c>
      <c r="L2094">
        <v>1312822732</v>
      </c>
      <c r="M2094" s="13">
        <f t="shared" si="201"/>
        <v>40763.707546296297</v>
      </c>
      <c r="N2094" s="13" t="str">
        <f t="shared" si="202"/>
        <v>2011</v>
      </c>
      <c r="O2094" s="13" t="str">
        <f t="shared" si="203"/>
        <v>Aug</v>
      </c>
      <c r="P2094" s="13">
        <f t="shared" si="204"/>
        <v>40823.707546296297</v>
      </c>
      <c r="Q2094" t="b">
        <v>0</v>
      </c>
      <c r="R2094">
        <v>55</v>
      </c>
      <c r="S2094" t="b">
        <v>1</v>
      </c>
      <c r="T2094" t="s">
        <v>8277</v>
      </c>
      <c r="U2094" s="9" t="s">
        <v>8323</v>
      </c>
      <c r="V2094" t="s">
        <v>8327</v>
      </c>
    </row>
    <row r="2095" spans="1:22" ht="45" hidden="1" x14ac:dyDescent="0.3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s="7">
        <f t="shared" si="205"/>
        <v>102</v>
      </c>
      <c r="G2095" s="7">
        <f t="shared" si="200"/>
        <v>66.83</v>
      </c>
      <c r="H2095" t="s">
        <v>8218</v>
      </c>
      <c r="I2095" t="s">
        <v>8223</v>
      </c>
      <c r="J2095" t="s">
        <v>8245</v>
      </c>
      <c r="K2095">
        <v>1356211832</v>
      </c>
      <c r="L2095">
        <v>1351024232</v>
      </c>
      <c r="M2095" s="13">
        <f t="shared" si="201"/>
        <v>41205.854537037041</v>
      </c>
      <c r="N2095" s="13" t="str">
        <f t="shared" si="202"/>
        <v>2012</v>
      </c>
      <c r="O2095" s="13" t="str">
        <f t="shared" si="203"/>
        <v>Oct</v>
      </c>
      <c r="P2095" s="13">
        <f t="shared" si="204"/>
        <v>41265.896203703705</v>
      </c>
      <c r="Q2095" t="b">
        <v>0</v>
      </c>
      <c r="R2095">
        <v>23</v>
      </c>
      <c r="S2095" t="b">
        <v>1</v>
      </c>
      <c r="T2095" t="s">
        <v>8277</v>
      </c>
      <c r="U2095" s="9" t="s">
        <v>8323</v>
      </c>
      <c r="V2095" t="s">
        <v>8327</v>
      </c>
    </row>
    <row r="2096" spans="1:22" ht="60" hidden="1" x14ac:dyDescent="0.3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s="7">
        <f t="shared" si="205"/>
        <v>121</v>
      </c>
      <c r="G2096" s="7">
        <f t="shared" si="200"/>
        <v>58.6</v>
      </c>
      <c r="H2096" t="s">
        <v>8218</v>
      </c>
      <c r="I2096" t="s">
        <v>8223</v>
      </c>
      <c r="J2096" t="s">
        <v>8245</v>
      </c>
      <c r="K2096">
        <v>1330916400</v>
      </c>
      <c r="L2096">
        <v>1327969730</v>
      </c>
      <c r="M2096" s="13">
        <f t="shared" si="201"/>
        <v>40939.02002314815</v>
      </c>
      <c r="N2096" s="13" t="str">
        <f t="shared" si="202"/>
        <v>2012</v>
      </c>
      <c r="O2096" s="13" t="str">
        <f t="shared" si="203"/>
        <v>Jan</v>
      </c>
      <c r="P2096" s="13">
        <f t="shared" si="204"/>
        <v>40973.125</v>
      </c>
      <c r="Q2096" t="b">
        <v>0</v>
      </c>
      <c r="R2096">
        <v>72</v>
      </c>
      <c r="S2096" t="b">
        <v>1</v>
      </c>
      <c r="T2096" t="s">
        <v>8277</v>
      </c>
      <c r="U2096" s="9" t="s">
        <v>8323</v>
      </c>
      <c r="V2096" t="s">
        <v>8327</v>
      </c>
    </row>
    <row r="2097" spans="1:22" ht="45" hidden="1" x14ac:dyDescent="0.3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s="7">
        <f t="shared" si="205"/>
        <v>100</v>
      </c>
      <c r="G2097" s="7">
        <f t="shared" si="200"/>
        <v>113.64</v>
      </c>
      <c r="H2097" t="s">
        <v>8218</v>
      </c>
      <c r="I2097" t="s">
        <v>8223</v>
      </c>
      <c r="J2097" t="s">
        <v>8245</v>
      </c>
      <c r="K2097">
        <v>1317576973</v>
      </c>
      <c r="L2097">
        <v>1312392973</v>
      </c>
      <c r="M2097" s="13">
        <f t="shared" si="201"/>
        <v>40758.733483796292</v>
      </c>
      <c r="N2097" s="13" t="str">
        <f t="shared" si="202"/>
        <v>2011</v>
      </c>
      <c r="O2097" s="13" t="str">
        <f t="shared" si="203"/>
        <v>Aug</v>
      </c>
      <c r="P2097" s="13">
        <f t="shared" si="204"/>
        <v>40818.733483796292</v>
      </c>
      <c r="Q2097" t="b">
        <v>0</v>
      </c>
      <c r="R2097">
        <v>22</v>
      </c>
      <c r="S2097" t="b">
        <v>1</v>
      </c>
      <c r="T2097" t="s">
        <v>8277</v>
      </c>
      <c r="U2097" s="9" t="s">
        <v>8323</v>
      </c>
      <c r="V2097" t="s">
        <v>8327</v>
      </c>
    </row>
    <row r="2098" spans="1:22" ht="45" hidden="1" x14ac:dyDescent="0.3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s="7">
        <f t="shared" si="205"/>
        <v>102</v>
      </c>
      <c r="G2098" s="7">
        <f t="shared" si="200"/>
        <v>43.57</v>
      </c>
      <c r="H2098" t="s">
        <v>8218</v>
      </c>
      <c r="I2098" t="s">
        <v>8223</v>
      </c>
      <c r="J2098" t="s">
        <v>8245</v>
      </c>
      <c r="K2098">
        <v>1351223940</v>
      </c>
      <c r="L2098">
        <v>1349892735</v>
      </c>
      <c r="M2098" s="13">
        <f t="shared" si="201"/>
        <v>41192.758506944447</v>
      </c>
      <c r="N2098" s="13" t="str">
        <f t="shared" si="202"/>
        <v>2012</v>
      </c>
      <c r="O2098" s="13" t="str">
        <f t="shared" si="203"/>
        <v>Oct</v>
      </c>
      <c r="P2098" s="13">
        <f t="shared" si="204"/>
        <v>41208.165972222225</v>
      </c>
      <c r="Q2098" t="b">
        <v>0</v>
      </c>
      <c r="R2098">
        <v>14</v>
      </c>
      <c r="S2098" t="b">
        <v>1</v>
      </c>
      <c r="T2098" t="s">
        <v>8277</v>
      </c>
      <c r="U2098" s="9" t="s">
        <v>8323</v>
      </c>
      <c r="V2098" t="s">
        <v>8327</v>
      </c>
    </row>
    <row r="2099" spans="1:22" ht="45" hidden="1" x14ac:dyDescent="0.3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s="7">
        <f t="shared" si="205"/>
        <v>100</v>
      </c>
      <c r="G2099" s="7">
        <f t="shared" si="200"/>
        <v>78.95</v>
      </c>
      <c r="H2099" t="s">
        <v>8218</v>
      </c>
      <c r="I2099" t="s">
        <v>8223</v>
      </c>
      <c r="J2099" t="s">
        <v>8245</v>
      </c>
      <c r="K2099">
        <v>1322751735</v>
      </c>
      <c r="L2099">
        <v>1317564135</v>
      </c>
      <c r="M2099" s="13">
        <f t="shared" si="201"/>
        <v>40818.58489583333</v>
      </c>
      <c r="N2099" s="13" t="str">
        <f t="shared" si="202"/>
        <v>2011</v>
      </c>
      <c r="O2099" s="13" t="str">
        <f t="shared" si="203"/>
        <v>Oct</v>
      </c>
      <c r="P2099" s="13">
        <f t="shared" si="204"/>
        <v>40878.626562500001</v>
      </c>
      <c r="Q2099" t="b">
        <v>0</v>
      </c>
      <c r="R2099">
        <v>38</v>
      </c>
      <c r="S2099" t="b">
        <v>1</v>
      </c>
      <c r="T2099" t="s">
        <v>8277</v>
      </c>
      <c r="U2099" s="9" t="s">
        <v>8323</v>
      </c>
      <c r="V2099" t="s">
        <v>8327</v>
      </c>
    </row>
    <row r="2100" spans="1:22" ht="45" hidden="1" x14ac:dyDescent="0.3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s="7">
        <f t="shared" si="205"/>
        <v>100</v>
      </c>
      <c r="G2100" s="7">
        <f t="shared" si="200"/>
        <v>188.13</v>
      </c>
      <c r="H2100" t="s">
        <v>8218</v>
      </c>
      <c r="I2100" t="s">
        <v>8223</v>
      </c>
      <c r="J2100" t="s">
        <v>8245</v>
      </c>
      <c r="K2100">
        <v>1331174635</v>
      </c>
      <c r="L2100">
        <v>1328582635</v>
      </c>
      <c r="M2100" s="13">
        <f t="shared" si="201"/>
        <v>40946.11383101852</v>
      </c>
      <c r="N2100" s="13" t="str">
        <f t="shared" si="202"/>
        <v>2012</v>
      </c>
      <c r="O2100" s="13" t="str">
        <f t="shared" si="203"/>
        <v>Feb</v>
      </c>
      <c r="P2100" s="13">
        <f t="shared" si="204"/>
        <v>40976.11383101852</v>
      </c>
      <c r="Q2100" t="b">
        <v>0</v>
      </c>
      <c r="R2100">
        <v>32</v>
      </c>
      <c r="S2100" t="b">
        <v>1</v>
      </c>
      <c r="T2100" t="s">
        <v>8277</v>
      </c>
      <c r="U2100" s="9" t="s">
        <v>8323</v>
      </c>
      <c r="V2100" t="s">
        <v>8327</v>
      </c>
    </row>
    <row r="2101" spans="1:22" hidden="1" x14ac:dyDescent="0.3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s="7">
        <f t="shared" si="205"/>
        <v>132</v>
      </c>
      <c r="G2101" s="7">
        <f t="shared" si="200"/>
        <v>63.03</v>
      </c>
      <c r="H2101" t="s">
        <v>8218</v>
      </c>
      <c r="I2101" t="s">
        <v>8223</v>
      </c>
      <c r="J2101" t="s">
        <v>8245</v>
      </c>
      <c r="K2101">
        <v>1435808400</v>
      </c>
      <c r="L2101">
        <v>1434650084</v>
      </c>
      <c r="M2101" s="13">
        <f t="shared" si="201"/>
        <v>42173.746342592596</v>
      </c>
      <c r="N2101" s="13" t="str">
        <f t="shared" si="202"/>
        <v>2015</v>
      </c>
      <c r="O2101" s="13" t="str">
        <f t="shared" si="203"/>
        <v>Jun</v>
      </c>
      <c r="P2101" s="13">
        <f t="shared" si="204"/>
        <v>42187.152777777781</v>
      </c>
      <c r="Q2101" t="b">
        <v>0</v>
      </c>
      <c r="R2101">
        <v>63</v>
      </c>
      <c r="S2101" t="b">
        <v>1</v>
      </c>
      <c r="T2101" t="s">
        <v>8277</v>
      </c>
      <c r="U2101" s="9" t="s">
        <v>8323</v>
      </c>
      <c r="V2101" t="s">
        <v>8327</v>
      </c>
    </row>
    <row r="2102" spans="1:22" ht="60" hidden="1" x14ac:dyDescent="0.3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s="7">
        <f t="shared" si="205"/>
        <v>137</v>
      </c>
      <c r="G2102" s="7">
        <f t="shared" si="200"/>
        <v>30.37</v>
      </c>
      <c r="H2102" t="s">
        <v>8218</v>
      </c>
      <c r="I2102" t="s">
        <v>8223</v>
      </c>
      <c r="J2102" t="s">
        <v>8245</v>
      </c>
      <c r="K2102">
        <v>1341028740</v>
      </c>
      <c r="L2102">
        <v>1339704141</v>
      </c>
      <c r="M2102" s="13">
        <f t="shared" si="201"/>
        <v>41074.834965277776</v>
      </c>
      <c r="N2102" s="13" t="str">
        <f t="shared" si="202"/>
        <v>2012</v>
      </c>
      <c r="O2102" s="13" t="str">
        <f t="shared" si="203"/>
        <v>Jun</v>
      </c>
      <c r="P2102" s="13">
        <f t="shared" si="204"/>
        <v>41090.165972222225</v>
      </c>
      <c r="Q2102" t="b">
        <v>0</v>
      </c>
      <c r="R2102">
        <v>27</v>
      </c>
      <c r="S2102" t="b">
        <v>1</v>
      </c>
      <c r="T2102" t="s">
        <v>8277</v>
      </c>
      <c r="U2102" s="9" t="s">
        <v>8323</v>
      </c>
      <c r="V2102" t="s">
        <v>8327</v>
      </c>
    </row>
    <row r="2103" spans="1:22" ht="45" hidden="1" x14ac:dyDescent="0.3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s="7">
        <f t="shared" si="205"/>
        <v>113</v>
      </c>
      <c r="G2103" s="7">
        <f t="shared" si="200"/>
        <v>51.48</v>
      </c>
      <c r="H2103" t="s">
        <v>8218</v>
      </c>
      <c r="I2103" t="s">
        <v>8223</v>
      </c>
      <c r="J2103" t="s">
        <v>8245</v>
      </c>
      <c r="K2103">
        <v>1329104114</v>
      </c>
      <c r="L2103">
        <v>1323920114</v>
      </c>
      <c r="M2103" s="13">
        <f t="shared" si="201"/>
        <v>40892.149467592593</v>
      </c>
      <c r="N2103" s="13" t="str">
        <f t="shared" si="202"/>
        <v>2011</v>
      </c>
      <c r="O2103" s="13" t="str">
        <f t="shared" si="203"/>
        <v>Dec</v>
      </c>
      <c r="P2103" s="13">
        <f t="shared" si="204"/>
        <v>40952.149467592593</v>
      </c>
      <c r="Q2103" t="b">
        <v>0</v>
      </c>
      <c r="R2103">
        <v>44</v>
      </c>
      <c r="S2103" t="b">
        <v>1</v>
      </c>
      <c r="T2103" t="s">
        <v>8277</v>
      </c>
      <c r="U2103" s="9" t="s">
        <v>8323</v>
      </c>
      <c r="V2103" t="s">
        <v>8327</v>
      </c>
    </row>
    <row r="2104" spans="1:22" ht="45" hidden="1" x14ac:dyDescent="0.3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s="7">
        <f t="shared" si="205"/>
        <v>136</v>
      </c>
      <c r="G2104" s="7">
        <f t="shared" si="200"/>
        <v>35.79</v>
      </c>
      <c r="H2104" t="s">
        <v>8218</v>
      </c>
      <c r="I2104" t="s">
        <v>8223</v>
      </c>
      <c r="J2104" t="s">
        <v>8245</v>
      </c>
      <c r="K2104">
        <v>1304628648</v>
      </c>
      <c r="L2104">
        <v>1302036648</v>
      </c>
      <c r="M2104" s="13">
        <f t="shared" si="201"/>
        <v>40638.868611111109</v>
      </c>
      <c r="N2104" s="13" t="str">
        <f t="shared" si="202"/>
        <v>2011</v>
      </c>
      <c r="O2104" s="13" t="str">
        <f t="shared" si="203"/>
        <v>Apr</v>
      </c>
      <c r="P2104" s="13">
        <f t="shared" si="204"/>
        <v>40668.868611111109</v>
      </c>
      <c r="Q2104" t="b">
        <v>0</v>
      </c>
      <c r="R2104">
        <v>38</v>
      </c>
      <c r="S2104" t="b">
        <v>1</v>
      </c>
      <c r="T2104" t="s">
        <v>8277</v>
      </c>
      <c r="U2104" s="9" t="s">
        <v>8323</v>
      </c>
      <c r="V2104" t="s">
        <v>8327</v>
      </c>
    </row>
    <row r="2105" spans="1:22" ht="30" hidden="1" x14ac:dyDescent="0.3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s="7">
        <f t="shared" si="205"/>
        <v>146</v>
      </c>
      <c r="G2105" s="7">
        <f t="shared" si="200"/>
        <v>98.82</v>
      </c>
      <c r="H2105" t="s">
        <v>8218</v>
      </c>
      <c r="I2105" t="s">
        <v>8223</v>
      </c>
      <c r="J2105" t="s">
        <v>8245</v>
      </c>
      <c r="K2105">
        <v>1352488027</v>
      </c>
      <c r="L2105">
        <v>1349892427</v>
      </c>
      <c r="M2105" s="13">
        <f t="shared" si="201"/>
        <v>41192.754942129628</v>
      </c>
      <c r="N2105" s="13" t="str">
        <f t="shared" si="202"/>
        <v>2012</v>
      </c>
      <c r="O2105" s="13" t="str">
        <f t="shared" si="203"/>
        <v>Oct</v>
      </c>
      <c r="P2105" s="13">
        <f t="shared" si="204"/>
        <v>41222.7966087963</v>
      </c>
      <c r="Q2105" t="b">
        <v>0</v>
      </c>
      <c r="R2105">
        <v>115</v>
      </c>
      <c r="S2105" t="b">
        <v>1</v>
      </c>
      <c r="T2105" t="s">
        <v>8277</v>
      </c>
      <c r="U2105" s="9" t="s">
        <v>8323</v>
      </c>
      <c r="V2105" t="s">
        <v>8327</v>
      </c>
    </row>
    <row r="2106" spans="1:22" ht="45" hidden="1" x14ac:dyDescent="0.3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s="7">
        <f t="shared" si="205"/>
        <v>130</v>
      </c>
      <c r="G2106" s="7">
        <f t="shared" si="200"/>
        <v>28</v>
      </c>
      <c r="H2106" t="s">
        <v>8218</v>
      </c>
      <c r="I2106" t="s">
        <v>8223</v>
      </c>
      <c r="J2106" t="s">
        <v>8245</v>
      </c>
      <c r="K2106">
        <v>1369958400</v>
      </c>
      <c r="L2106">
        <v>1367286434</v>
      </c>
      <c r="M2106" s="13">
        <f t="shared" si="201"/>
        <v>41394.074467592596</v>
      </c>
      <c r="N2106" s="13" t="str">
        <f t="shared" si="202"/>
        <v>2013</v>
      </c>
      <c r="O2106" s="13" t="str">
        <f t="shared" si="203"/>
        <v>Apr</v>
      </c>
      <c r="P2106" s="13">
        <f t="shared" si="204"/>
        <v>41425</v>
      </c>
      <c r="Q2106" t="b">
        <v>0</v>
      </c>
      <c r="R2106">
        <v>37</v>
      </c>
      <c r="S2106" t="b">
        <v>1</v>
      </c>
      <c r="T2106" t="s">
        <v>8277</v>
      </c>
      <c r="U2106" s="9" t="s">
        <v>8323</v>
      </c>
      <c r="V2106" t="s">
        <v>8327</v>
      </c>
    </row>
    <row r="2107" spans="1:22" ht="45" hidden="1" x14ac:dyDescent="0.3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s="7">
        <f t="shared" si="205"/>
        <v>254</v>
      </c>
      <c r="G2107" s="7">
        <f t="shared" si="200"/>
        <v>51.31</v>
      </c>
      <c r="H2107" t="s">
        <v>8218</v>
      </c>
      <c r="I2107" t="s">
        <v>8223</v>
      </c>
      <c r="J2107" t="s">
        <v>8245</v>
      </c>
      <c r="K2107">
        <v>1416542400</v>
      </c>
      <c r="L2107">
        <v>1415472953</v>
      </c>
      <c r="M2107" s="13">
        <f t="shared" si="201"/>
        <v>41951.788807870369</v>
      </c>
      <c r="N2107" s="13" t="str">
        <f t="shared" si="202"/>
        <v>2014</v>
      </c>
      <c r="O2107" s="13" t="str">
        <f t="shared" si="203"/>
        <v>Nov</v>
      </c>
      <c r="P2107" s="13">
        <f t="shared" si="204"/>
        <v>41964.166666666672</v>
      </c>
      <c r="Q2107" t="b">
        <v>0</v>
      </c>
      <c r="R2107">
        <v>99</v>
      </c>
      <c r="S2107" t="b">
        <v>1</v>
      </c>
      <c r="T2107" t="s">
        <v>8277</v>
      </c>
      <c r="U2107" s="9" t="s">
        <v>8323</v>
      </c>
      <c r="V2107" t="s">
        <v>8327</v>
      </c>
    </row>
    <row r="2108" spans="1:22" ht="45" hidden="1" x14ac:dyDescent="0.3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s="7">
        <f t="shared" si="205"/>
        <v>107</v>
      </c>
      <c r="G2108" s="7">
        <f t="shared" si="200"/>
        <v>53.52</v>
      </c>
      <c r="H2108" t="s">
        <v>8218</v>
      </c>
      <c r="I2108" t="s">
        <v>8223</v>
      </c>
      <c r="J2108" t="s">
        <v>8245</v>
      </c>
      <c r="K2108">
        <v>1359176974</v>
      </c>
      <c r="L2108">
        <v>1356584974</v>
      </c>
      <c r="M2108" s="13">
        <f t="shared" si="201"/>
        <v>41270.21497685185</v>
      </c>
      <c r="N2108" s="13" t="str">
        <f t="shared" si="202"/>
        <v>2012</v>
      </c>
      <c r="O2108" s="13" t="str">
        <f t="shared" si="203"/>
        <v>Dec</v>
      </c>
      <c r="P2108" s="13">
        <f t="shared" si="204"/>
        <v>41300.21497685185</v>
      </c>
      <c r="Q2108" t="b">
        <v>0</v>
      </c>
      <c r="R2108">
        <v>44</v>
      </c>
      <c r="S2108" t="b">
        <v>1</v>
      </c>
      <c r="T2108" t="s">
        <v>8277</v>
      </c>
      <c r="U2108" s="9" t="s">
        <v>8323</v>
      </c>
      <c r="V2108" t="s">
        <v>8327</v>
      </c>
    </row>
    <row r="2109" spans="1:22" ht="45" hidden="1" x14ac:dyDescent="0.3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s="7">
        <f t="shared" si="205"/>
        <v>108</v>
      </c>
      <c r="G2109" s="7">
        <f t="shared" si="200"/>
        <v>37.15</v>
      </c>
      <c r="H2109" t="s">
        <v>8218</v>
      </c>
      <c r="I2109" t="s">
        <v>8223</v>
      </c>
      <c r="J2109" t="s">
        <v>8245</v>
      </c>
      <c r="K2109">
        <v>1415815393</v>
      </c>
      <c r="L2109">
        <v>1413997393</v>
      </c>
      <c r="M2109" s="13">
        <f t="shared" si="201"/>
        <v>41934.71056712963</v>
      </c>
      <c r="N2109" s="13" t="str">
        <f t="shared" si="202"/>
        <v>2014</v>
      </c>
      <c r="O2109" s="13" t="str">
        <f t="shared" si="203"/>
        <v>Oct</v>
      </c>
      <c r="P2109" s="13">
        <f t="shared" si="204"/>
        <v>41955.752233796295</v>
      </c>
      <c r="Q2109" t="b">
        <v>0</v>
      </c>
      <c r="R2109">
        <v>58</v>
      </c>
      <c r="S2109" t="b">
        <v>1</v>
      </c>
      <c r="T2109" t="s">
        <v>8277</v>
      </c>
      <c r="U2109" s="9" t="s">
        <v>8323</v>
      </c>
      <c r="V2109" t="s">
        <v>8327</v>
      </c>
    </row>
    <row r="2110" spans="1:22" ht="60" hidden="1" x14ac:dyDescent="0.3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s="7">
        <f t="shared" si="205"/>
        <v>107</v>
      </c>
      <c r="G2110" s="7">
        <f t="shared" si="200"/>
        <v>89.9</v>
      </c>
      <c r="H2110" t="s">
        <v>8218</v>
      </c>
      <c r="I2110" t="s">
        <v>8223</v>
      </c>
      <c r="J2110" t="s">
        <v>8245</v>
      </c>
      <c r="K2110">
        <v>1347249300</v>
      </c>
      <c r="L2110">
        <v>1344917580</v>
      </c>
      <c r="M2110" s="13">
        <f t="shared" si="201"/>
        <v>41135.175694444442</v>
      </c>
      <c r="N2110" s="13" t="str">
        <f t="shared" si="202"/>
        <v>2012</v>
      </c>
      <c r="O2110" s="13" t="str">
        <f t="shared" si="203"/>
        <v>Aug</v>
      </c>
      <c r="P2110" s="13">
        <f t="shared" si="204"/>
        <v>41162.163194444445</v>
      </c>
      <c r="Q2110" t="b">
        <v>0</v>
      </c>
      <c r="R2110">
        <v>191</v>
      </c>
      <c r="S2110" t="b">
        <v>1</v>
      </c>
      <c r="T2110" t="s">
        <v>8277</v>
      </c>
      <c r="U2110" s="9" t="s">
        <v>8323</v>
      </c>
      <c r="V2110" t="s">
        <v>8327</v>
      </c>
    </row>
    <row r="2111" spans="1:22" ht="45" hidden="1" x14ac:dyDescent="0.3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s="7">
        <f t="shared" si="205"/>
        <v>107</v>
      </c>
      <c r="G2111" s="7">
        <f t="shared" si="200"/>
        <v>106.53</v>
      </c>
      <c r="H2111" t="s">
        <v>8218</v>
      </c>
      <c r="I2111" t="s">
        <v>8223</v>
      </c>
      <c r="J2111" t="s">
        <v>8245</v>
      </c>
      <c r="K2111">
        <v>1436115617</v>
      </c>
      <c r="L2111">
        <v>1433523617</v>
      </c>
      <c r="M2111" s="13">
        <f t="shared" si="201"/>
        <v>42160.708530092597</v>
      </c>
      <c r="N2111" s="13" t="str">
        <f t="shared" si="202"/>
        <v>2015</v>
      </c>
      <c r="O2111" s="13" t="str">
        <f t="shared" si="203"/>
        <v>Jun</v>
      </c>
      <c r="P2111" s="13">
        <f t="shared" si="204"/>
        <v>42190.708530092597</v>
      </c>
      <c r="Q2111" t="b">
        <v>0</v>
      </c>
      <c r="R2111">
        <v>40</v>
      </c>
      <c r="S2111" t="b">
        <v>1</v>
      </c>
      <c r="T2111" t="s">
        <v>8277</v>
      </c>
      <c r="U2111" s="9" t="s">
        <v>8323</v>
      </c>
      <c r="V2111" t="s">
        <v>8327</v>
      </c>
    </row>
    <row r="2112" spans="1:22" ht="30" hidden="1" x14ac:dyDescent="0.3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s="7">
        <f t="shared" si="205"/>
        <v>100</v>
      </c>
      <c r="G2112" s="7">
        <f t="shared" si="200"/>
        <v>52.82</v>
      </c>
      <c r="H2112" t="s">
        <v>8218</v>
      </c>
      <c r="I2112" t="s">
        <v>8223</v>
      </c>
      <c r="J2112" t="s">
        <v>8245</v>
      </c>
      <c r="K2112">
        <v>1401253140</v>
      </c>
      <c r="L2112">
        <v>1398873969</v>
      </c>
      <c r="M2112" s="13">
        <f t="shared" si="201"/>
        <v>41759.670937499999</v>
      </c>
      <c r="N2112" s="13" t="str">
        <f t="shared" si="202"/>
        <v>2014</v>
      </c>
      <c r="O2112" s="13" t="str">
        <f t="shared" si="203"/>
        <v>Apr</v>
      </c>
      <c r="P2112" s="13">
        <f t="shared" si="204"/>
        <v>41787.207638888889</v>
      </c>
      <c r="Q2112" t="b">
        <v>0</v>
      </c>
      <c r="R2112">
        <v>38</v>
      </c>
      <c r="S2112" t="b">
        <v>1</v>
      </c>
      <c r="T2112" t="s">
        <v>8277</v>
      </c>
      <c r="U2112" s="9" t="s">
        <v>8323</v>
      </c>
      <c r="V2112" t="s">
        <v>8327</v>
      </c>
    </row>
    <row r="2113" spans="1:22" ht="60" hidden="1" x14ac:dyDescent="0.3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s="7">
        <f t="shared" si="205"/>
        <v>107</v>
      </c>
      <c r="G2113" s="7">
        <f t="shared" si="200"/>
        <v>54.62</v>
      </c>
      <c r="H2113" t="s">
        <v>8218</v>
      </c>
      <c r="I2113" t="s">
        <v>8223</v>
      </c>
      <c r="J2113" t="s">
        <v>8245</v>
      </c>
      <c r="K2113">
        <v>1313370000</v>
      </c>
      <c r="L2113">
        <v>1307594625</v>
      </c>
      <c r="M2113" s="13">
        <f t="shared" si="201"/>
        <v>40703.197048611109</v>
      </c>
      <c r="N2113" s="13" t="str">
        <f t="shared" si="202"/>
        <v>2011</v>
      </c>
      <c r="O2113" s="13" t="str">
        <f t="shared" si="203"/>
        <v>Jun</v>
      </c>
      <c r="P2113" s="13">
        <f t="shared" si="204"/>
        <v>40770.041666666664</v>
      </c>
      <c r="Q2113" t="b">
        <v>0</v>
      </c>
      <c r="R2113">
        <v>39</v>
      </c>
      <c r="S2113" t="b">
        <v>1</v>
      </c>
      <c r="T2113" t="s">
        <v>8277</v>
      </c>
      <c r="U2113" s="9" t="s">
        <v>8323</v>
      </c>
      <c r="V2113" t="s">
        <v>8327</v>
      </c>
    </row>
    <row r="2114" spans="1:22" ht="45" hidden="1" x14ac:dyDescent="0.3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s="7">
        <f t="shared" si="205"/>
        <v>100</v>
      </c>
      <c r="G2114" s="7">
        <f t="shared" si="200"/>
        <v>27.27</v>
      </c>
      <c r="H2114" t="s">
        <v>8218</v>
      </c>
      <c r="I2114" t="s">
        <v>8223</v>
      </c>
      <c r="J2114" t="s">
        <v>8245</v>
      </c>
      <c r="K2114">
        <v>1366064193</v>
      </c>
      <c r="L2114">
        <v>1364854593</v>
      </c>
      <c r="M2114" s="13">
        <f t="shared" si="201"/>
        <v>41365.928159722222</v>
      </c>
      <c r="N2114" s="13" t="str">
        <f t="shared" si="202"/>
        <v>2013</v>
      </c>
      <c r="O2114" s="13" t="str">
        <f t="shared" si="203"/>
        <v>Apr</v>
      </c>
      <c r="P2114" s="13">
        <f t="shared" si="204"/>
        <v>41379.928159722222</v>
      </c>
      <c r="Q2114" t="b">
        <v>0</v>
      </c>
      <c r="R2114">
        <v>11</v>
      </c>
      <c r="S2114" t="b">
        <v>1</v>
      </c>
      <c r="T2114" t="s">
        <v>8277</v>
      </c>
      <c r="U2114" s="9" t="s">
        <v>8323</v>
      </c>
      <c r="V2114" t="s">
        <v>8327</v>
      </c>
    </row>
    <row r="2115" spans="1:22" ht="30" hidden="1" x14ac:dyDescent="0.3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s="7">
        <f t="shared" si="205"/>
        <v>105</v>
      </c>
      <c r="G2115" s="7">
        <f t="shared" si="200"/>
        <v>68.599999999999994</v>
      </c>
      <c r="H2115" t="s">
        <v>8218</v>
      </c>
      <c r="I2115" t="s">
        <v>8223</v>
      </c>
      <c r="J2115" t="s">
        <v>8245</v>
      </c>
      <c r="K2115">
        <v>1411505176</v>
      </c>
      <c r="L2115">
        <v>1408481176</v>
      </c>
      <c r="M2115" s="13">
        <f t="shared" si="201"/>
        <v>41870.86546296296</v>
      </c>
      <c r="N2115" s="13" t="str">
        <f t="shared" si="202"/>
        <v>2014</v>
      </c>
      <c r="O2115" s="13" t="str">
        <f t="shared" si="203"/>
        <v>Aug</v>
      </c>
      <c r="P2115" s="13">
        <f t="shared" si="204"/>
        <v>41905.86546296296</v>
      </c>
      <c r="Q2115" t="b">
        <v>0</v>
      </c>
      <c r="R2115">
        <v>107</v>
      </c>
      <c r="S2115" t="b">
        <v>1</v>
      </c>
      <c r="T2115" t="s">
        <v>8277</v>
      </c>
      <c r="U2115" s="9" t="s">
        <v>8323</v>
      </c>
      <c r="V2115" t="s">
        <v>8327</v>
      </c>
    </row>
    <row r="2116" spans="1:22" ht="45" hidden="1" x14ac:dyDescent="0.3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s="7">
        <f t="shared" si="205"/>
        <v>105</v>
      </c>
      <c r="G2116" s="7">
        <f t="shared" si="200"/>
        <v>35.61</v>
      </c>
      <c r="H2116" t="s">
        <v>8218</v>
      </c>
      <c r="I2116" t="s">
        <v>8223</v>
      </c>
      <c r="J2116" t="s">
        <v>8245</v>
      </c>
      <c r="K2116">
        <v>1291870740</v>
      </c>
      <c r="L2116">
        <v>1286480070</v>
      </c>
      <c r="M2116" s="13">
        <f t="shared" si="201"/>
        <v>40458.815625000003</v>
      </c>
      <c r="N2116" s="13" t="str">
        <f t="shared" si="202"/>
        <v>2010</v>
      </c>
      <c r="O2116" s="13" t="str">
        <f t="shared" si="203"/>
        <v>Oct</v>
      </c>
      <c r="P2116" s="13">
        <f t="shared" si="204"/>
        <v>40521.207638888889</v>
      </c>
      <c r="Q2116" t="b">
        <v>0</v>
      </c>
      <c r="R2116">
        <v>147</v>
      </c>
      <c r="S2116" t="b">
        <v>1</v>
      </c>
      <c r="T2116" t="s">
        <v>8277</v>
      </c>
      <c r="U2116" s="9" t="s">
        <v>8323</v>
      </c>
      <c r="V2116" t="s">
        <v>8327</v>
      </c>
    </row>
    <row r="2117" spans="1:22" ht="45" hidden="1" x14ac:dyDescent="0.3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s="7">
        <f t="shared" si="205"/>
        <v>226</v>
      </c>
      <c r="G2117" s="7">
        <f t="shared" si="200"/>
        <v>94.03</v>
      </c>
      <c r="H2117" t="s">
        <v>8218</v>
      </c>
      <c r="I2117" t="s">
        <v>8223</v>
      </c>
      <c r="J2117" t="s">
        <v>8245</v>
      </c>
      <c r="K2117">
        <v>1298167001</v>
      </c>
      <c r="L2117">
        <v>1295575001</v>
      </c>
      <c r="M2117" s="13">
        <f t="shared" si="201"/>
        <v>40564.081030092595</v>
      </c>
      <c r="N2117" s="13" t="str">
        <f t="shared" si="202"/>
        <v>2011</v>
      </c>
      <c r="O2117" s="13" t="str">
        <f t="shared" si="203"/>
        <v>Jan</v>
      </c>
      <c r="P2117" s="13">
        <f t="shared" si="204"/>
        <v>40594.081030092595</v>
      </c>
      <c r="Q2117" t="b">
        <v>0</v>
      </c>
      <c r="R2117">
        <v>36</v>
      </c>
      <c r="S2117" t="b">
        <v>1</v>
      </c>
      <c r="T2117" t="s">
        <v>8277</v>
      </c>
      <c r="U2117" s="9" t="s">
        <v>8323</v>
      </c>
      <c r="V2117" t="s">
        <v>8327</v>
      </c>
    </row>
    <row r="2118" spans="1:22" ht="45" hidden="1" x14ac:dyDescent="0.3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s="7">
        <f t="shared" si="205"/>
        <v>101</v>
      </c>
      <c r="G2118" s="7">
        <f t="shared" si="200"/>
        <v>526.46</v>
      </c>
      <c r="H2118" t="s">
        <v>8218</v>
      </c>
      <c r="I2118" t="s">
        <v>8223</v>
      </c>
      <c r="J2118" t="s">
        <v>8245</v>
      </c>
      <c r="K2118">
        <v>1349203203</v>
      </c>
      <c r="L2118">
        <v>1345056003</v>
      </c>
      <c r="M2118" s="13">
        <f t="shared" si="201"/>
        <v>41136.777812500004</v>
      </c>
      <c r="N2118" s="13" t="str">
        <f t="shared" si="202"/>
        <v>2012</v>
      </c>
      <c r="O2118" s="13" t="str">
        <f t="shared" si="203"/>
        <v>Aug</v>
      </c>
      <c r="P2118" s="13">
        <f t="shared" si="204"/>
        <v>41184.777812500004</v>
      </c>
      <c r="Q2118" t="b">
        <v>0</v>
      </c>
      <c r="R2118">
        <v>92</v>
      </c>
      <c r="S2118" t="b">
        <v>1</v>
      </c>
      <c r="T2118" t="s">
        <v>8277</v>
      </c>
      <c r="U2118" s="9" t="s">
        <v>8323</v>
      </c>
      <c r="V2118" t="s">
        <v>8327</v>
      </c>
    </row>
    <row r="2119" spans="1:22" ht="60" hidden="1" x14ac:dyDescent="0.3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s="7">
        <f t="shared" si="205"/>
        <v>148</v>
      </c>
      <c r="G2119" s="7">
        <f t="shared" si="200"/>
        <v>50.66</v>
      </c>
      <c r="H2119" t="s">
        <v>8218</v>
      </c>
      <c r="I2119" t="s">
        <v>8223</v>
      </c>
      <c r="J2119" t="s">
        <v>8245</v>
      </c>
      <c r="K2119">
        <v>1445921940</v>
      </c>
      <c r="L2119">
        <v>1444699549</v>
      </c>
      <c r="M2119" s="13">
        <f t="shared" si="201"/>
        <v>42290.059594907405</v>
      </c>
      <c r="N2119" s="13" t="str">
        <f t="shared" si="202"/>
        <v>2015</v>
      </c>
      <c r="O2119" s="13" t="str">
        <f t="shared" si="203"/>
        <v>Oct</v>
      </c>
      <c r="P2119" s="13">
        <f t="shared" si="204"/>
        <v>42304.207638888889</v>
      </c>
      <c r="Q2119" t="b">
        <v>0</v>
      </c>
      <c r="R2119">
        <v>35</v>
      </c>
      <c r="S2119" t="b">
        <v>1</v>
      </c>
      <c r="T2119" t="s">
        <v>8277</v>
      </c>
      <c r="U2119" s="9" t="s">
        <v>8323</v>
      </c>
      <c r="V2119" t="s">
        <v>8327</v>
      </c>
    </row>
    <row r="2120" spans="1:22" ht="30" hidden="1" x14ac:dyDescent="0.3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s="7">
        <f t="shared" si="205"/>
        <v>135</v>
      </c>
      <c r="G2120" s="7">
        <f t="shared" si="200"/>
        <v>79.180000000000007</v>
      </c>
      <c r="H2120" t="s">
        <v>8218</v>
      </c>
      <c r="I2120" t="s">
        <v>8223</v>
      </c>
      <c r="J2120" t="s">
        <v>8245</v>
      </c>
      <c r="K2120">
        <v>1311538136</v>
      </c>
      <c r="L2120">
        <v>1308946136</v>
      </c>
      <c r="M2120" s="13">
        <f t="shared" si="201"/>
        <v>40718.839537037034</v>
      </c>
      <c r="N2120" s="13" t="str">
        <f t="shared" si="202"/>
        <v>2011</v>
      </c>
      <c r="O2120" s="13" t="str">
        <f t="shared" si="203"/>
        <v>Jun</v>
      </c>
      <c r="P2120" s="13">
        <f t="shared" si="204"/>
        <v>40748.839537037034</v>
      </c>
      <c r="Q2120" t="b">
        <v>0</v>
      </c>
      <c r="R2120">
        <v>17</v>
      </c>
      <c r="S2120" t="b">
        <v>1</v>
      </c>
      <c r="T2120" t="s">
        <v>8277</v>
      </c>
      <c r="U2120" s="9" t="s">
        <v>8323</v>
      </c>
      <c r="V2120" t="s">
        <v>8327</v>
      </c>
    </row>
    <row r="2121" spans="1:22" ht="45" hidden="1" x14ac:dyDescent="0.3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s="7">
        <f t="shared" si="205"/>
        <v>101</v>
      </c>
      <c r="G2121" s="7">
        <f t="shared" si="200"/>
        <v>91.59</v>
      </c>
      <c r="H2121" t="s">
        <v>8218</v>
      </c>
      <c r="I2121" t="s">
        <v>8223</v>
      </c>
      <c r="J2121" t="s">
        <v>8245</v>
      </c>
      <c r="K2121">
        <v>1345086445</v>
      </c>
      <c r="L2121">
        <v>1342494445</v>
      </c>
      <c r="M2121" s="13">
        <f t="shared" si="201"/>
        <v>41107.130150462966</v>
      </c>
      <c r="N2121" s="13" t="str">
        <f t="shared" si="202"/>
        <v>2012</v>
      </c>
      <c r="O2121" s="13" t="str">
        <f t="shared" si="203"/>
        <v>Jul</v>
      </c>
      <c r="P2121" s="13">
        <f t="shared" si="204"/>
        <v>41137.130150462966</v>
      </c>
      <c r="Q2121" t="b">
        <v>0</v>
      </c>
      <c r="R2121">
        <v>22</v>
      </c>
      <c r="S2121" t="b">
        <v>1</v>
      </c>
      <c r="T2121" t="s">
        <v>8277</v>
      </c>
      <c r="U2121" s="9" t="s">
        <v>8323</v>
      </c>
      <c r="V2121" t="s">
        <v>8327</v>
      </c>
    </row>
    <row r="2122" spans="1:22" ht="45" hidden="1" x14ac:dyDescent="0.3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s="7">
        <f t="shared" si="205"/>
        <v>101</v>
      </c>
      <c r="G2122" s="7">
        <f t="shared" ref="G2122:G2185" si="206">IFERROR(ROUND(E2122/R2122,2),0)</f>
        <v>116.96</v>
      </c>
      <c r="H2122" t="s">
        <v>8218</v>
      </c>
      <c r="I2122" t="s">
        <v>8223</v>
      </c>
      <c r="J2122" t="s">
        <v>8245</v>
      </c>
      <c r="K2122">
        <v>1388617736</v>
      </c>
      <c r="L2122">
        <v>1384384136</v>
      </c>
      <c r="M2122" s="13">
        <f t="shared" ref="M2122:M2185" si="207">(((L2122/60)/60)/24)+DATE(1970,1,1)</f>
        <v>41591.964537037034</v>
      </c>
      <c r="N2122" s="13" t="str">
        <f t="shared" ref="N2122:N2185" si="208">TEXT(M2122, "YYY")</f>
        <v>2013</v>
      </c>
      <c r="O2122" s="13" t="str">
        <f t="shared" ref="O2122:O2185" si="209">TEXT(M2122,"MMM")</f>
        <v>Nov</v>
      </c>
      <c r="P2122" s="13">
        <f t="shared" ref="P2122:P2185" si="210">(((K2122/60)/60)/24)+DATE(1970,1,1)</f>
        <v>41640.964537037034</v>
      </c>
      <c r="Q2122" t="b">
        <v>0</v>
      </c>
      <c r="R2122">
        <v>69</v>
      </c>
      <c r="S2122" t="b">
        <v>1</v>
      </c>
      <c r="T2122" t="s">
        <v>8277</v>
      </c>
      <c r="U2122" s="9" t="s">
        <v>8323</v>
      </c>
      <c r="V2122" t="s">
        <v>8327</v>
      </c>
    </row>
    <row r="2123" spans="1:22" ht="45" hidden="1" x14ac:dyDescent="0.3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s="7">
        <f t="shared" si="205"/>
        <v>1</v>
      </c>
      <c r="G2123" s="7">
        <f t="shared" si="206"/>
        <v>28.4</v>
      </c>
      <c r="H2123" t="s">
        <v>8220</v>
      </c>
      <c r="I2123" t="s">
        <v>8239</v>
      </c>
      <c r="J2123" t="s">
        <v>8256</v>
      </c>
      <c r="K2123">
        <v>1484156948</v>
      </c>
      <c r="L2123">
        <v>1481564948</v>
      </c>
      <c r="M2123" s="13">
        <f t="shared" si="207"/>
        <v>42716.7424537037</v>
      </c>
      <c r="N2123" s="13" t="str">
        <f t="shared" si="208"/>
        <v>2016</v>
      </c>
      <c r="O2123" s="13" t="str">
        <f t="shared" si="209"/>
        <v>Dec</v>
      </c>
      <c r="P2123" s="13">
        <f t="shared" si="210"/>
        <v>42746.7424537037</v>
      </c>
      <c r="Q2123" t="b">
        <v>0</v>
      </c>
      <c r="R2123">
        <v>10</v>
      </c>
      <c r="S2123" t="b">
        <v>0</v>
      </c>
      <c r="T2123" t="s">
        <v>8280</v>
      </c>
      <c r="U2123" s="9" t="s">
        <v>8331</v>
      </c>
      <c r="V2123" t="s">
        <v>8332</v>
      </c>
    </row>
    <row r="2124" spans="1:22" ht="45" hidden="1" x14ac:dyDescent="0.3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s="7">
        <f t="shared" si="205"/>
        <v>0</v>
      </c>
      <c r="G2124" s="7">
        <f t="shared" si="206"/>
        <v>103.33</v>
      </c>
      <c r="H2124" t="s">
        <v>8220</v>
      </c>
      <c r="I2124" t="s">
        <v>8237</v>
      </c>
      <c r="J2124" t="s">
        <v>8255</v>
      </c>
      <c r="K2124">
        <v>1483773169</v>
      </c>
      <c r="L2124">
        <v>1481181169</v>
      </c>
      <c r="M2124" s="13">
        <f t="shared" si="207"/>
        <v>42712.300567129627</v>
      </c>
      <c r="N2124" s="13" t="str">
        <f t="shared" si="208"/>
        <v>2016</v>
      </c>
      <c r="O2124" s="13" t="str">
        <f t="shared" si="209"/>
        <v>Dec</v>
      </c>
      <c r="P2124" s="13">
        <f t="shared" si="210"/>
        <v>42742.300567129627</v>
      </c>
      <c r="Q2124" t="b">
        <v>0</v>
      </c>
      <c r="R2124">
        <v>3</v>
      </c>
      <c r="S2124" t="b">
        <v>0</v>
      </c>
      <c r="T2124" t="s">
        <v>8280</v>
      </c>
      <c r="U2124" s="9" t="s">
        <v>8331</v>
      </c>
      <c r="V2124" t="s">
        <v>8332</v>
      </c>
    </row>
    <row r="2125" spans="1:22" ht="60" hidden="1" x14ac:dyDescent="0.3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s="7">
        <f t="shared" si="205"/>
        <v>10</v>
      </c>
      <c r="G2125" s="7">
        <f t="shared" si="206"/>
        <v>10</v>
      </c>
      <c r="H2125" t="s">
        <v>8220</v>
      </c>
      <c r="I2125" t="s">
        <v>8223</v>
      </c>
      <c r="J2125" t="s">
        <v>8245</v>
      </c>
      <c r="K2125">
        <v>1268636340</v>
      </c>
      <c r="L2125">
        <v>1263982307</v>
      </c>
      <c r="M2125" s="13">
        <f t="shared" si="207"/>
        <v>40198.424849537041</v>
      </c>
      <c r="N2125" s="13" t="str">
        <f t="shared" si="208"/>
        <v>2010</v>
      </c>
      <c r="O2125" s="13" t="str">
        <f t="shared" si="209"/>
        <v>Jan</v>
      </c>
      <c r="P2125" s="13">
        <f t="shared" si="210"/>
        <v>40252.290972222225</v>
      </c>
      <c r="Q2125" t="b">
        <v>0</v>
      </c>
      <c r="R2125">
        <v>5</v>
      </c>
      <c r="S2125" t="b">
        <v>0</v>
      </c>
      <c r="T2125" t="s">
        <v>8280</v>
      </c>
      <c r="U2125" s="9" t="s">
        <v>8331</v>
      </c>
      <c r="V2125" t="s">
        <v>8332</v>
      </c>
    </row>
    <row r="2126" spans="1:22" ht="60" hidden="1" x14ac:dyDescent="0.3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s="7">
        <f t="shared" si="205"/>
        <v>10</v>
      </c>
      <c r="G2126" s="7">
        <f t="shared" si="206"/>
        <v>23</v>
      </c>
      <c r="H2126" t="s">
        <v>8220</v>
      </c>
      <c r="I2126" t="s">
        <v>8223</v>
      </c>
      <c r="J2126" t="s">
        <v>8245</v>
      </c>
      <c r="K2126">
        <v>1291093200</v>
      </c>
      <c r="L2126">
        <v>1286930435</v>
      </c>
      <c r="M2126" s="13">
        <f t="shared" si="207"/>
        <v>40464.028182870366</v>
      </c>
      <c r="N2126" s="13" t="str">
        <f t="shared" si="208"/>
        <v>2010</v>
      </c>
      <c r="O2126" s="13" t="str">
        <f t="shared" si="209"/>
        <v>Oct</v>
      </c>
      <c r="P2126" s="13">
        <f t="shared" si="210"/>
        <v>40512.208333333336</v>
      </c>
      <c r="Q2126" t="b">
        <v>0</v>
      </c>
      <c r="R2126">
        <v>5</v>
      </c>
      <c r="S2126" t="b">
        <v>0</v>
      </c>
      <c r="T2126" t="s">
        <v>8280</v>
      </c>
      <c r="U2126" s="9" t="s">
        <v>8331</v>
      </c>
      <c r="V2126" t="s">
        <v>8332</v>
      </c>
    </row>
    <row r="2127" spans="1:22" ht="45" hidden="1" x14ac:dyDescent="0.3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s="7">
        <f t="shared" si="205"/>
        <v>1</v>
      </c>
      <c r="G2127" s="7">
        <f t="shared" si="206"/>
        <v>31.56</v>
      </c>
      <c r="H2127" t="s">
        <v>8220</v>
      </c>
      <c r="I2127" t="s">
        <v>8223</v>
      </c>
      <c r="J2127" t="s">
        <v>8245</v>
      </c>
      <c r="K2127">
        <v>1438734833</v>
      </c>
      <c r="L2127">
        <v>1436142833</v>
      </c>
      <c r="M2127" s="13">
        <f t="shared" si="207"/>
        <v>42191.023530092592</v>
      </c>
      <c r="N2127" s="13" t="str">
        <f t="shared" si="208"/>
        <v>2015</v>
      </c>
      <c r="O2127" s="13" t="str">
        <f t="shared" si="209"/>
        <v>Jul</v>
      </c>
      <c r="P2127" s="13">
        <f t="shared" si="210"/>
        <v>42221.023530092592</v>
      </c>
      <c r="Q2127" t="b">
        <v>0</v>
      </c>
      <c r="R2127">
        <v>27</v>
      </c>
      <c r="S2127" t="b">
        <v>0</v>
      </c>
      <c r="T2127" t="s">
        <v>8280</v>
      </c>
      <c r="U2127" s="9" t="s">
        <v>8331</v>
      </c>
      <c r="V2127" t="s">
        <v>8332</v>
      </c>
    </row>
    <row r="2128" spans="1:22" ht="45" hidden="1" x14ac:dyDescent="0.3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s="7">
        <f t="shared" si="205"/>
        <v>0</v>
      </c>
      <c r="G2128" s="7">
        <f t="shared" si="206"/>
        <v>5</v>
      </c>
      <c r="H2128" t="s">
        <v>8220</v>
      </c>
      <c r="I2128" t="s">
        <v>8223</v>
      </c>
      <c r="J2128" t="s">
        <v>8245</v>
      </c>
      <c r="K2128">
        <v>1418080887</v>
      </c>
      <c r="L2128">
        <v>1415488887</v>
      </c>
      <c r="M2128" s="13">
        <f t="shared" si="207"/>
        <v>41951.973229166666</v>
      </c>
      <c r="N2128" s="13" t="str">
        <f t="shared" si="208"/>
        <v>2014</v>
      </c>
      <c r="O2128" s="13" t="str">
        <f t="shared" si="209"/>
        <v>Nov</v>
      </c>
      <c r="P2128" s="13">
        <f t="shared" si="210"/>
        <v>41981.973229166666</v>
      </c>
      <c r="Q2128" t="b">
        <v>0</v>
      </c>
      <c r="R2128">
        <v>2</v>
      </c>
      <c r="S2128" t="b">
        <v>0</v>
      </c>
      <c r="T2128" t="s">
        <v>8280</v>
      </c>
      <c r="U2128" s="9" t="s">
        <v>8331</v>
      </c>
      <c r="V2128" t="s">
        <v>8332</v>
      </c>
    </row>
    <row r="2129" spans="1:22" ht="30" hidden="1" x14ac:dyDescent="0.3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s="7">
        <f t="shared" si="205"/>
        <v>29</v>
      </c>
      <c r="G2129" s="7">
        <f t="shared" si="206"/>
        <v>34.22</v>
      </c>
      <c r="H2129" t="s">
        <v>8220</v>
      </c>
      <c r="I2129" t="s">
        <v>8224</v>
      </c>
      <c r="J2129" t="s">
        <v>8246</v>
      </c>
      <c r="K2129">
        <v>1426158463</v>
      </c>
      <c r="L2129">
        <v>1423570063</v>
      </c>
      <c r="M2129" s="13">
        <f t="shared" si="207"/>
        <v>42045.50535879629</v>
      </c>
      <c r="N2129" s="13" t="str">
        <f t="shared" si="208"/>
        <v>2015</v>
      </c>
      <c r="O2129" s="13" t="str">
        <f t="shared" si="209"/>
        <v>Feb</v>
      </c>
      <c r="P2129" s="13">
        <f t="shared" si="210"/>
        <v>42075.463692129633</v>
      </c>
      <c r="Q2129" t="b">
        <v>0</v>
      </c>
      <c r="R2129">
        <v>236</v>
      </c>
      <c r="S2129" t="b">
        <v>0</v>
      </c>
      <c r="T2129" t="s">
        <v>8280</v>
      </c>
      <c r="U2129" s="9" t="s">
        <v>8331</v>
      </c>
      <c r="V2129" t="s">
        <v>8332</v>
      </c>
    </row>
    <row r="2130" spans="1:22" ht="60" hidden="1" x14ac:dyDescent="0.3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s="7">
        <f t="shared" si="205"/>
        <v>0</v>
      </c>
      <c r="G2130" s="7">
        <f t="shared" si="206"/>
        <v>25</v>
      </c>
      <c r="H2130" t="s">
        <v>8220</v>
      </c>
      <c r="I2130" t="s">
        <v>8228</v>
      </c>
      <c r="J2130" t="s">
        <v>8250</v>
      </c>
      <c r="K2130">
        <v>1411324369</v>
      </c>
      <c r="L2130">
        <v>1406140369</v>
      </c>
      <c r="M2130" s="13">
        <f t="shared" si="207"/>
        <v>41843.772789351853</v>
      </c>
      <c r="N2130" s="13" t="str">
        <f t="shared" si="208"/>
        <v>2014</v>
      </c>
      <c r="O2130" s="13" t="str">
        <f t="shared" si="209"/>
        <v>Jul</v>
      </c>
      <c r="P2130" s="13">
        <f t="shared" si="210"/>
        <v>41903.772789351853</v>
      </c>
      <c r="Q2130" t="b">
        <v>0</v>
      </c>
      <c r="R2130">
        <v>1</v>
      </c>
      <c r="S2130" t="b">
        <v>0</v>
      </c>
      <c r="T2130" t="s">
        <v>8280</v>
      </c>
      <c r="U2130" s="9" t="s">
        <v>8331</v>
      </c>
      <c r="V2130" t="s">
        <v>8332</v>
      </c>
    </row>
    <row r="2131" spans="1:22" ht="45" hidden="1" x14ac:dyDescent="0.3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s="7">
        <f t="shared" si="205"/>
        <v>12</v>
      </c>
      <c r="G2131" s="7">
        <f t="shared" si="206"/>
        <v>19.670000000000002</v>
      </c>
      <c r="H2131" t="s">
        <v>8220</v>
      </c>
      <c r="I2131" t="s">
        <v>8223</v>
      </c>
      <c r="J2131" t="s">
        <v>8245</v>
      </c>
      <c r="K2131">
        <v>1457570100</v>
      </c>
      <c r="L2131">
        <v>1454978100</v>
      </c>
      <c r="M2131" s="13">
        <f t="shared" si="207"/>
        <v>42409.024305555555</v>
      </c>
      <c r="N2131" s="13" t="str">
        <f t="shared" si="208"/>
        <v>2016</v>
      </c>
      <c r="O2131" s="13" t="str">
        <f t="shared" si="209"/>
        <v>Feb</v>
      </c>
      <c r="P2131" s="13">
        <f t="shared" si="210"/>
        <v>42439.024305555555</v>
      </c>
      <c r="Q2131" t="b">
        <v>0</v>
      </c>
      <c r="R2131">
        <v>12</v>
      </c>
      <c r="S2131" t="b">
        <v>0</v>
      </c>
      <c r="T2131" t="s">
        <v>8280</v>
      </c>
      <c r="U2131" s="9" t="s">
        <v>8331</v>
      </c>
      <c r="V2131" t="s">
        <v>8332</v>
      </c>
    </row>
    <row r="2132" spans="1:22" ht="30" hidden="1" x14ac:dyDescent="0.3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s="7">
        <f t="shared" si="205"/>
        <v>0</v>
      </c>
      <c r="G2132" s="7">
        <f t="shared" si="206"/>
        <v>21.25</v>
      </c>
      <c r="H2132" t="s">
        <v>8220</v>
      </c>
      <c r="I2132" t="s">
        <v>8223</v>
      </c>
      <c r="J2132" t="s">
        <v>8245</v>
      </c>
      <c r="K2132">
        <v>1408154663</v>
      </c>
      <c r="L2132">
        <v>1405130663</v>
      </c>
      <c r="M2132" s="13">
        <f t="shared" si="207"/>
        <v>41832.086377314816</v>
      </c>
      <c r="N2132" s="13" t="str">
        <f t="shared" si="208"/>
        <v>2014</v>
      </c>
      <c r="O2132" s="13" t="str">
        <f t="shared" si="209"/>
        <v>Jul</v>
      </c>
      <c r="P2132" s="13">
        <f t="shared" si="210"/>
        <v>41867.086377314816</v>
      </c>
      <c r="Q2132" t="b">
        <v>0</v>
      </c>
      <c r="R2132">
        <v>4</v>
      </c>
      <c r="S2132" t="b">
        <v>0</v>
      </c>
      <c r="T2132" t="s">
        <v>8280</v>
      </c>
      <c r="U2132" s="9" t="s">
        <v>8331</v>
      </c>
      <c r="V2132" t="s">
        <v>8332</v>
      </c>
    </row>
    <row r="2133" spans="1:22" ht="45" hidden="1" x14ac:dyDescent="0.3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s="7">
        <f t="shared" si="205"/>
        <v>5</v>
      </c>
      <c r="G2133" s="7">
        <f t="shared" si="206"/>
        <v>8.33</v>
      </c>
      <c r="H2133" t="s">
        <v>8220</v>
      </c>
      <c r="I2133" t="s">
        <v>8223</v>
      </c>
      <c r="J2133" t="s">
        <v>8245</v>
      </c>
      <c r="K2133">
        <v>1436677091</v>
      </c>
      <c r="L2133">
        <v>1434085091</v>
      </c>
      <c r="M2133" s="13">
        <f t="shared" si="207"/>
        <v>42167.207071759258</v>
      </c>
      <c r="N2133" s="13" t="str">
        <f t="shared" si="208"/>
        <v>2015</v>
      </c>
      <c r="O2133" s="13" t="str">
        <f t="shared" si="209"/>
        <v>Jun</v>
      </c>
      <c r="P2133" s="13">
        <f t="shared" si="210"/>
        <v>42197.207071759258</v>
      </c>
      <c r="Q2133" t="b">
        <v>0</v>
      </c>
      <c r="R2133">
        <v>3</v>
      </c>
      <c r="S2133" t="b">
        <v>0</v>
      </c>
      <c r="T2133" t="s">
        <v>8280</v>
      </c>
      <c r="U2133" s="9" t="s">
        <v>8331</v>
      </c>
      <c r="V2133" t="s">
        <v>8332</v>
      </c>
    </row>
    <row r="2134" spans="1:22" ht="45" hidden="1" x14ac:dyDescent="0.3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s="7">
        <f t="shared" si="205"/>
        <v>2</v>
      </c>
      <c r="G2134" s="7">
        <f t="shared" si="206"/>
        <v>21.34</v>
      </c>
      <c r="H2134" t="s">
        <v>8220</v>
      </c>
      <c r="I2134" t="s">
        <v>8223</v>
      </c>
      <c r="J2134" t="s">
        <v>8245</v>
      </c>
      <c r="K2134">
        <v>1391427692</v>
      </c>
      <c r="L2134">
        <v>1388835692</v>
      </c>
      <c r="M2134" s="13">
        <f t="shared" si="207"/>
        <v>41643.487175925926</v>
      </c>
      <c r="N2134" s="13" t="str">
        <f t="shared" si="208"/>
        <v>2014</v>
      </c>
      <c r="O2134" s="13" t="str">
        <f t="shared" si="209"/>
        <v>Jan</v>
      </c>
      <c r="P2134" s="13">
        <f t="shared" si="210"/>
        <v>41673.487175925926</v>
      </c>
      <c r="Q2134" t="b">
        <v>0</v>
      </c>
      <c r="R2134">
        <v>99</v>
      </c>
      <c r="S2134" t="b">
        <v>0</v>
      </c>
      <c r="T2134" t="s">
        <v>8280</v>
      </c>
      <c r="U2134" s="9" t="s">
        <v>8331</v>
      </c>
      <c r="V2134" t="s">
        <v>8332</v>
      </c>
    </row>
    <row r="2135" spans="1:22" ht="60" hidden="1" x14ac:dyDescent="0.3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s="7">
        <f t="shared" si="205"/>
        <v>2</v>
      </c>
      <c r="G2135" s="7">
        <f t="shared" si="206"/>
        <v>5.33</v>
      </c>
      <c r="H2135" t="s">
        <v>8220</v>
      </c>
      <c r="I2135" t="s">
        <v>8223</v>
      </c>
      <c r="J2135" t="s">
        <v>8245</v>
      </c>
      <c r="K2135">
        <v>1303628340</v>
      </c>
      <c r="L2135">
        <v>1300328399</v>
      </c>
      <c r="M2135" s="13">
        <f t="shared" si="207"/>
        <v>40619.097210648149</v>
      </c>
      <c r="N2135" s="13" t="str">
        <f t="shared" si="208"/>
        <v>2011</v>
      </c>
      <c r="O2135" s="13" t="str">
        <f t="shared" si="209"/>
        <v>Mar</v>
      </c>
      <c r="P2135" s="13">
        <f t="shared" si="210"/>
        <v>40657.290972222225</v>
      </c>
      <c r="Q2135" t="b">
        <v>0</v>
      </c>
      <c r="R2135">
        <v>3</v>
      </c>
      <c r="S2135" t="b">
        <v>0</v>
      </c>
      <c r="T2135" t="s">
        <v>8280</v>
      </c>
      <c r="U2135" s="9" t="s">
        <v>8331</v>
      </c>
      <c r="V2135" t="s">
        <v>8332</v>
      </c>
    </row>
    <row r="2136" spans="1:22" ht="45" hidden="1" x14ac:dyDescent="0.3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s="7">
        <f t="shared" si="205"/>
        <v>2</v>
      </c>
      <c r="G2136" s="7">
        <f t="shared" si="206"/>
        <v>34.67</v>
      </c>
      <c r="H2136" t="s">
        <v>8220</v>
      </c>
      <c r="I2136" t="s">
        <v>8223</v>
      </c>
      <c r="J2136" t="s">
        <v>8245</v>
      </c>
      <c r="K2136">
        <v>1367097391</v>
      </c>
      <c r="L2136">
        <v>1364505391</v>
      </c>
      <c r="M2136" s="13">
        <f t="shared" si="207"/>
        <v>41361.886469907404</v>
      </c>
      <c r="N2136" s="13" t="str">
        <f t="shared" si="208"/>
        <v>2013</v>
      </c>
      <c r="O2136" s="13" t="str">
        <f t="shared" si="209"/>
        <v>Mar</v>
      </c>
      <c r="P2136" s="13">
        <f t="shared" si="210"/>
        <v>41391.886469907404</v>
      </c>
      <c r="Q2136" t="b">
        <v>0</v>
      </c>
      <c r="R2136">
        <v>3</v>
      </c>
      <c r="S2136" t="b">
        <v>0</v>
      </c>
      <c r="T2136" t="s">
        <v>8280</v>
      </c>
      <c r="U2136" s="9" t="s">
        <v>8331</v>
      </c>
      <c r="V2136" t="s">
        <v>8332</v>
      </c>
    </row>
    <row r="2137" spans="1:22" ht="45" hidden="1" x14ac:dyDescent="0.3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s="7">
        <f t="shared" si="205"/>
        <v>10</v>
      </c>
      <c r="G2137" s="7">
        <f t="shared" si="206"/>
        <v>21.73</v>
      </c>
      <c r="H2137" t="s">
        <v>8220</v>
      </c>
      <c r="I2137" t="s">
        <v>8223</v>
      </c>
      <c r="J2137" t="s">
        <v>8245</v>
      </c>
      <c r="K2137">
        <v>1349392033</v>
      </c>
      <c r="L2137">
        <v>1346800033</v>
      </c>
      <c r="M2137" s="13">
        <f t="shared" si="207"/>
        <v>41156.963344907403</v>
      </c>
      <c r="N2137" s="13" t="str">
        <f t="shared" si="208"/>
        <v>2012</v>
      </c>
      <c r="O2137" s="13" t="str">
        <f t="shared" si="209"/>
        <v>Sep</v>
      </c>
      <c r="P2137" s="13">
        <f t="shared" si="210"/>
        <v>41186.963344907403</v>
      </c>
      <c r="Q2137" t="b">
        <v>0</v>
      </c>
      <c r="R2137">
        <v>22</v>
      </c>
      <c r="S2137" t="b">
        <v>0</v>
      </c>
      <c r="T2137" t="s">
        <v>8280</v>
      </c>
      <c r="U2137" s="9" t="s">
        <v>8331</v>
      </c>
      <c r="V2137" t="s">
        <v>8332</v>
      </c>
    </row>
    <row r="2138" spans="1:22" ht="45" hidden="1" x14ac:dyDescent="0.3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s="7">
        <f t="shared" ref="F2138:F2201" si="211">ROUND(E2138/D2138*100,0)</f>
        <v>0</v>
      </c>
      <c r="G2138" s="7">
        <f t="shared" si="206"/>
        <v>11.92</v>
      </c>
      <c r="H2138" t="s">
        <v>8220</v>
      </c>
      <c r="I2138" t="s">
        <v>8223</v>
      </c>
      <c r="J2138" t="s">
        <v>8245</v>
      </c>
      <c r="K2138">
        <v>1382184786</v>
      </c>
      <c r="L2138">
        <v>1379592786</v>
      </c>
      <c r="M2138" s="13">
        <f t="shared" si="207"/>
        <v>41536.509097222224</v>
      </c>
      <c r="N2138" s="13" t="str">
        <f t="shared" si="208"/>
        <v>2013</v>
      </c>
      <c r="O2138" s="13" t="str">
        <f t="shared" si="209"/>
        <v>Sep</v>
      </c>
      <c r="P2138" s="13">
        <f t="shared" si="210"/>
        <v>41566.509097222224</v>
      </c>
      <c r="Q2138" t="b">
        <v>0</v>
      </c>
      <c r="R2138">
        <v>4</v>
      </c>
      <c r="S2138" t="b">
        <v>0</v>
      </c>
      <c r="T2138" t="s">
        <v>8280</v>
      </c>
      <c r="U2138" s="9" t="s">
        <v>8331</v>
      </c>
      <c r="V2138" t="s">
        <v>8332</v>
      </c>
    </row>
    <row r="2139" spans="1:22" ht="45" hidden="1" x14ac:dyDescent="0.3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s="7">
        <f t="shared" si="211"/>
        <v>28</v>
      </c>
      <c r="G2139" s="7">
        <f t="shared" si="206"/>
        <v>26.6</v>
      </c>
      <c r="H2139" t="s">
        <v>8220</v>
      </c>
      <c r="I2139" t="s">
        <v>8228</v>
      </c>
      <c r="J2139" t="s">
        <v>8250</v>
      </c>
      <c r="K2139">
        <v>1417804229</v>
      </c>
      <c r="L2139">
        <v>1415212229</v>
      </c>
      <c r="M2139" s="13">
        <f t="shared" si="207"/>
        <v>41948.771168981482</v>
      </c>
      <c r="N2139" s="13" t="str">
        <f t="shared" si="208"/>
        <v>2014</v>
      </c>
      <c r="O2139" s="13" t="str">
        <f t="shared" si="209"/>
        <v>Nov</v>
      </c>
      <c r="P2139" s="13">
        <f t="shared" si="210"/>
        <v>41978.771168981482</v>
      </c>
      <c r="Q2139" t="b">
        <v>0</v>
      </c>
      <c r="R2139">
        <v>534</v>
      </c>
      <c r="S2139" t="b">
        <v>0</v>
      </c>
      <c r="T2139" t="s">
        <v>8280</v>
      </c>
      <c r="U2139" s="9" t="s">
        <v>8331</v>
      </c>
      <c r="V2139" t="s">
        <v>8332</v>
      </c>
    </row>
    <row r="2140" spans="1:22" ht="30" hidden="1" x14ac:dyDescent="0.3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s="7">
        <f t="shared" si="211"/>
        <v>13</v>
      </c>
      <c r="G2140" s="7">
        <f t="shared" si="206"/>
        <v>10.67</v>
      </c>
      <c r="H2140" t="s">
        <v>8220</v>
      </c>
      <c r="I2140" t="s">
        <v>8224</v>
      </c>
      <c r="J2140" t="s">
        <v>8246</v>
      </c>
      <c r="K2140">
        <v>1383959939</v>
      </c>
      <c r="L2140">
        <v>1381364339</v>
      </c>
      <c r="M2140" s="13">
        <f t="shared" si="207"/>
        <v>41557.013182870374</v>
      </c>
      <c r="N2140" s="13" t="str">
        <f t="shared" si="208"/>
        <v>2013</v>
      </c>
      <c r="O2140" s="13" t="str">
        <f t="shared" si="209"/>
        <v>Oct</v>
      </c>
      <c r="P2140" s="13">
        <f t="shared" si="210"/>
        <v>41587.054849537039</v>
      </c>
      <c r="Q2140" t="b">
        <v>0</v>
      </c>
      <c r="R2140">
        <v>12</v>
      </c>
      <c r="S2140" t="b">
        <v>0</v>
      </c>
      <c r="T2140" t="s">
        <v>8280</v>
      </c>
      <c r="U2140" s="9" t="s">
        <v>8331</v>
      </c>
      <c r="V2140" t="s">
        <v>8332</v>
      </c>
    </row>
    <row r="2141" spans="1:22" ht="60" hidden="1" x14ac:dyDescent="0.3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s="7">
        <f t="shared" si="211"/>
        <v>5</v>
      </c>
      <c r="G2141" s="7">
        <f t="shared" si="206"/>
        <v>29.04</v>
      </c>
      <c r="H2141" t="s">
        <v>8220</v>
      </c>
      <c r="I2141" t="s">
        <v>8223</v>
      </c>
      <c r="J2141" t="s">
        <v>8245</v>
      </c>
      <c r="K2141">
        <v>1478196008</v>
      </c>
      <c r="L2141">
        <v>1475604008</v>
      </c>
      <c r="M2141" s="13">
        <f t="shared" si="207"/>
        <v>42647.750092592592</v>
      </c>
      <c r="N2141" s="13" t="str">
        <f t="shared" si="208"/>
        <v>2016</v>
      </c>
      <c r="O2141" s="13" t="str">
        <f t="shared" si="209"/>
        <v>Oct</v>
      </c>
      <c r="P2141" s="13">
        <f t="shared" si="210"/>
        <v>42677.750092592592</v>
      </c>
      <c r="Q2141" t="b">
        <v>0</v>
      </c>
      <c r="R2141">
        <v>56</v>
      </c>
      <c r="S2141" t="b">
        <v>0</v>
      </c>
      <c r="T2141" t="s">
        <v>8280</v>
      </c>
      <c r="U2141" s="9" t="s">
        <v>8331</v>
      </c>
      <c r="V2141" t="s">
        <v>8332</v>
      </c>
    </row>
    <row r="2142" spans="1:22" ht="60" hidden="1" x14ac:dyDescent="0.3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s="7">
        <f t="shared" si="211"/>
        <v>0</v>
      </c>
      <c r="G2142" s="7">
        <f t="shared" si="206"/>
        <v>50.91</v>
      </c>
      <c r="H2142" t="s">
        <v>8220</v>
      </c>
      <c r="I2142" t="s">
        <v>8223</v>
      </c>
      <c r="J2142" t="s">
        <v>8245</v>
      </c>
      <c r="K2142">
        <v>1357934424</v>
      </c>
      <c r="L2142">
        <v>1355342424</v>
      </c>
      <c r="M2142" s="13">
        <f t="shared" si="207"/>
        <v>41255.833611111113</v>
      </c>
      <c r="N2142" s="13" t="str">
        <f t="shared" si="208"/>
        <v>2012</v>
      </c>
      <c r="O2142" s="13" t="str">
        <f t="shared" si="209"/>
        <v>Dec</v>
      </c>
      <c r="P2142" s="13">
        <f t="shared" si="210"/>
        <v>41285.833611111113</v>
      </c>
      <c r="Q2142" t="b">
        <v>0</v>
      </c>
      <c r="R2142">
        <v>11</v>
      </c>
      <c r="S2142" t="b">
        <v>0</v>
      </c>
      <c r="T2142" t="s">
        <v>8280</v>
      </c>
      <c r="U2142" s="9" t="s">
        <v>8331</v>
      </c>
      <c r="V2142" t="s">
        <v>8332</v>
      </c>
    </row>
    <row r="2143" spans="1:22" ht="60" hidden="1" x14ac:dyDescent="0.3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s="7">
        <f t="shared" si="211"/>
        <v>0</v>
      </c>
      <c r="G2143" s="7">
        <f t="shared" si="206"/>
        <v>0</v>
      </c>
      <c r="H2143" t="s">
        <v>8220</v>
      </c>
      <c r="I2143" t="s">
        <v>8223</v>
      </c>
      <c r="J2143" t="s">
        <v>8245</v>
      </c>
      <c r="K2143">
        <v>1415947159</v>
      </c>
      <c r="L2143">
        <v>1413351559</v>
      </c>
      <c r="M2143" s="13">
        <f t="shared" si="207"/>
        <v>41927.235636574071</v>
      </c>
      <c r="N2143" s="13" t="str">
        <f t="shared" si="208"/>
        <v>2014</v>
      </c>
      <c r="O2143" s="13" t="str">
        <f t="shared" si="209"/>
        <v>Oct</v>
      </c>
      <c r="P2143" s="13">
        <f t="shared" si="210"/>
        <v>41957.277303240742</v>
      </c>
      <c r="Q2143" t="b">
        <v>0</v>
      </c>
      <c r="R2143">
        <v>0</v>
      </c>
      <c r="S2143" t="b">
        <v>0</v>
      </c>
      <c r="T2143" t="s">
        <v>8280</v>
      </c>
      <c r="U2143" s="9" t="s">
        <v>8331</v>
      </c>
      <c r="V2143" t="s">
        <v>8332</v>
      </c>
    </row>
    <row r="2144" spans="1:22" ht="45" hidden="1" x14ac:dyDescent="0.3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s="7">
        <f t="shared" si="211"/>
        <v>6</v>
      </c>
      <c r="G2144" s="7">
        <f t="shared" si="206"/>
        <v>50.08</v>
      </c>
      <c r="H2144" t="s">
        <v>8220</v>
      </c>
      <c r="I2144" t="s">
        <v>8235</v>
      </c>
      <c r="J2144" t="s">
        <v>8248</v>
      </c>
      <c r="K2144">
        <v>1451494210</v>
      </c>
      <c r="L2144">
        <v>1449075010</v>
      </c>
      <c r="M2144" s="13">
        <f t="shared" si="207"/>
        <v>42340.701504629629</v>
      </c>
      <c r="N2144" s="13" t="str">
        <f t="shared" si="208"/>
        <v>2015</v>
      </c>
      <c r="O2144" s="13" t="str">
        <f t="shared" si="209"/>
        <v>Dec</v>
      </c>
      <c r="P2144" s="13">
        <f t="shared" si="210"/>
        <v>42368.701504629629</v>
      </c>
      <c r="Q2144" t="b">
        <v>0</v>
      </c>
      <c r="R2144">
        <v>12</v>
      </c>
      <c r="S2144" t="b">
        <v>0</v>
      </c>
      <c r="T2144" t="s">
        <v>8280</v>
      </c>
      <c r="U2144" s="9" t="s">
        <v>8331</v>
      </c>
      <c r="V2144" t="s">
        <v>8332</v>
      </c>
    </row>
    <row r="2145" spans="1:22" ht="45" hidden="1" x14ac:dyDescent="0.3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s="7">
        <f t="shared" si="211"/>
        <v>11</v>
      </c>
      <c r="G2145" s="7">
        <f t="shared" si="206"/>
        <v>45</v>
      </c>
      <c r="H2145" t="s">
        <v>8220</v>
      </c>
      <c r="I2145" t="s">
        <v>8223</v>
      </c>
      <c r="J2145" t="s">
        <v>8245</v>
      </c>
      <c r="K2145">
        <v>1279738800</v>
      </c>
      <c r="L2145">
        <v>1275599812</v>
      </c>
      <c r="M2145" s="13">
        <f t="shared" si="207"/>
        <v>40332.886712962965</v>
      </c>
      <c r="N2145" s="13" t="str">
        <f t="shared" si="208"/>
        <v>2010</v>
      </c>
      <c r="O2145" s="13" t="str">
        <f t="shared" si="209"/>
        <v>Jun</v>
      </c>
      <c r="P2145" s="13">
        <f t="shared" si="210"/>
        <v>40380.791666666664</v>
      </c>
      <c r="Q2145" t="b">
        <v>0</v>
      </c>
      <c r="R2145">
        <v>5</v>
      </c>
      <c r="S2145" t="b">
        <v>0</v>
      </c>
      <c r="T2145" t="s">
        <v>8280</v>
      </c>
      <c r="U2145" s="9" t="s">
        <v>8331</v>
      </c>
      <c r="V2145" t="s">
        <v>8332</v>
      </c>
    </row>
    <row r="2146" spans="1:22" ht="45" hidden="1" x14ac:dyDescent="0.3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s="7">
        <f t="shared" si="211"/>
        <v>2</v>
      </c>
      <c r="G2146" s="7">
        <f t="shared" si="206"/>
        <v>25.29</v>
      </c>
      <c r="H2146" t="s">
        <v>8220</v>
      </c>
      <c r="I2146" t="s">
        <v>8223</v>
      </c>
      <c r="J2146" t="s">
        <v>8245</v>
      </c>
      <c r="K2146">
        <v>1379164040</v>
      </c>
      <c r="L2146">
        <v>1376399240</v>
      </c>
      <c r="M2146" s="13">
        <f t="shared" si="207"/>
        <v>41499.546759259261</v>
      </c>
      <c r="N2146" s="13" t="str">
        <f t="shared" si="208"/>
        <v>2013</v>
      </c>
      <c r="O2146" s="13" t="str">
        <f t="shared" si="209"/>
        <v>Aug</v>
      </c>
      <c r="P2146" s="13">
        <f t="shared" si="210"/>
        <v>41531.546759259261</v>
      </c>
      <c r="Q2146" t="b">
        <v>0</v>
      </c>
      <c r="R2146">
        <v>24</v>
      </c>
      <c r="S2146" t="b">
        <v>0</v>
      </c>
      <c r="T2146" t="s">
        <v>8280</v>
      </c>
      <c r="U2146" s="9" t="s">
        <v>8331</v>
      </c>
      <c r="V2146" t="s">
        <v>8332</v>
      </c>
    </row>
    <row r="2147" spans="1:22" ht="45" hidden="1" x14ac:dyDescent="0.3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s="7">
        <f t="shared" si="211"/>
        <v>30</v>
      </c>
      <c r="G2147" s="7">
        <f t="shared" si="206"/>
        <v>51.29</v>
      </c>
      <c r="H2147" t="s">
        <v>8220</v>
      </c>
      <c r="I2147" t="s">
        <v>8223</v>
      </c>
      <c r="J2147" t="s">
        <v>8245</v>
      </c>
      <c r="K2147">
        <v>1385534514</v>
      </c>
      <c r="L2147">
        <v>1382938914</v>
      </c>
      <c r="M2147" s="13">
        <f t="shared" si="207"/>
        <v>41575.237430555557</v>
      </c>
      <c r="N2147" s="13" t="str">
        <f t="shared" si="208"/>
        <v>2013</v>
      </c>
      <c r="O2147" s="13" t="str">
        <f t="shared" si="209"/>
        <v>Oct</v>
      </c>
      <c r="P2147" s="13">
        <f t="shared" si="210"/>
        <v>41605.279097222221</v>
      </c>
      <c r="Q2147" t="b">
        <v>0</v>
      </c>
      <c r="R2147">
        <v>89</v>
      </c>
      <c r="S2147" t="b">
        <v>0</v>
      </c>
      <c r="T2147" t="s">
        <v>8280</v>
      </c>
      <c r="U2147" s="9" t="s">
        <v>8331</v>
      </c>
      <c r="V2147" t="s">
        <v>8332</v>
      </c>
    </row>
    <row r="2148" spans="1:22" ht="60" hidden="1" x14ac:dyDescent="0.3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s="7">
        <f t="shared" si="211"/>
        <v>0</v>
      </c>
      <c r="G2148" s="7">
        <f t="shared" si="206"/>
        <v>1</v>
      </c>
      <c r="H2148" t="s">
        <v>8220</v>
      </c>
      <c r="I2148" t="s">
        <v>8223</v>
      </c>
      <c r="J2148" t="s">
        <v>8245</v>
      </c>
      <c r="K2148">
        <v>1455207510</v>
      </c>
      <c r="L2148">
        <v>1453997910</v>
      </c>
      <c r="M2148" s="13">
        <f t="shared" si="207"/>
        <v>42397.679513888885</v>
      </c>
      <c r="N2148" s="13" t="str">
        <f t="shared" si="208"/>
        <v>2016</v>
      </c>
      <c r="O2148" s="13" t="str">
        <f t="shared" si="209"/>
        <v>Jan</v>
      </c>
      <c r="P2148" s="13">
        <f t="shared" si="210"/>
        <v>42411.679513888885</v>
      </c>
      <c r="Q2148" t="b">
        <v>0</v>
      </c>
      <c r="R2148">
        <v>1</v>
      </c>
      <c r="S2148" t="b">
        <v>0</v>
      </c>
      <c r="T2148" t="s">
        <v>8280</v>
      </c>
      <c r="U2148" s="9" t="s">
        <v>8331</v>
      </c>
      <c r="V2148" t="s">
        <v>8332</v>
      </c>
    </row>
    <row r="2149" spans="1:22" hidden="1" x14ac:dyDescent="0.3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s="7">
        <f t="shared" si="211"/>
        <v>1</v>
      </c>
      <c r="G2149" s="7">
        <f t="shared" si="206"/>
        <v>49.38</v>
      </c>
      <c r="H2149" t="s">
        <v>8220</v>
      </c>
      <c r="I2149" t="s">
        <v>8223</v>
      </c>
      <c r="J2149" t="s">
        <v>8245</v>
      </c>
      <c r="K2149">
        <v>1416125148</v>
      </c>
      <c r="L2149">
        <v>1413356748</v>
      </c>
      <c r="M2149" s="13">
        <f t="shared" si="207"/>
        <v>41927.295694444445</v>
      </c>
      <c r="N2149" s="13" t="str">
        <f t="shared" si="208"/>
        <v>2014</v>
      </c>
      <c r="O2149" s="13" t="str">
        <f t="shared" si="209"/>
        <v>Oct</v>
      </c>
      <c r="P2149" s="13">
        <f t="shared" si="210"/>
        <v>41959.337361111116</v>
      </c>
      <c r="Q2149" t="b">
        <v>0</v>
      </c>
      <c r="R2149">
        <v>55</v>
      </c>
      <c r="S2149" t="b">
        <v>0</v>
      </c>
      <c r="T2149" t="s">
        <v>8280</v>
      </c>
      <c r="U2149" s="9" t="s">
        <v>8331</v>
      </c>
      <c r="V2149" t="s">
        <v>8332</v>
      </c>
    </row>
    <row r="2150" spans="1:22" ht="45" hidden="1" x14ac:dyDescent="0.3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s="7">
        <f t="shared" si="211"/>
        <v>2</v>
      </c>
      <c r="G2150" s="7">
        <f t="shared" si="206"/>
        <v>1</v>
      </c>
      <c r="H2150" t="s">
        <v>8220</v>
      </c>
      <c r="I2150" t="s">
        <v>8224</v>
      </c>
      <c r="J2150" t="s">
        <v>8246</v>
      </c>
      <c r="K2150">
        <v>1427992582</v>
      </c>
      <c r="L2150">
        <v>1425404182</v>
      </c>
      <c r="M2150" s="13">
        <f t="shared" si="207"/>
        <v>42066.733587962968</v>
      </c>
      <c r="N2150" s="13" t="str">
        <f t="shared" si="208"/>
        <v>2015</v>
      </c>
      <c r="O2150" s="13" t="str">
        <f t="shared" si="209"/>
        <v>Mar</v>
      </c>
      <c r="P2150" s="13">
        <f t="shared" si="210"/>
        <v>42096.691921296297</v>
      </c>
      <c r="Q2150" t="b">
        <v>0</v>
      </c>
      <c r="R2150">
        <v>2</v>
      </c>
      <c r="S2150" t="b">
        <v>0</v>
      </c>
      <c r="T2150" t="s">
        <v>8280</v>
      </c>
      <c r="U2150" s="9" t="s">
        <v>8331</v>
      </c>
      <c r="V2150" t="s">
        <v>8332</v>
      </c>
    </row>
    <row r="2151" spans="1:22" ht="60" hidden="1" x14ac:dyDescent="0.3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s="7">
        <f t="shared" si="211"/>
        <v>0</v>
      </c>
      <c r="G2151" s="7">
        <f t="shared" si="206"/>
        <v>0</v>
      </c>
      <c r="H2151" t="s">
        <v>8220</v>
      </c>
      <c r="I2151" t="s">
        <v>8223</v>
      </c>
      <c r="J2151" t="s">
        <v>8245</v>
      </c>
      <c r="K2151">
        <v>1280534400</v>
      </c>
      <c r="L2151">
        <v>1277512556</v>
      </c>
      <c r="M2151" s="13">
        <f t="shared" si="207"/>
        <v>40355.024953703702</v>
      </c>
      <c r="N2151" s="13" t="str">
        <f t="shared" si="208"/>
        <v>2010</v>
      </c>
      <c r="O2151" s="13" t="str">
        <f t="shared" si="209"/>
        <v>Jun</v>
      </c>
      <c r="P2151" s="13">
        <f t="shared" si="210"/>
        <v>40390</v>
      </c>
      <c r="Q2151" t="b">
        <v>0</v>
      </c>
      <c r="R2151">
        <v>0</v>
      </c>
      <c r="S2151" t="b">
        <v>0</v>
      </c>
      <c r="T2151" t="s">
        <v>8280</v>
      </c>
      <c r="U2151" s="9" t="s">
        <v>8331</v>
      </c>
      <c r="V2151" t="s">
        <v>8332</v>
      </c>
    </row>
    <row r="2152" spans="1:22" hidden="1" x14ac:dyDescent="0.3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s="7">
        <f t="shared" si="211"/>
        <v>1</v>
      </c>
      <c r="G2152" s="7">
        <f t="shared" si="206"/>
        <v>101.25</v>
      </c>
      <c r="H2152" t="s">
        <v>8220</v>
      </c>
      <c r="I2152" t="s">
        <v>8233</v>
      </c>
      <c r="J2152" t="s">
        <v>8253</v>
      </c>
      <c r="K2152">
        <v>1468392599</v>
      </c>
      <c r="L2152">
        <v>1465800599</v>
      </c>
      <c r="M2152" s="13">
        <f t="shared" si="207"/>
        <v>42534.284710648149</v>
      </c>
      <c r="N2152" s="13" t="str">
        <f t="shared" si="208"/>
        <v>2016</v>
      </c>
      <c r="O2152" s="13" t="str">
        <f t="shared" si="209"/>
        <v>Jun</v>
      </c>
      <c r="P2152" s="13">
        <f t="shared" si="210"/>
        <v>42564.284710648149</v>
      </c>
      <c r="Q2152" t="b">
        <v>0</v>
      </c>
      <c r="R2152">
        <v>4</v>
      </c>
      <c r="S2152" t="b">
        <v>0</v>
      </c>
      <c r="T2152" t="s">
        <v>8280</v>
      </c>
      <c r="U2152" s="9" t="s">
        <v>8331</v>
      </c>
      <c r="V2152" t="s">
        <v>8332</v>
      </c>
    </row>
    <row r="2153" spans="1:22" ht="45" hidden="1" x14ac:dyDescent="0.3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s="7">
        <f t="shared" si="211"/>
        <v>0</v>
      </c>
      <c r="G2153" s="7">
        <f t="shared" si="206"/>
        <v>19.670000000000002</v>
      </c>
      <c r="H2153" t="s">
        <v>8220</v>
      </c>
      <c r="I2153" t="s">
        <v>8223</v>
      </c>
      <c r="J2153" t="s">
        <v>8245</v>
      </c>
      <c r="K2153">
        <v>1467231614</v>
      </c>
      <c r="L2153">
        <v>1464639614</v>
      </c>
      <c r="M2153" s="13">
        <f t="shared" si="207"/>
        <v>42520.847384259265</v>
      </c>
      <c r="N2153" s="13" t="str">
        <f t="shared" si="208"/>
        <v>2016</v>
      </c>
      <c r="O2153" s="13" t="str">
        <f t="shared" si="209"/>
        <v>May</v>
      </c>
      <c r="P2153" s="13">
        <f t="shared" si="210"/>
        <v>42550.847384259265</v>
      </c>
      <c r="Q2153" t="b">
        <v>0</v>
      </c>
      <c r="R2153">
        <v>6</v>
      </c>
      <c r="S2153" t="b">
        <v>0</v>
      </c>
      <c r="T2153" t="s">
        <v>8280</v>
      </c>
      <c r="U2153" s="9" t="s">
        <v>8331</v>
      </c>
      <c r="V2153" t="s">
        <v>8332</v>
      </c>
    </row>
    <row r="2154" spans="1:22" ht="45" hidden="1" x14ac:dyDescent="0.3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s="7">
        <f t="shared" si="211"/>
        <v>0</v>
      </c>
      <c r="G2154" s="7">
        <f t="shared" si="206"/>
        <v>12.5</v>
      </c>
      <c r="H2154" t="s">
        <v>8220</v>
      </c>
      <c r="I2154" t="s">
        <v>8223</v>
      </c>
      <c r="J2154" t="s">
        <v>8245</v>
      </c>
      <c r="K2154">
        <v>1394909909</v>
      </c>
      <c r="L2154">
        <v>1392321509</v>
      </c>
      <c r="M2154" s="13">
        <f t="shared" si="207"/>
        <v>41683.832280092596</v>
      </c>
      <c r="N2154" s="13" t="str">
        <f t="shared" si="208"/>
        <v>2014</v>
      </c>
      <c r="O2154" s="13" t="str">
        <f t="shared" si="209"/>
        <v>Feb</v>
      </c>
      <c r="P2154" s="13">
        <f t="shared" si="210"/>
        <v>41713.790613425925</v>
      </c>
      <c r="Q2154" t="b">
        <v>0</v>
      </c>
      <c r="R2154">
        <v>4</v>
      </c>
      <c r="S2154" t="b">
        <v>0</v>
      </c>
      <c r="T2154" t="s">
        <v>8280</v>
      </c>
      <c r="U2154" s="9" t="s">
        <v>8331</v>
      </c>
      <c r="V2154" t="s">
        <v>8332</v>
      </c>
    </row>
    <row r="2155" spans="1:22" ht="45" hidden="1" x14ac:dyDescent="0.3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s="7">
        <f t="shared" si="211"/>
        <v>0</v>
      </c>
      <c r="G2155" s="7">
        <f t="shared" si="206"/>
        <v>8.5</v>
      </c>
      <c r="H2155" t="s">
        <v>8220</v>
      </c>
      <c r="I2155" t="s">
        <v>8223</v>
      </c>
      <c r="J2155" t="s">
        <v>8245</v>
      </c>
      <c r="K2155">
        <v>1420876740</v>
      </c>
      <c r="L2155">
        <v>1417470718</v>
      </c>
      <c r="M2155" s="13">
        <f t="shared" si="207"/>
        <v>41974.911087962959</v>
      </c>
      <c r="N2155" s="13" t="str">
        <f t="shared" si="208"/>
        <v>2014</v>
      </c>
      <c r="O2155" s="13" t="str">
        <f t="shared" si="209"/>
        <v>Dec</v>
      </c>
      <c r="P2155" s="13">
        <f t="shared" si="210"/>
        <v>42014.332638888889</v>
      </c>
      <c r="Q2155" t="b">
        <v>0</v>
      </c>
      <c r="R2155">
        <v>4</v>
      </c>
      <c r="S2155" t="b">
        <v>0</v>
      </c>
      <c r="T2155" t="s">
        <v>8280</v>
      </c>
      <c r="U2155" s="9" t="s">
        <v>8331</v>
      </c>
      <c r="V2155" t="s">
        <v>8332</v>
      </c>
    </row>
    <row r="2156" spans="1:22" ht="30" hidden="1" x14ac:dyDescent="0.3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s="7">
        <f t="shared" si="211"/>
        <v>1</v>
      </c>
      <c r="G2156" s="7">
        <f t="shared" si="206"/>
        <v>1</v>
      </c>
      <c r="H2156" t="s">
        <v>8220</v>
      </c>
      <c r="I2156" t="s">
        <v>8223</v>
      </c>
      <c r="J2156" t="s">
        <v>8245</v>
      </c>
      <c r="K2156">
        <v>1390921827</v>
      </c>
      <c r="L2156">
        <v>1389193827</v>
      </c>
      <c r="M2156" s="13">
        <f t="shared" si="207"/>
        <v>41647.632256944446</v>
      </c>
      <c r="N2156" s="13" t="str">
        <f t="shared" si="208"/>
        <v>2014</v>
      </c>
      <c r="O2156" s="13" t="str">
        <f t="shared" si="209"/>
        <v>Jan</v>
      </c>
      <c r="P2156" s="13">
        <f t="shared" si="210"/>
        <v>41667.632256944446</v>
      </c>
      <c r="Q2156" t="b">
        <v>0</v>
      </c>
      <c r="R2156">
        <v>2</v>
      </c>
      <c r="S2156" t="b">
        <v>0</v>
      </c>
      <c r="T2156" t="s">
        <v>8280</v>
      </c>
      <c r="U2156" s="9" t="s">
        <v>8331</v>
      </c>
      <c r="V2156" t="s">
        <v>8332</v>
      </c>
    </row>
    <row r="2157" spans="1:22" ht="45" hidden="1" x14ac:dyDescent="0.3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s="7">
        <f t="shared" si="211"/>
        <v>2</v>
      </c>
      <c r="G2157" s="7">
        <f t="shared" si="206"/>
        <v>23</v>
      </c>
      <c r="H2157" t="s">
        <v>8220</v>
      </c>
      <c r="I2157" t="s">
        <v>8224</v>
      </c>
      <c r="J2157" t="s">
        <v>8246</v>
      </c>
      <c r="K2157">
        <v>1459443385</v>
      </c>
      <c r="L2157">
        <v>1456854985</v>
      </c>
      <c r="M2157" s="13">
        <f t="shared" si="207"/>
        <v>42430.747511574074</v>
      </c>
      <c r="N2157" s="13" t="str">
        <f t="shared" si="208"/>
        <v>2016</v>
      </c>
      <c r="O2157" s="13" t="str">
        <f t="shared" si="209"/>
        <v>Mar</v>
      </c>
      <c r="P2157" s="13">
        <f t="shared" si="210"/>
        <v>42460.70584490741</v>
      </c>
      <c r="Q2157" t="b">
        <v>0</v>
      </c>
      <c r="R2157">
        <v>5</v>
      </c>
      <c r="S2157" t="b">
        <v>0</v>
      </c>
      <c r="T2157" t="s">
        <v>8280</v>
      </c>
      <c r="U2157" s="9" t="s">
        <v>8331</v>
      </c>
      <c r="V2157" t="s">
        <v>8332</v>
      </c>
    </row>
    <row r="2158" spans="1:22" ht="45" hidden="1" x14ac:dyDescent="0.3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s="7">
        <f t="shared" si="211"/>
        <v>3</v>
      </c>
      <c r="G2158" s="7">
        <f t="shared" si="206"/>
        <v>17.989999999999998</v>
      </c>
      <c r="H2158" t="s">
        <v>8220</v>
      </c>
      <c r="I2158" t="s">
        <v>8223</v>
      </c>
      <c r="J2158" t="s">
        <v>8245</v>
      </c>
      <c r="K2158">
        <v>1379363406</v>
      </c>
      <c r="L2158">
        <v>1375475406</v>
      </c>
      <c r="M2158" s="13">
        <f t="shared" si="207"/>
        <v>41488.85423611111</v>
      </c>
      <c r="N2158" s="13" t="str">
        <f t="shared" si="208"/>
        <v>2013</v>
      </c>
      <c r="O2158" s="13" t="str">
        <f t="shared" si="209"/>
        <v>Aug</v>
      </c>
      <c r="P2158" s="13">
        <f t="shared" si="210"/>
        <v>41533.85423611111</v>
      </c>
      <c r="Q2158" t="b">
        <v>0</v>
      </c>
      <c r="R2158">
        <v>83</v>
      </c>
      <c r="S2158" t="b">
        <v>0</v>
      </c>
      <c r="T2158" t="s">
        <v>8280</v>
      </c>
      <c r="U2158" s="9" t="s">
        <v>8331</v>
      </c>
      <c r="V2158" t="s">
        <v>8332</v>
      </c>
    </row>
    <row r="2159" spans="1:22" ht="30" hidden="1" x14ac:dyDescent="0.3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s="7">
        <f t="shared" si="211"/>
        <v>28</v>
      </c>
      <c r="G2159" s="7">
        <f t="shared" si="206"/>
        <v>370.95</v>
      </c>
      <c r="H2159" t="s">
        <v>8220</v>
      </c>
      <c r="I2159" t="s">
        <v>8223</v>
      </c>
      <c r="J2159" t="s">
        <v>8245</v>
      </c>
      <c r="K2159">
        <v>1482479940</v>
      </c>
      <c r="L2159">
        <v>1479684783</v>
      </c>
      <c r="M2159" s="13">
        <f t="shared" si="207"/>
        <v>42694.98128472222</v>
      </c>
      <c r="N2159" s="13" t="str">
        <f t="shared" si="208"/>
        <v>2016</v>
      </c>
      <c r="O2159" s="13" t="str">
        <f t="shared" si="209"/>
        <v>Nov</v>
      </c>
      <c r="P2159" s="13">
        <f t="shared" si="210"/>
        <v>42727.332638888889</v>
      </c>
      <c r="Q2159" t="b">
        <v>0</v>
      </c>
      <c r="R2159">
        <v>57</v>
      </c>
      <c r="S2159" t="b">
        <v>0</v>
      </c>
      <c r="T2159" t="s">
        <v>8280</v>
      </c>
      <c r="U2159" s="9" t="s">
        <v>8331</v>
      </c>
      <c r="V2159" t="s">
        <v>8332</v>
      </c>
    </row>
    <row r="2160" spans="1:22" ht="45" hidden="1" x14ac:dyDescent="0.3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s="7">
        <f t="shared" si="211"/>
        <v>7</v>
      </c>
      <c r="G2160" s="7">
        <f t="shared" si="206"/>
        <v>63.57</v>
      </c>
      <c r="H2160" t="s">
        <v>8220</v>
      </c>
      <c r="I2160" t="s">
        <v>8223</v>
      </c>
      <c r="J2160" t="s">
        <v>8245</v>
      </c>
      <c r="K2160">
        <v>1360009774</v>
      </c>
      <c r="L2160">
        <v>1356121774</v>
      </c>
      <c r="M2160" s="13">
        <f t="shared" si="207"/>
        <v>41264.853865740741</v>
      </c>
      <c r="N2160" s="13" t="str">
        <f t="shared" si="208"/>
        <v>2012</v>
      </c>
      <c r="O2160" s="13" t="str">
        <f t="shared" si="209"/>
        <v>Dec</v>
      </c>
      <c r="P2160" s="13">
        <f t="shared" si="210"/>
        <v>41309.853865740741</v>
      </c>
      <c r="Q2160" t="b">
        <v>0</v>
      </c>
      <c r="R2160">
        <v>311</v>
      </c>
      <c r="S2160" t="b">
        <v>0</v>
      </c>
      <c r="T2160" t="s">
        <v>8280</v>
      </c>
      <c r="U2160" s="9" t="s">
        <v>8331</v>
      </c>
      <c r="V2160" t="s">
        <v>8332</v>
      </c>
    </row>
    <row r="2161" spans="1:22" ht="60" hidden="1" x14ac:dyDescent="0.3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s="7">
        <f t="shared" si="211"/>
        <v>1</v>
      </c>
      <c r="G2161" s="7">
        <f t="shared" si="206"/>
        <v>13</v>
      </c>
      <c r="H2161" t="s">
        <v>8220</v>
      </c>
      <c r="I2161" t="s">
        <v>8223</v>
      </c>
      <c r="J2161" t="s">
        <v>8245</v>
      </c>
      <c r="K2161">
        <v>1310837574</v>
      </c>
      <c r="L2161">
        <v>1308245574</v>
      </c>
      <c r="M2161" s="13">
        <f t="shared" si="207"/>
        <v>40710.731180555551</v>
      </c>
      <c r="N2161" s="13" t="str">
        <f t="shared" si="208"/>
        <v>2011</v>
      </c>
      <c r="O2161" s="13" t="str">
        <f t="shared" si="209"/>
        <v>Jun</v>
      </c>
      <c r="P2161" s="13">
        <f t="shared" si="210"/>
        <v>40740.731180555551</v>
      </c>
      <c r="Q2161" t="b">
        <v>0</v>
      </c>
      <c r="R2161">
        <v>2</v>
      </c>
      <c r="S2161" t="b">
        <v>0</v>
      </c>
      <c r="T2161" t="s">
        <v>8280</v>
      </c>
      <c r="U2161" s="9" t="s">
        <v>8331</v>
      </c>
      <c r="V2161" t="s">
        <v>8332</v>
      </c>
    </row>
    <row r="2162" spans="1:22" ht="45" hidden="1" x14ac:dyDescent="0.3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s="7">
        <f t="shared" si="211"/>
        <v>1</v>
      </c>
      <c r="G2162" s="7">
        <f t="shared" si="206"/>
        <v>5.31</v>
      </c>
      <c r="H2162" t="s">
        <v>8220</v>
      </c>
      <c r="I2162" t="s">
        <v>8223</v>
      </c>
      <c r="J2162" t="s">
        <v>8245</v>
      </c>
      <c r="K2162">
        <v>1337447105</v>
      </c>
      <c r="L2162">
        <v>1334855105</v>
      </c>
      <c r="M2162" s="13">
        <f t="shared" si="207"/>
        <v>41018.711863425924</v>
      </c>
      <c r="N2162" s="13" t="str">
        <f t="shared" si="208"/>
        <v>2012</v>
      </c>
      <c r="O2162" s="13" t="str">
        <f t="shared" si="209"/>
        <v>Apr</v>
      </c>
      <c r="P2162" s="13">
        <f t="shared" si="210"/>
        <v>41048.711863425924</v>
      </c>
      <c r="Q2162" t="b">
        <v>0</v>
      </c>
      <c r="R2162">
        <v>16</v>
      </c>
      <c r="S2162" t="b">
        <v>0</v>
      </c>
      <c r="T2162" t="s">
        <v>8280</v>
      </c>
      <c r="U2162" s="9" t="s">
        <v>8331</v>
      </c>
      <c r="V2162" t="s">
        <v>8332</v>
      </c>
    </row>
    <row r="2163" spans="1:22" ht="30" hidden="1" x14ac:dyDescent="0.3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s="7">
        <f t="shared" si="211"/>
        <v>116</v>
      </c>
      <c r="G2163" s="7">
        <f t="shared" si="206"/>
        <v>35.619999999999997</v>
      </c>
      <c r="H2163" t="s">
        <v>8218</v>
      </c>
      <c r="I2163" t="s">
        <v>8223</v>
      </c>
      <c r="J2163" t="s">
        <v>8245</v>
      </c>
      <c r="K2163">
        <v>1443040059</v>
      </c>
      <c r="L2163">
        <v>1440448059</v>
      </c>
      <c r="M2163" s="13">
        <f t="shared" si="207"/>
        <v>42240.852534722217</v>
      </c>
      <c r="N2163" s="13" t="str">
        <f t="shared" si="208"/>
        <v>2015</v>
      </c>
      <c r="O2163" s="13" t="str">
        <f t="shared" si="209"/>
        <v>Aug</v>
      </c>
      <c r="P2163" s="13">
        <f t="shared" si="210"/>
        <v>42270.852534722217</v>
      </c>
      <c r="Q2163" t="b">
        <v>0</v>
      </c>
      <c r="R2163">
        <v>13</v>
      </c>
      <c r="S2163" t="b">
        <v>1</v>
      </c>
      <c r="T2163" t="s">
        <v>8274</v>
      </c>
      <c r="U2163" s="9" t="s">
        <v>8323</v>
      </c>
      <c r="V2163" t="s">
        <v>8324</v>
      </c>
    </row>
    <row r="2164" spans="1:22" ht="60" hidden="1" x14ac:dyDescent="0.3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s="7">
        <f t="shared" si="211"/>
        <v>112</v>
      </c>
      <c r="G2164" s="7">
        <f t="shared" si="206"/>
        <v>87.1</v>
      </c>
      <c r="H2164" t="s">
        <v>8218</v>
      </c>
      <c r="I2164" t="s">
        <v>8223</v>
      </c>
      <c r="J2164" t="s">
        <v>8245</v>
      </c>
      <c r="K2164">
        <v>1406226191</v>
      </c>
      <c r="L2164">
        <v>1403547791</v>
      </c>
      <c r="M2164" s="13">
        <f t="shared" si="207"/>
        <v>41813.766099537039</v>
      </c>
      <c r="N2164" s="13" t="str">
        <f t="shared" si="208"/>
        <v>2014</v>
      </c>
      <c r="O2164" s="13" t="str">
        <f t="shared" si="209"/>
        <v>Jun</v>
      </c>
      <c r="P2164" s="13">
        <f t="shared" si="210"/>
        <v>41844.766099537039</v>
      </c>
      <c r="Q2164" t="b">
        <v>0</v>
      </c>
      <c r="R2164">
        <v>58</v>
      </c>
      <c r="S2164" t="b">
        <v>1</v>
      </c>
      <c r="T2164" t="s">
        <v>8274</v>
      </c>
      <c r="U2164" s="9" t="s">
        <v>8323</v>
      </c>
      <c r="V2164" t="s">
        <v>8324</v>
      </c>
    </row>
    <row r="2165" spans="1:22" ht="45" hidden="1" x14ac:dyDescent="0.3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s="7">
        <f t="shared" si="211"/>
        <v>132</v>
      </c>
      <c r="G2165" s="7">
        <f t="shared" si="206"/>
        <v>75.11</v>
      </c>
      <c r="H2165" t="s">
        <v>8218</v>
      </c>
      <c r="I2165" t="s">
        <v>8223</v>
      </c>
      <c r="J2165" t="s">
        <v>8245</v>
      </c>
      <c r="K2165">
        <v>1433735400</v>
      </c>
      <c r="L2165">
        <v>1429306520</v>
      </c>
      <c r="M2165" s="13">
        <f t="shared" si="207"/>
        <v>42111.899537037039</v>
      </c>
      <c r="N2165" s="13" t="str">
        <f t="shared" si="208"/>
        <v>2015</v>
      </c>
      <c r="O2165" s="13" t="str">
        <f t="shared" si="209"/>
        <v>Apr</v>
      </c>
      <c r="P2165" s="13">
        <f t="shared" si="210"/>
        <v>42163.159722222219</v>
      </c>
      <c r="Q2165" t="b">
        <v>0</v>
      </c>
      <c r="R2165">
        <v>44</v>
      </c>
      <c r="S2165" t="b">
        <v>1</v>
      </c>
      <c r="T2165" t="s">
        <v>8274</v>
      </c>
      <c r="U2165" s="9" t="s">
        <v>8323</v>
      </c>
      <c r="V2165" t="s">
        <v>8324</v>
      </c>
    </row>
    <row r="2166" spans="1:22" ht="30" hidden="1" x14ac:dyDescent="0.3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s="7">
        <f t="shared" si="211"/>
        <v>103</v>
      </c>
      <c r="G2166" s="7">
        <f t="shared" si="206"/>
        <v>68.010000000000005</v>
      </c>
      <c r="H2166" t="s">
        <v>8218</v>
      </c>
      <c r="I2166" t="s">
        <v>8223</v>
      </c>
      <c r="J2166" t="s">
        <v>8245</v>
      </c>
      <c r="K2166">
        <v>1466827140</v>
      </c>
      <c r="L2166">
        <v>1464196414</v>
      </c>
      <c r="M2166" s="13">
        <f t="shared" si="207"/>
        <v>42515.71775462963</v>
      </c>
      <c r="N2166" s="13" t="str">
        <f t="shared" si="208"/>
        <v>2016</v>
      </c>
      <c r="O2166" s="13" t="str">
        <f t="shared" si="209"/>
        <v>May</v>
      </c>
      <c r="P2166" s="13">
        <f t="shared" si="210"/>
        <v>42546.165972222225</v>
      </c>
      <c r="Q2166" t="b">
        <v>0</v>
      </c>
      <c r="R2166">
        <v>83</v>
      </c>
      <c r="S2166" t="b">
        <v>1</v>
      </c>
      <c r="T2166" t="s">
        <v>8274</v>
      </c>
      <c r="U2166" s="9" t="s">
        <v>8323</v>
      </c>
      <c r="V2166" t="s">
        <v>8324</v>
      </c>
    </row>
    <row r="2167" spans="1:22" ht="60" hidden="1" x14ac:dyDescent="0.3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s="7">
        <f t="shared" si="211"/>
        <v>139</v>
      </c>
      <c r="G2167" s="7">
        <f t="shared" si="206"/>
        <v>29.62</v>
      </c>
      <c r="H2167" t="s">
        <v>8218</v>
      </c>
      <c r="I2167" t="s">
        <v>8229</v>
      </c>
      <c r="J2167" t="s">
        <v>8248</v>
      </c>
      <c r="K2167">
        <v>1460127635</v>
      </c>
      <c r="L2167">
        <v>1457539235</v>
      </c>
      <c r="M2167" s="13">
        <f t="shared" si="207"/>
        <v>42438.667071759264</v>
      </c>
      <c r="N2167" s="13" t="str">
        <f t="shared" si="208"/>
        <v>2016</v>
      </c>
      <c r="O2167" s="13" t="str">
        <f t="shared" si="209"/>
        <v>Mar</v>
      </c>
      <c r="P2167" s="13">
        <f t="shared" si="210"/>
        <v>42468.625405092593</v>
      </c>
      <c r="Q2167" t="b">
        <v>0</v>
      </c>
      <c r="R2167">
        <v>117</v>
      </c>
      <c r="S2167" t="b">
        <v>1</v>
      </c>
      <c r="T2167" t="s">
        <v>8274</v>
      </c>
      <c r="U2167" s="9" t="s">
        <v>8323</v>
      </c>
      <c r="V2167" t="s">
        <v>8324</v>
      </c>
    </row>
    <row r="2168" spans="1:22" ht="60" hidden="1" x14ac:dyDescent="0.3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s="7">
        <f t="shared" si="211"/>
        <v>147</v>
      </c>
      <c r="G2168" s="7">
        <f t="shared" si="206"/>
        <v>91.63</v>
      </c>
      <c r="H2168" t="s">
        <v>8218</v>
      </c>
      <c r="I2168" t="s">
        <v>8223</v>
      </c>
      <c r="J2168" t="s">
        <v>8245</v>
      </c>
      <c r="K2168">
        <v>1417813618</v>
      </c>
      <c r="L2168">
        <v>1413922018</v>
      </c>
      <c r="M2168" s="13">
        <f t="shared" si="207"/>
        <v>41933.838171296295</v>
      </c>
      <c r="N2168" s="13" t="str">
        <f t="shared" si="208"/>
        <v>2014</v>
      </c>
      <c r="O2168" s="13" t="str">
        <f t="shared" si="209"/>
        <v>Oct</v>
      </c>
      <c r="P2168" s="13">
        <f t="shared" si="210"/>
        <v>41978.879837962959</v>
      </c>
      <c r="Q2168" t="b">
        <v>0</v>
      </c>
      <c r="R2168">
        <v>32</v>
      </c>
      <c r="S2168" t="b">
        <v>1</v>
      </c>
      <c r="T2168" t="s">
        <v>8274</v>
      </c>
      <c r="U2168" s="9" t="s">
        <v>8323</v>
      </c>
      <c r="V2168" t="s">
        <v>8324</v>
      </c>
    </row>
    <row r="2169" spans="1:22" ht="30" hidden="1" x14ac:dyDescent="0.3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s="7">
        <f t="shared" si="211"/>
        <v>120</v>
      </c>
      <c r="G2169" s="7">
        <f t="shared" si="206"/>
        <v>22.5</v>
      </c>
      <c r="H2169" t="s">
        <v>8218</v>
      </c>
      <c r="I2169" t="s">
        <v>8223</v>
      </c>
      <c r="J2169" t="s">
        <v>8245</v>
      </c>
      <c r="K2169">
        <v>1347672937</v>
      </c>
      <c r="L2169">
        <v>1346463337</v>
      </c>
      <c r="M2169" s="13">
        <f t="shared" si="207"/>
        <v>41153.066400462965</v>
      </c>
      <c r="N2169" s="13" t="str">
        <f t="shared" si="208"/>
        <v>2012</v>
      </c>
      <c r="O2169" s="13" t="str">
        <f t="shared" si="209"/>
        <v>Sep</v>
      </c>
      <c r="P2169" s="13">
        <f t="shared" si="210"/>
        <v>41167.066400462965</v>
      </c>
      <c r="Q2169" t="b">
        <v>0</v>
      </c>
      <c r="R2169">
        <v>8</v>
      </c>
      <c r="S2169" t="b">
        <v>1</v>
      </c>
      <c r="T2169" t="s">
        <v>8274</v>
      </c>
      <c r="U2169" s="9" t="s">
        <v>8323</v>
      </c>
      <c r="V2169" t="s">
        <v>8324</v>
      </c>
    </row>
    <row r="2170" spans="1:22" ht="45" hidden="1" x14ac:dyDescent="0.3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s="7">
        <f t="shared" si="211"/>
        <v>122</v>
      </c>
      <c r="G2170" s="7">
        <f t="shared" si="206"/>
        <v>64.37</v>
      </c>
      <c r="H2170" t="s">
        <v>8218</v>
      </c>
      <c r="I2170" t="s">
        <v>8223</v>
      </c>
      <c r="J2170" t="s">
        <v>8245</v>
      </c>
      <c r="K2170">
        <v>1486702800</v>
      </c>
      <c r="L2170">
        <v>1484058261</v>
      </c>
      <c r="M2170" s="13">
        <f t="shared" si="207"/>
        <v>42745.600243055553</v>
      </c>
      <c r="N2170" s="13" t="str">
        <f t="shared" si="208"/>
        <v>2017</v>
      </c>
      <c r="O2170" s="13" t="str">
        <f t="shared" si="209"/>
        <v>Jan</v>
      </c>
      <c r="P2170" s="13">
        <f t="shared" si="210"/>
        <v>42776.208333333328</v>
      </c>
      <c r="Q2170" t="b">
        <v>0</v>
      </c>
      <c r="R2170">
        <v>340</v>
      </c>
      <c r="S2170" t="b">
        <v>1</v>
      </c>
      <c r="T2170" t="s">
        <v>8274</v>
      </c>
      <c r="U2170" s="9" t="s">
        <v>8323</v>
      </c>
      <c r="V2170" t="s">
        <v>8324</v>
      </c>
    </row>
    <row r="2171" spans="1:22" ht="60" hidden="1" x14ac:dyDescent="0.3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s="7">
        <f t="shared" si="211"/>
        <v>100</v>
      </c>
      <c r="G2171" s="7">
        <f t="shared" si="206"/>
        <v>21.86</v>
      </c>
      <c r="H2171" t="s">
        <v>8218</v>
      </c>
      <c r="I2171" t="s">
        <v>8223</v>
      </c>
      <c r="J2171" t="s">
        <v>8245</v>
      </c>
      <c r="K2171">
        <v>1488473351</v>
      </c>
      <c r="L2171">
        <v>1488214151</v>
      </c>
      <c r="M2171" s="13">
        <f t="shared" si="207"/>
        <v>42793.700821759259</v>
      </c>
      <c r="N2171" s="13" t="str">
        <f t="shared" si="208"/>
        <v>2017</v>
      </c>
      <c r="O2171" s="13" t="str">
        <f t="shared" si="209"/>
        <v>Feb</v>
      </c>
      <c r="P2171" s="13">
        <f t="shared" si="210"/>
        <v>42796.700821759259</v>
      </c>
      <c r="Q2171" t="b">
        <v>0</v>
      </c>
      <c r="R2171">
        <v>7</v>
      </c>
      <c r="S2171" t="b">
        <v>1</v>
      </c>
      <c r="T2171" t="s">
        <v>8274</v>
      </c>
      <c r="U2171" s="9" t="s">
        <v>8323</v>
      </c>
      <c r="V2171" t="s">
        <v>8324</v>
      </c>
    </row>
    <row r="2172" spans="1:22" ht="45" hidden="1" x14ac:dyDescent="0.3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s="7">
        <f t="shared" si="211"/>
        <v>181</v>
      </c>
      <c r="G2172" s="7">
        <f t="shared" si="206"/>
        <v>33.32</v>
      </c>
      <c r="H2172" t="s">
        <v>8218</v>
      </c>
      <c r="I2172" t="s">
        <v>8223</v>
      </c>
      <c r="J2172" t="s">
        <v>8245</v>
      </c>
      <c r="K2172">
        <v>1440266422</v>
      </c>
      <c r="L2172">
        <v>1436810422</v>
      </c>
      <c r="M2172" s="13">
        <f t="shared" si="207"/>
        <v>42198.750254629631</v>
      </c>
      <c r="N2172" s="13" t="str">
        <f t="shared" si="208"/>
        <v>2015</v>
      </c>
      <c r="O2172" s="13" t="str">
        <f t="shared" si="209"/>
        <v>Jul</v>
      </c>
      <c r="P2172" s="13">
        <f t="shared" si="210"/>
        <v>42238.750254629631</v>
      </c>
      <c r="Q2172" t="b">
        <v>0</v>
      </c>
      <c r="R2172">
        <v>19</v>
      </c>
      <c r="S2172" t="b">
        <v>1</v>
      </c>
      <c r="T2172" t="s">
        <v>8274</v>
      </c>
      <c r="U2172" s="9" t="s">
        <v>8323</v>
      </c>
      <c r="V2172" t="s">
        <v>8324</v>
      </c>
    </row>
    <row r="2173" spans="1:22" ht="45" hidden="1" x14ac:dyDescent="0.3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s="7">
        <f t="shared" si="211"/>
        <v>106</v>
      </c>
      <c r="G2173" s="7">
        <f t="shared" si="206"/>
        <v>90.28</v>
      </c>
      <c r="H2173" t="s">
        <v>8218</v>
      </c>
      <c r="I2173" t="s">
        <v>8223</v>
      </c>
      <c r="J2173" t="s">
        <v>8245</v>
      </c>
      <c r="K2173">
        <v>1434949200</v>
      </c>
      <c r="L2173">
        <v>1431903495</v>
      </c>
      <c r="M2173" s="13">
        <f t="shared" si="207"/>
        <v>42141.95711805555</v>
      </c>
      <c r="N2173" s="13" t="str">
        <f t="shared" si="208"/>
        <v>2015</v>
      </c>
      <c r="O2173" s="13" t="str">
        <f t="shared" si="209"/>
        <v>May</v>
      </c>
      <c r="P2173" s="13">
        <f t="shared" si="210"/>
        <v>42177.208333333328</v>
      </c>
      <c r="Q2173" t="b">
        <v>0</v>
      </c>
      <c r="R2173">
        <v>47</v>
      </c>
      <c r="S2173" t="b">
        <v>1</v>
      </c>
      <c r="T2173" t="s">
        <v>8274</v>
      </c>
      <c r="U2173" s="9" t="s">
        <v>8323</v>
      </c>
      <c r="V2173" t="s">
        <v>8324</v>
      </c>
    </row>
    <row r="2174" spans="1:22" ht="45" hidden="1" x14ac:dyDescent="0.3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s="7">
        <f t="shared" si="211"/>
        <v>100</v>
      </c>
      <c r="G2174" s="7">
        <f t="shared" si="206"/>
        <v>76.92</v>
      </c>
      <c r="H2174" t="s">
        <v>8218</v>
      </c>
      <c r="I2174" t="s">
        <v>8223</v>
      </c>
      <c r="J2174" t="s">
        <v>8245</v>
      </c>
      <c r="K2174">
        <v>1429365320</v>
      </c>
      <c r="L2174">
        <v>1426773320</v>
      </c>
      <c r="M2174" s="13">
        <f t="shared" si="207"/>
        <v>42082.580092592587</v>
      </c>
      <c r="N2174" s="13" t="str">
        <f t="shared" si="208"/>
        <v>2015</v>
      </c>
      <c r="O2174" s="13" t="str">
        <f t="shared" si="209"/>
        <v>Mar</v>
      </c>
      <c r="P2174" s="13">
        <f t="shared" si="210"/>
        <v>42112.580092592587</v>
      </c>
      <c r="Q2174" t="b">
        <v>0</v>
      </c>
      <c r="R2174">
        <v>13</v>
      </c>
      <c r="S2174" t="b">
        <v>1</v>
      </c>
      <c r="T2174" t="s">
        <v>8274</v>
      </c>
      <c r="U2174" s="9" t="s">
        <v>8323</v>
      </c>
      <c r="V2174" t="s">
        <v>8324</v>
      </c>
    </row>
    <row r="2175" spans="1:22" ht="45" hidden="1" x14ac:dyDescent="0.3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s="7">
        <f t="shared" si="211"/>
        <v>127</v>
      </c>
      <c r="G2175" s="7">
        <f t="shared" si="206"/>
        <v>59.23</v>
      </c>
      <c r="H2175" t="s">
        <v>8218</v>
      </c>
      <c r="I2175" t="s">
        <v>8223</v>
      </c>
      <c r="J2175" t="s">
        <v>8245</v>
      </c>
      <c r="K2175">
        <v>1378785540</v>
      </c>
      <c r="L2175">
        <v>1376066243</v>
      </c>
      <c r="M2175" s="13">
        <f t="shared" si="207"/>
        <v>41495.692627314813</v>
      </c>
      <c r="N2175" s="13" t="str">
        <f t="shared" si="208"/>
        <v>2013</v>
      </c>
      <c r="O2175" s="13" t="str">
        <f t="shared" si="209"/>
        <v>Aug</v>
      </c>
      <c r="P2175" s="13">
        <f t="shared" si="210"/>
        <v>41527.165972222225</v>
      </c>
      <c r="Q2175" t="b">
        <v>0</v>
      </c>
      <c r="R2175">
        <v>90</v>
      </c>
      <c r="S2175" t="b">
        <v>1</v>
      </c>
      <c r="T2175" t="s">
        <v>8274</v>
      </c>
      <c r="U2175" s="9" t="s">
        <v>8323</v>
      </c>
      <c r="V2175" t="s">
        <v>8324</v>
      </c>
    </row>
    <row r="2176" spans="1:22" ht="60" hidden="1" x14ac:dyDescent="0.3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s="7">
        <f t="shared" si="211"/>
        <v>103</v>
      </c>
      <c r="G2176" s="7">
        <f t="shared" si="206"/>
        <v>65.38</v>
      </c>
      <c r="H2176" t="s">
        <v>8218</v>
      </c>
      <c r="I2176" t="s">
        <v>8224</v>
      </c>
      <c r="J2176" t="s">
        <v>8246</v>
      </c>
      <c r="K2176">
        <v>1462453307</v>
      </c>
      <c r="L2176">
        <v>1459861307</v>
      </c>
      <c r="M2176" s="13">
        <f t="shared" si="207"/>
        <v>42465.542905092589</v>
      </c>
      <c r="N2176" s="13" t="str">
        <f t="shared" si="208"/>
        <v>2016</v>
      </c>
      <c r="O2176" s="13" t="str">
        <f t="shared" si="209"/>
        <v>Apr</v>
      </c>
      <c r="P2176" s="13">
        <f t="shared" si="210"/>
        <v>42495.542905092589</v>
      </c>
      <c r="Q2176" t="b">
        <v>0</v>
      </c>
      <c r="R2176">
        <v>63</v>
      </c>
      <c r="S2176" t="b">
        <v>1</v>
      </c>
      <c r="T2176" t="s">
        <v>8274</v>
      </c>
      <c r="U2176" s="9" t="s">
        <v>8323</v>
      </c>
      <c r="V2176" t="s">
        <v>8324</v>
      </c>
    </row>
    <row r="2177" spans="1:22" ht="45" hidden="1" x14ac:dyDescent="0.3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s="7">
        <f t="shared" si="211"/>
        <v>250</v>
      </c>
      <c r="G2177" s="7">
        <f t="shared" si="206"/>
        <v>67.31</v>
      </c>
      <c r="H2177" t="s">
        <v>8218</v>
      </c>
      <c r="I2177" t="s">
        <v>8223</v>
      </c>
      <c r="J2177" t="s">
        <v>8245</v>
      </c>
      <c r="K2177">
        <v>1469059986</v>
      </c>
      <c r="L2177">
        <v>1468455186</v>
      </c>
      <c r="M2177" s="13">
        <f t="shared" si="207"/>
        <v>42565.009097222224</v>
      </c>
      <c r="N2177" s="13" t="str">
        <f t="shared" si="208"/>
        <v>2016</v>
      </c>
      <c r="O2177" s="13" t="str">
        <f t="shared" si="209"/>
        <v>Jul</v>
      </c>
      <c r="P2177" s="13">
        <f t="shared" si="210"/>
        <v>42572.009097222224</v>
      </c>
      <c r="Q2177" t="b">
        <v>0</v>
      </c>
      <c r="R2177">
        <v>26</v>
      </c>
      <c r="S2177" t="b">
        <v>1</v>
      </c>
      <c r="T2177" t="s">
        <v>8274</v>
      </c>
      <c r="U2177" s="9" t="s">
        <v>8323</v>
      </c>
      <c r="V2177" t="s">
        <v>8324</v>
      </c>
    </row>
    <row r="2178" spans="1:22" ht="45" hidden="1" x14ac:dyDescent="0.3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s="7">
        <f t="shared" si="211"/>
        <v>126</v>
      </c>
      <c r="G2178" s="7">
        <f t="shared" si="206"/>
        <v>88.75</v>
      </c>
      <c r="H2178" t="s">
        <v>8218</v>
      </c>
      <c r="I2178" t="s">
        <v>8223</v>
      </c>
      <c r="J2178" t="s">
        <v>8245</v>
      </c>
      <c r="K2178">
        <v>1430579509</v>
      </c>
      <c r="L2178">
        <v>1427987509</v>
      </c>
      <c r="M2178" s="13">
        <f t="shared" si="207"/>
        <v>42096.633206018523</v>
      </c>
      <c r="N2178" s="13" t="str">
        <f t="shared" si="208"/>
        <v>2015</v>
      </c>
      <c r="O2178" s="13" t="str">
        <f t="shared" si="209"/>
        <v>Apr</v>
      </c>
      <c r="P2178" s="13">
        <f t="shared" si="210"/>
        <v>42126.633206018523</v>
      </c>
      <c r="Q2178" t="b">
        <v>0</v>
      </c>
      <c r="R2178">
        <v>71</v>
      </c>
      <c r="S2178" t="b">
        <v>1</v>
      </c>
      <c r="T2178" t="s">
        <v>8274</v>
      </c>
      <c r="U2178" s="9" t="s">
        <v>8323</v>
      </c>
      <c r="V2178" t="s">
        <v>8324</v>
      </c>
    </row>
    <row r="2179" spans="1:22" ht="75" hidden="1" x14ac:dyDescent="0.3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s="7">
        <f t="shared" si="211"/>
        <v>100</v>
      </c>
      <c r="G2179" s="7">
        <f t="shared" si="206"/>
        <v>65.87</v>
      </c>
      <c r="H2179" t="s">
        <v>8218</v>
      </c>
      <c r="I2179" t="s">
        <v>8223</v>
      </c>
      <c r="J2179" t="s">
        <v>8245</v>
      </c>
      <c r="K2179">
        <v>1465192867</v>
      </c>
      <c r="L2179">
        <v>1463032867</v>
      </c>
      <c r="M2179" s="13">
        <f t="shared" si="207"/>
        <v>42502.250775462962</v>
      </c>
      <c r="N2179" s="13" t="str">
        <f t="shared" si="208"/>
        <v>2016</v>
      </c>
      <c r="O2179" s="13" t="str">
        <f t="shared" si="209"/>
        <v>May</v>
      </c>
      <c r="P2179" s="13">
        <f t="shared" si="210"/>
        <v>42527.250775462962</v>
      </c>
      <c r="Q2179" t="b">
        <v>0</v>
      </c>
      <c r="R2179">
        <v>38</v>
      </c>
      <c r="S2179" t="b">
        <v>1</v>
      </c>
      <c r="T2179" t="s">
        <v>8274</v>
      </c>
      <c r="U2179" s="9" t="s">
        <v>8323</v>
      </c>
      <c r="V2179" t="s">
        <v>8324</v>
      </c>
    </row>
    <row r="2180" spans="1:22" ht="45" hidden="1" x14ac:dyDescent="0.3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s="7">
        <f t="shared" si="211"/>
        <v>139</v>
      </c>
      <c r="G2180" s="7">
        <f t="shared" si="206"/>
        <v>40.35</v>
      </c>
      <c r="H2180" t="s">
        <v>8218</v>
      </c>
      <c r="I2180" t="s">
        <v>8223</v>
      </c>
      <c r="J2180" t="s">
        <v>8245</v>
      </c>
      <c r="K2180">
        <v>1484752597</v>
      </c>
      <c r="L2180">
        <v>1482160597</v>
      </c>
      <c r="M2180" s="13">
        <f t="shared" si="207"/>
        <v>42723.63653935185</v>
      </c>
      <c r="N2180" s="13" t="str">
        <f t="shared" si="208"/>
        <v>2016</v>
      </c>
      <c r="O2180" s="13" t="str">
        <f t="shared" si="209"/>
        <v>Dec</v>
      </c>
      <c r="P2180" s="13">
        <f t="shared" si="210"/>
        <v>42753.63653935185</v>
      </c>
      <c r="Q2180" t="b">
        <v>0</v>
      </c>
      <c r="R2180">
        <v>859</v>
      </c>
      <c r="S2180" t="b">
        <v>1</v>
      </c>
      <c r="T2180" t="s">
        <v>8274</v>
      </c>
      <c r="U2180" s="9" t="s">
        <v>8323</v>
      </c>
      <c r="V2180" t="s">
        <v>8324</v>
      </c>
    </row>
    <row r="2181" spans="1:22" ht="45" hidden="1" x14ac:dyDescent="0.3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s="7">
        <f t="shared" si="211"/>
        <v>161</v>
      </c>
      <c r="G2181" s="7">
        <f t="shared" si="206"/>
        <v>76.86</v>
      </c>
      <c r="H2181" t="s">
        <v>8218</v>
      </c>
      <c r="I2181" t="s">
        <v>8223</v>
      </c>
      <c r="J2181" t="s">
        <v>8245</v>
      </c>
      <c r="K2181">
        <v>1428725192</v>
      </c>
      <c r="L2181">
        <v>1426133192</v>
      </c>
      <c r="M2181" s="13">
        <f t="shared" si="207"/>
        <v>42075.171203703707</v>
      </c>
      <c r="N2181" s="13" t="str">
        <f t="shared" si="208"/>
        <v>2015</v>
      </c>
      <c r="O2181" s="13" t="str">
        <f t="shared" si="209"/>
        <v>Mar</v>
      </c>
      <c r="P2181" s="13">
        <f t="shared" si="210"/>
        <v>42105.171203703707</v>
      </c>
      <c r="Q2181" t="b">
        <v>0</v>
      </c>
      <c r="R2181">
        <v>21</v>
      </c>
      <c r="S2181" t="b">
        <v>1</v>
      </c>
      <c r="T2181" t="s">
        <v>8274</v>
      </c>
      <c r="U2181" s="9" t="s">
        <v>8323</v>
      </c>
      <c r="V2181" t="s">
        <v>8324</v>
      </c>
    </row>
    <row r="2182" spans="1:22" ht="45" hidden="1" x14ac:dyDescent="0.3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s="7">
        <f t="shared" si="211"/>
        <v>107</v>
      </c>
      <c r="G2182" s="7">
        <f t="shared" si="206"/>
        <v>68.709999999999994</v>
      </c>
      <c r="H2182" t="s">
        <v>8218</v>
      </c>
      <c r="I2182" t="s">
        <v>8223</v>
      </c>
      <c r="J2182" t="s">
        <v>8245</v>
      </c>
      <c r="K2182">
        <v>1447434268</v>
      </c>
      <c r="L2182">
        <v>1443801868</v>
      </c>
      <c r="M2182" s="13">
        <f t="shared" si="207"/>
        <v>42279.669768518521</v>
      </c>
      <c r="N2182" s="13" t="str">
        <f t="shared" si="208"/>
        <v>2015</v>
      </c>
      <c r="O2182" s="13" t="str">
        <f t="shared" si="209"/>
        <v>Oct</v>
      </c>
      <c r="P2182" s="13">
        <f t="shared" si="210"/>
        <v>42321.711435185185</v>
      </c>
      <c r="Q2182" t="b">
        <v>0</v>
      </c>
      <c r="R2182">
        <v>78</v>
      </c>
      <c r="S2182" t="b">
        <v>1</v>
      </c>
      <c r="T2182" t="s">
        <v>8274</v>
      </c>
      <c r="U2182" s="9" t="s">
        <v>8323</v>
      </c>
      <c r="V2182" t="s">
        <v>8324</v>
      </c>
    </row>
    <row r="2183" spans="1:22" ht="60" hidden="1" x14ac:dyDescent="0.3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s="7">
        <f t="shared" si="211"/>
        <v>153</v>
      </c>
      <c r="G2183" s="7">
        <f t="shared" si="206"/>
        <v>57.77</v>
      </c>
      <c r="H2183" t="s">
        <v>8218</v>
      </c>
      <c r="I2183" t="s">
        <v>8223</v>
      </c>
      <c r="J2183" t="s">
        <v>8245</v>
      </c>
      <c r="K2183">
        <v>1487635653</v>
      </c>
      <c r="L2183">
        <v>1486426053</v>
      </c>
      <c r="M2183" s="13">
        <f t="shared" si="207"/>
        <v>42773.005243055552</v>
      </c>
      <c r="N2183" s="13" t="str">
        <f t="shared" si="208"/>
        <v>2017</v>
      </c>
      <c r="O2183" s="13" t="str">
        <f t="shared" si="209"/>
        <v>Feb</v>
      </c>
      <c r="P2183" s="13">
        <f t="shared" si="210"/>
        <v>42787.005243055552</v>
      </c>
      <c r="Q2183" t="b">
        <v>0</v>
      </c>
      <c r="R2183">
        <v>53</v>
      </c>
      <c r="S2183" t="b">
        <v>1</v>
      </c>
      <c r="T2183" t="s">
        <v>8295</v>
      </c>
      <c r="U2183" s="9" t="s">
        <v>8331</v>
      </c>
      <c r="V2183" t="s">
        <v>8349</v>
      </c>
    </row>
    <row r="2184" spans="1:22" ht="45" hidden="1" x14ac:dyDescent="0.3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s="7">
        <f t="shared" si="211"/>
        <v>524</v>
      </c>
      <c r="G2184" s="7">
        <f t="shared" si="206"/>
        <v>44.17</v>
      </c>
      <c r="H2184" t="s">
        <v>8218</v>
      </c>
      <c r="I2184" t="s">
        <v>8228</v>
      </c>
      <c r="J2184" t="s">
        <v>8250</v>
      </c>
      <c r="K2184">
        <v>1412285825</v>
      </c>
      <c r="L2184">
        <v>1409261825</v>
      </c>
      <c r="M2184" s="13">
        <f t="shared" si="207"/>
        <v>41879.900752314818</v>
      </c>
      <c r="N2184" s="13" t="str">
        <f t="shared" si="208"/>
        <v>2014</v>
      </c>
      <c r="O2184" s="13" t="str">
        <f t="shared" si="209"/>
        <v>Aug</v>
      </c>
      <c r="P2184" s="13">
        <f t="shared" si="210"/>
        <v>41914.900752314818</v>
      </c>
      <c r="Q2184" t="b">
        <v>0</v>
      </c>
      <c r="R2184">
        <v>356</v>
      </c>
      <c r="S2184" t="b">
        <v>1</v>
      </c>
      <c r="T2184" t="s">
        <v>8295</v>
      </c>
      <c r="U2184" s="9" t="s">
        <v>8331</v>
      </c>
      <c r="V2184" t="s">
        <v>8349</v>
      </c>
    </row>
    <row r="2185" spans="1:22" ht="45" hidden="1" x14ac:dyDescent="0.3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s="7">
        <f t="shared" si="211"/>
        <v>489</v>
      </c>
      <c r="G2185" s="7">
        <f t="shared" si="206"/>
        <v>31.57</v>
      </c>
      <c r="H2185" t="s">
        <v>8218</v>
      </c>
      <c r="I2185" t="s">
        <v>8223</v>
      </c>
      <c r="J2185" t="s">
        <v>8245</v>
      </c>
      <c r="K2185">
        <v>1486616400</v>
      </c>
      <c r="L2185">
        <v>1484037977</v>
      </c>
      <c r="M2185" s="13">
        <f t="shared" si="207"/>
        <v>42745.365474537044</v>
      </c>
      <c r="N2185" s="13" t="str">
        <f t="shared" si="208"/>
        <v>2017</v>
      </c>
      <c r="O2185" s="13" t="str">
        <f t="shared" si="209"/>
        <v>Jan</v>
      </c>
      <c r="P2185" s="13">
        <f t="shared" si="210"/>
        <v>42775.208333333328</v>
      </c>
      <c r="Q2185" t="b">
        <v>0</v>
      </c>
      <c r="R2185">
        <v>279</v>
      </c>
      <c r="S2185" t="b">
        <v>1</v>
      </c>
      <c r="T2185" t="s">
        <v>8295</v>
      </c>
      <c r="U2185" s="9" t="s">
        <v>8331</v>
      </c>
      <c r="V2185" t="s">
        <v>8349</v>
      </c>
    </row>
    <row r="2186" spans="1:22" ht="60" hidden="1" x14ac:dyDescent="0.3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s="7">
        <f t="shared" si="211"/>
        <v>285</v>
      </c>
      <c r="G2186" s="7">
        <f t="shared" ref="G2186:G2249" si="212">IFERROR(ROUND(E2186/R2186,2),0)</f>
        <v>107.05</v>
      </c>
      <c r="H2186" t="s">
        <v>8218</v>
      </c>
      <c r="I2186" t="s">
        <v>8223</v>
      </c>
      <c r="J2186" t="s">
        <v>8245</v>
      </c>
      <c r="K2186">
        <v>1453737600</v>
      </c>
      <c r="L2186">
        <v>1452530041</v>
      </c>
      <c r="M2186" s="13">
        <f t="shared" ref="M2186:M2249" si="213">(((L2186/60)/60)/24)+DATE(1970,1,1)</f>
        <v>42380.690289351856</v>
      </c>
      <c r="N2186" s="13" t="str">
        <f t="shared" ref="N2186:N2249" si="214">TEXT(M2186, "YYY")</f>
        <v>2016</v>
      </c>
      <c r="O2186" s="13" t="str">
        <f t="shared" ref="O2186:O2249" si="215">TEXT(M2186,"MMM")</f>
        <v>Jan</v>
      </c>
      <c r="P2186" s="13">
        <f t="shared" ref="P2186:P2249" si="216">(((K2186/60)/60)/24)+DATE(1970,1,1)</f>
        <v>42394.666666666672</v>
      </c>
      <c r="Q2186" t="b">
        <v>1</v>
      </c>
      <c r="R2186">
        <v>266</v>
      </c>
      <c r="S2186" t="b">
        <v>1</v>
      </c>
      <c r="T2186" t="s">
        <v>8295</v>
      </c>
      <c r="U2186" s="9" t="s">
        <v>8331</v>
      </c>
      <c r="V2186" t="s">
        <v>8349</v>
      </c>
    </row>
    <row r="2187" spans="1:22" ht="60" hidden="1" x14ac:dyDescent="0.3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s="7">
        <f t="shared" si="211"/>
        <v>1857</v>
      </c>
      <c r="G2187" s="7">
        <f t="shared" si="212"/>
        <v>149.03</v>
      </c>
      <c r="H2187" t="s">
        <v>8218</v>
      </c>
      <c r="I2187" t="s">
        <v>8224</v>
      </c>
      <c r="J2187" t="s">
        <v>8246</v>
      </c>
      <c r="K2187">
        <v>1364286239</v>
      </c>
      <c r="L2187">
        <v>1360830239</v>
      </c>
      <c r="M2187" s="13">
        <f t="shared" si="213"/>
        <v>41319.349988425929</v>
      </c>
      <c r="N2187" s="13" t="str">
        <f t="shared" si="214"/>
        <v>2013</v>
      </c>
      <c r="O2187" s="13" t="str">
        <f t="shared" si="215"/>
        <v>Feb</v>
      </c>
      <c r="P2187" s="13">
        <f t="shared" si="216"/>
        <v>41359.349988425929</v>
      </c>
      <c r="Q2187" t="b">
        <v>0</v>
      </c>
      <c r="R2187">
        <v>623</v>
      </c>
      <c r="S2187" t="b">
        <v>1</v>
      </c>
      <c r="T2187" t="s">
        <v>8295</v>
      </c>
      <c r="U2187" s="9" t="s">
        <v>8331</v>
      </c>
      <c r="V2187" t="s">
        <v>8349</v>
      </c>
    </row>
    <row r="2188" spans="1:22" ht="45" hidden="1" x14ac:dyDescent="0.3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s="7">
        <f t="shared" si="211"/>
        <v>110</v>
      </c>
      <c r="G2188" s="7">
        <f t="shared" si="212"/>
        <v>55.96</v>
      </c>
      <c r="H2188" t="s">
        <v>8218</v>
      </c>
      <c r="I2188" t="s">
        <v>8223</v>
      </c>
      <c r="J2188" t="s">
        <v>8245</v>
      </c>
      <c r="K2188">
        <v>1473213600</v>
      </c>
      <c r="L2188">
        <v>1470062743</v>
      </c>
      <c r="M2188" s="13">
        <f t="shared" si="213"/>
        <v>42583.615081018521</v>
      </c>
      <c r="N2188" s="13" t="str">
        <f t="shared" si="214"/>
        <v>2016</v>
      </c>
      <c r="O2188" s="13" t="str">
        <f t="shared" si="215"/>
        <v>Aug</v>
      </c>
      <c r="P2188" s="13">
        <f t="shared" si="216"/>
        <v>42620.083333333328</v>
      </c>
      <c r="Q2188" t="b">
        <v>0</v>
      </c>
      <c r="R2188">
        <v>392</v>
      </c>
      <c r="S2188" t="b">
        <v>1</v>
      </c>
      <c r="T2188" t="s">
        <v>8295</v>
      </c>
      <c r="U2188" s="9" t="s">
        <v>8331</v>
      </c>
      <c r="V2188" t="s">
        <v>8349</v>
      </c>
    </row>
    <row r="2189" spans="1:22" ht="60" hidden="1" x14ac:dyDescent="0.3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s="7">
        <f t="shared" si="211"/>
        <v>1015</v>
      </c>
      <c r="G2189" s="7">
        <f t="shared" si="212"/>
        <v>56.97</v>
      </c>
      <c r="H2189" t="s">
        <v>8218</v>
      </c>
      <c r="I2189" t="s">
        <v>8223</v>
      </c>
      <c r="J2189" t="s">
        <v>8245</v>
      </c>
      <c r="K2189">
        <v>1428033540</v>
      </c>
      <c r="L2189">
        <v>1425531666</v>
      </c>
      <c r="M2189" s="13">
        <f t="shared" si="213"/>
        <v>42068.209097222221</v>
      </c>
      <c r="N2189" s="13" t="str">
        <f t="shared" si="214"/>
        <v>2015</v>
      </c>
      <c r="O2189" s="13" t="str">
        <f t="shared" si="215"/>
        <v>Mar</v>
      </c>
      <c r="P2189" s="13">
        <f t="shared" si="216"/>
        <v>42097.165972222225</v>
      </c>
      <c r="Q2189" t="b">
        <v>1</v>
      </c>
      <c r="R2189">
        <v>3562</v>
      </c>
      <c r="S2189" t="b">
        <v>1</v>
      </c>
      <c r="T2189" t="s">
        <v>8295</v>
      </c>
      <c r="U2189" s="9" t="s">
        <v>8331</v>
      </c>
      <c r="V2189" t="s">
        <v>8349</v>
      </c>
    </row>
    <row r="2190" spans="1:22" ht="45" hidden="1" x14ac:dyDescent="0.3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s="7">
        <f t="shared" si="211"/>
        <v>412</v>
      </c>
      <c r="G2190" s="7">
        <f t="shared" si="212"/>
        <v>44.06</v>
      </c>
      <c r="H2190" t="s">
        <v>8218</v>
      </c>
      <c r="I2190" t="s">
        <v>8225</v>
      </c>
      <c r="J2190" t="s">
        <v>8247</v>
      </c>
      <c r="K2190">
        <v>1477414800</v>
      </c>
      <c r="L2190">
        <v>1474380241</v>
      </c>
      <c r="M2190" s="13">
        <f t="shared" si="213"/>
        <v>42633.586122685185</v>
      </c>
      <c r="N2190" s="13" t="str">
        <f t="shared" si="214"/>
        <v>2016</v>
      </c>
      <c r="O2190" s="13" t="str">
        <f t="shared" si="215"/>
        <v>Sep</v>
      </c>
      <c r="P2190" s="13">
        <f t="shared" si="216"/>
        <v>42668.708333333328</v>
      </c>
      <c r="Q2190" t="b">
        <v>0</v>
      </c>
      <c r="R2190">
        <v>514</v>
      </c>
      <c r="S2190" t="b">
        <v>1</v>
      </c>
      <c r="T2190" t="s">
        <v>8295</v>
      </c>
      <c r="U2190" s="9" t="s">
        <v>8331</v>
      </c>
      <c r="V2190" t="s">
        <v>8349</v>
      </c>
    </row>
    <row r="2191" spans="1:22" ht="60" hidden="1" x14ac:dyDescent="0.3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s="7">
        <f t="shared" si="211"/>
        <v>503</v>
      </c>
      <c r="G2191" s="7">
        <f t="shared" si="212"/>
        <v>68.63</v>
      </c>
      <c r="H2191" t="s">
        <v>8218</v>
      </c>
      <c r="I2191" t="s">
        <v>8224</v>
      </c>
      <c r="J2191" t="s">
        <v>8246</v>
      </c>
      <c r="K2191">
        <v>1461276000</v>
      </c>
      <c r="L2191">
        <v>1460055300</v>
      </c>
      <c r="M2191" s="13">
        <f t="shared" si="213"/>
        <v>42467.788194444445</v>
      </c>
      <c r="N2191" s="13" t="str">
        <f t="shared" si="214"/>
        <v>2016</v>
      </c>
      <c r="O2191" s="13" t="str">
        <f t="shared" si="215"/>
        <v>Apr</v>
      </c>
      <c r="P2191" s="13">
        <f t="shared" si="216"/>
        <v>42481.916666666672</v>
      </c>
      <c r="Q2191" t="b">
        <v>0</v>
      </c>
      <c r="R2191">
        <v>88</v>
      </c>
      <c r="S2191" t="b">
        <v>1</v>
      </c>
      <c r="T2191" t="s">
        <v>8295</v>
      </c>
      <c r="U2191" s="9" t="s">
        <v>8331</v>
      </c>
      <c r="V2191" t="s">
        <v>8349</v>
      </c>
    </row>
    <row r="2192" spans="1:22" ht="45" hidden="1" x14ac:dyDescent="0.3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s="7">
        <f t="shared" si="211"/>
        <v>185</v>
      </c>
      <c r="G2192" s="7">
        <f t="shared" si="212"/>
        <v>65.319999999999993</v>
      </c>
      <c r="H2192" t="s">
        <v>8218</v>
      </c>
      <c r="I2192" t="s">
        <v>8223</v>
      </c>
      <c r="J2192" t="s">
        <v>8245</v>
      </c>
      <c r="K2192">
        <v>1458716340</v>
      </c>
      <c r="L2192">
        <v>1455721204</v>
      </c>
      <c r="M2192" s="13">
        <f t="shared" si="213"/>
        <v>42417.625046296293</v>
      </c>
      <c r="N2192" s="13" t="str">
        <f t="shared" si="214"/>
        <v>2016</v>
      </c>
      <c r="O2192" s="13" t="str">
        <f t="shared" si="215"/>
        <v>Feb</v>
      </c>
      <c r="P2192" s="13">
        <f t="shared" si="216"/>
        <v>42452.290972222225</v>
      </c>
      <c r="Q2192" t="b">
        <v>0</v>
      </c>
      <c r="R2192">
        <v>537</v>
      </c>
      <c r="S2192" t="b">
        <v>1</v>
      </c>
      <c r="T2192" t="s">
        <v>8295</v>
      </c>
      <c r="U2192" s="9" t="s">
        <v>8331</v>
      </c>
      <c r="V2192" t="s">
        <v>8349</v>
      </c>
    </row>
    <row r="2193" spans="1:22" ht="60" hidden="1" x14ac:dyDescent="0.3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s="7">
        <f t="shared" si="211"/>
        <v>120</v>
      </c>
      <c r="G2193" s="7">
        <f t="shared" si="212"/>
        <v>35.92</v>
      </c>
      <c r="H2193" t="s">
        <v>8218</v>
      </c>
      <c r="I2193" t="s">
        <v>8224</v>
      </c>
      <c r="J2193" t="s">
        <v>8246</v>
      </c>
      <c r="K2193">
        <v>1487102427</v>
      </c>
      <c r="L2193">
        <v>1486065627</v>
      </c>
      <c r="M2193" s="13">
        <f t="shared" si="213"/>
        <v>42768.833645833336</v>
      </c>
      <c r="N2193" s="13" t="str">
        <f t="shared" si="214"/>
        <v>2017</v>
      </c>
      <c r="O2193" s="13" t="str">
        <f t="shared" si="215"/>
        <v>Feb</v>
      </c>
      <c r="P2193" s="13">
        <f t="shared" si="216"/>
        <v>42780.833645833336</v>
      </c>
      <c r="Q2193" t="b">
        <v>0</v>
      </c>
      <c r="R2193">
        <v>25</v>
      </c>
      <c r="S2193" t="b">
        <v>1</v>
      </c>
      <c r="T2193" t="s">
        <v>8295</v>
      </c>
      <c r="U2193" s="9" t="s">
        <v>8331</v>
      </c>
      <c r="V2193" t="s">
        <v>8349</v>
      </c>
    </row>
    <row r="2194" spans="1:22" ht="60" hidden="1" x14ac:dyDescent="0.3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s="7">
        <f t="shared" si="211"/>
        <v>1081</v>
      </c>
      <c r="G2194" s="7">
        <f t="shared" si="212"/>
        <v>40.07</v>
      </c>
      <c r="H2194" t="s">
        <v>8218</v>
      </c>
      <c r="I2194" t="s">
        <v>8224</v>
      </c>
      <c r="J2194" t="s">
        <v>8246</v>
      </c>
      <c r="K2194">
        <v>1481842800</v>
      </c>
      <c r="L2194">
        <v>1479414344</v>
      </c>
      <c r="M2194" s="13">
        <f t="shared" si="213"/>
        <v>42691.8512037037</v>
      </c>
      <c r="N2194" s="13" t="str">
        <f t="shared" si="214"/>
        <v>2016</v>
      </c>
      <c r="O2194" s="13" t="str">
        <f t="shared" si="215"/>
        <v>Nov</v>
      </c>
      <c r="P2194" s="13">
        <f t="shared" si="216"/>
        <v>42719.958333333328</v>
      </c>
      <c r="Q2194" t="b">
        <v>0</v>
      </c>
      <c r="R2194">
        <v>3238</v>
      </c>
      <c r="S2194" t="b">
        <v>1</v>
      </c>
      <c r="T2194" t="s">
        <v>8295</v>
      </c>
      <c r="U2194" s="9" t="s">
        <v>8331</v>
      </c>
      <c r="V2194" t="s">
        <v>8349</v>
      </c>
    </row>
    <row r="2195" spans="1:22" ht="60" hidden="1" x14ac:dyDescent="0.3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s="7">
        <f t="shared" si="211"/>
        <v>452</v>
      </c>
      <c r="G2195" s="7">
        <f t="shared" si="212"/>
        <v>75.650000000000006</v>
      </c>
      <c r="H2195" t="s">
        <v>8218</v>
      </c>
      <c r="I2195" t="s">
        <v>8223</v>
      </c>
      <c r="J2195" t="s">
        <v>8245</v>
      </c>
      <c r="K2195">
        <v>1479704340</v>
      </c>
      <c r="L2195">
        <v>1477043072</v>
      </c>
      <c r="M2195" s="13">
        <f t="shared" si="213"/>
        <v>42664.405925925923</v>
      </c>
      <c r="N2195" s="13" t="str">
        <f t="shared" si="214"/>
        <v>2016</v>
      </c>
      <c r="O2195" s="13" t="str">
        <f t="shared" si="215"/>
        <v>Oct</v>
      </c>
      <c r="P2195" s="13">
        <f t="shared" si="216"/>
        <v>42695.207638888889</v>
      </c>
      <c r="Q2195" t="b">
        <v>0</v>
      </c>
      <c r="R2195">
        <v>897</v>
      </c>
      <c r="S2195" t="b">
        <v>1</v>
      </c>
      <c r="T2195" t="s">
        <v>8295</v>
      </c>
      <c r="U2195" s="9" t="s">
        <v>8331</v>
      </c>
      <c r="V2195" t="s">
        <v>8349</v>
      </c>
    </row>
    <row r="2196" spans="1:22" ht="60" hidden="1" x14ac:dyDescent="0.3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s="7">
        <f t="shared" si="211"/>
        <v>537</v>
      </c>
      <c r="G2196" s="7">
        <f t="shared" si="212"/>
        <v>61.2</v>
      </c>
      <c r="H2196" t="s">
        <v>8218</v>
      </c>
      <c r="I2196" t="s">
        <v>8223</v>
      </c>
      <c r="J2196" t="s">
        <v>8245</v>
      </c>
      <c r="K2196">
        <v>1459012290</v>
      </c>
      <c r="L2196">
        <v>1456423890</v>
      </c>
      <c r="M2196" s="13">
        <f t="shared" si="213"/>
        <v>42425.757986111115</v>
      </c>
      <c r="N2196" s="13" t="str">
        <f t="shared" si="214"/>
        <v>2016</v>
      </c>
      <c r="O2196" s="13" t="str">
        <f t="shared" si="215"/>
        <v>Feb</v>
      </c>
      <c r="P2196" s="13">
        <f t="shared" si="216"/>
        <v>42455.716319444444</v>
      </c>
      <c r="Q2196" t="b">
        <v>0</v>
      </c>
      <c r="R2196">
        <v>878</v>
      </c>
      <c r="S2196" t="b">
        <v>1</v>
      </c>
      <c r="T2196" t="s">
        <v>8295</v>
      </c>
      <c r="U2196" s="9" t="s">
        <v>8331</v>
      </c>
      <c r="V2196" t="s">
        <v>8349</v>
      </c>
    </row>
    <row r="2197" spans="1:22" ht="30" hidden="1" x14ac:dyDescent="0.3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s="7">
        <f t="shared" si="211"/>
        <v>120</v>
      </c>
      <c r="G2197" s="7">
        <f t="shared" si="212"/>
        <v>48.13</v>
      </c>
      <c r="H2197" t="s">
        <v>8218</v>
      </c>
      <c r="I2197" t="s">
        <v>8223</v>
      </c>
      <c r="J2197" t="s">
        <v>8245</v>
      </c>
      <c r="K2197">
        <v>1439317900</v>
      </c>
      <c r="L2197">
        <v>1436725900</v>
      </c>
      <c r="M2197" s="13">
        <f t="shared" si="213"/>
        <v>42197.771990740745</v>
      </c>
      <c r="N2197" s="13" t="str">
        <f t="shared" si="214"/>
        <v>2015</v>
      </c>
      <c r="O2197" s="13" t="str">
        <f t="shared" si="215"/>
        <v>Jul</v>
      </c>
      <c r="P2197" s="13">
        <f t="shared" si="216"/>
        <v>42227.771990740745</v>
      </c>
      <c r="Q2197" t="b">
        <v>0</v>
      </c>
      <c r="R2197">
        <v>115</v>
      </c>
      <c r="S2197" t="b">
        <v>1</v>
      </c>
      <c r="T2197" t="s">
        <v>8295</v>
      </c>
      <c r="U2197" s="9" t="s">
        <v>8331</v>
      </c>
      <c r="V2197" t="s">
        <v>8349</v>
      </c>
    </row>
    <row r="2198" spans="1:22" ht="30" hidden="1" x14ac:dyDescent="0.3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s="7">
        <f t="shared" si="211"/>
        <v>114</v>
      </c>
      <c r="G2198" s="7">
        <f t="shared" si="212"/>
        <v>68.11</v>
      </c>
      <c r="H2198" t="s">
        <v>8218</v>
      </c>
      <c r="I2198" t="s">
        <v>8223</v>
      </c>
      <c r="J2198" t="s">
        <v>8245</v>
      </c>
      <c r="K2198">
        <v>1480662000</v>
      </c>
      <c r="L2198">
        <v>1478000502</v>
      </c>
      <c r="M2198" s="13">
        <f t="shared" si="213"/>
        <v>42675.487291666665</v>
      </c>
      <c r="N2198" s="13" t="str">
        <f t="shared" si="214"/>
        <v>2016</v>
      </c>
      <c r="O2198" s="13" t="str">
        <f t="shared" si="215"/>
        <v>Nov</v>
      </c>
      <c r="P2198" s="13">
        <f t="shared" si="216"/>
        <v>42706.291666666672</v>
      </c>
      <c r="Q2198" t="b">
        <v>0</v>
      </c>
      <c r="R2198">
        <v>234</v>
      </c>
      <c r="S2198" t="b">
        <v>1</v>
      </c>
      <c r="T2198" t="s">
        <v>8295</v>
      </c>
      <c r="U2198" s="9" t="s">
        <v>8331</v>
      </c>
      <c r="V2198" t="s">
        <v>8349</v>
      </c>
    </row>
    <row r="2199" spans="1:22" ht="45" hidden="1" x14ac:dyDescent="0.3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s="7">
        <f t="shared" si="211"/>
        <v>951</v>
      </c>
      <c r="G2199" s="7">
        <f t="shared" si="212"/>
        <v>65.89</v>
      </c>
      <c r="H2199" t="s">
        <v>8218</v>
      </c>
      <c r="I2199" t="s">
        <v>8223</v>
      </c>
      <c r="J2199" t="s">
        <v>8245</v>
      </c>
      <c r="K2199">
        <v>1425132059</v>
      </c>
      <c r="L2199">
        <v>1422540059</v>
      </c>
      <c r="M2199" s="13">
        <f t="shared" si="213"/>
        <v>42033.584016203706</v>
      </c>
      <c r="N2199" s="13" t="str">
        <f t="shared" si="214"/>
        <v>2015</v>
      </c>
      <c r="O2199" s="13" t="str">
        <f t="shared" si="215"/>
        <v>Jan</v>
      </c>
      <c r="P2199" s="13">
        <f t="shared" si="216"/>
        <v>42063.584016203706</v>
      </c>
      <c r="Q2199" t="b">
        <v>0</v>
      </c>
      <c r="R2199">
        <v>4330</v>
      </c>
      <c r="S2199" t="b">
        <v>1</v>
      </c>
      <c r="T2199" t="s">
        <v>8295</v>
      </c>
      <c r="U2199" s="9" t="s">
        <v>8331</v>
      </c>
      <c r="V2199" t="s">
        <v>8349</v>
      </c>
    </row>
    <row r="2200" spans="1:22" ht="45" hidden="1" x14ac:dyDescent="0.3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s="7">
        <f t="shared" si="211"/>
        <v>133</v>
      </c>
      <c r="G2200" s="7">
        <f t="shared" si="212"/>
        <v>81.650000000000006</v>
      </c>
      <c r="H2200" t="s">
        <v>8218</v>
      </c>
      <c r="I2200" t="s">
        <v>8223</v>
      </c>
      <c r="J2200" t="s">
        <v>8245</v>
      </c>
      <c r="K2200">
        <v>1447507200</v>
      </c>
      <c r="L2200">
        <v>1444911600</v>
      </c>
      <c r="M2200" s="13">
        <f t="shared" si="213"/>
        <v>42292.513888888891</v>
      </c>
      <c r="N2200" s="13" t="str">
        <f t="shared" si="214"/>
        <v>2015</v>
      </c>
      <c r="O2200" s="13" t="str">
        <f t="shared" si="215"/>
        <v>Oct</v>
      </c>
      <c r="P2200" s="13">
        <f t="shared" si="216"/>
        <v>42322.555555555555</v>
      </c>
      <c r="Q2200" t="b">
        <v>0</v>
      </c>
      <c r="R2200">
        <v>651</v>
      </c>
      <c r="S2200" t="b">
        <v>1</v>
      </c>
      <c r="T2200" t="s">
        <v>8295</v>
      </c>
      <c r="U2200" s="9" t="s">
        <v>8331</v>
      </c>
      <c r="V2200" t="s">
        <v>8349</v>
      </c>
    </row>
    <row r="2201" spans="1:22" ht="30" hidden="1" x14ac:dyDescent="0.3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s="7">
        <f t="shared" si="211"/>
        <v>147</v>
      </c>
      <c r="G2201" s="7">
        <f t="shared" si="212"/>
        <v>52.7</v>
      </c>
      <c r="H2201" t="s">
        <v>8218</v>
      </c>
      <c r="I2201" t="s">
        <v>8240</v>
      </c>
      <c r="J2201" t="s">
        <v>8248</v>
      </c>
      <c r="K2201">
        <v>1444903198</v>
      </c>
      <c r="L2201">
        <v>1442311198</v>
      </c>
      <c r="M2201" s="13">
        <f t="shared" si="213"/>
        <v>42262.416643518518</v>
      </c>
      <c r="N2201" s="13" t="str">
        <f t="shared" si="214"/>
        <v>2015</v>
      </c>
      <c r="O2201" s="13" t="str">
        <f t="shared" si="215"/>
        <v>Sep</v>
      </c>
      <c r="P2201" s="13">
        <f t="shared" si="216"/>
        <v>42292.416643518518</v>
      </c>
      <c r="Q2201" t="b">
        <v>1</v>
      </c>
      <c r="R2201">
        <v>251</v>
      </c>
      <c r="S2201" t="b">
        <v>1</v>
      </c>
      <c r="T2201" t="s">
        <v>8295</v>
      </c>
      <c r="U2201" s="9" t="s">
        <v>8331</v>
      </c>
      <c r="V2201" t="s">
        <v>8349</v>
      </c>
    </row>
    <row r="2202" spans="1:22" ht="45" hidden="1" x14ac:dyDescent="0.3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s="7">
        <f t="shared" ref="F2202:F2265" si="217">ROUND(E2202/D2202*100,0)</f>
        <v>542</v>
      </c>
      <c r="G2202" s="7">
        <f t="shared" si="212"/>
        <v>41.23</v>
      </c>
      <c r="H2202" t="s">
        <v>8218</v>
      </c>
      <c r="I2202" t="s">
        <v>8224</v>
      </c>
      <c r="J2202" t="s">
        <v>8246</v>
      </c>
      <c r="K2202">
        <v>1436151600</v>
      </c>
      <c r="L2202">
        <v>1433775668</v>
      </c>
      <c r="M2202" s="13">
        <f t="shared" si="213"/>
        <v>42163.625787037032</v>
      </c>
      <c r="N2202" s="13" t="str">
        <f t="shared" si="214"/>
        <v>2015</v>
      </c>
      <c r="O2202" s="13" t="str">
        <f t="shared" si="215"/>
        <v>Jun</v>
      </c>
      <c r="P2202" s="13">
        <f t="shared" si="216"/>
        <v>42191.125</v>
      </c>
      <c r="Q2202" t="b">
        <v>0</v>
      </c>
      <c r="R2202">
        <v>263</v>
      </c>
      <c r="S2202" t="b">
        <v>1</v>
      </c>
      <c r="T2202" t="s">
        <v>8295</v>
      </c>
      <c r="U2202" s="9" t="s">
        <v>8331</v>
      </c>
      <c r="V2202" t="s">
        <v>8349</v>
      </c>
    </row>
    <row r="2203" spans="1:22" ht="45" hidden="1" x14ac:dyDescent="0.3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s="7">
        <f t="shared" si="217"/>
        <v>383</v>
      </c>
      <c r="G2203" s="7">
        <f t="shared" si="212"/>
        <v>15.04</v>
      </c>
      <c r="H2203" t="s">
        <v>8218</v>
      </c>
      <c r="I2203" t="s">
        <v>8224</v>
      </c>
      <c r="J2203" t="s">
        <v>8246</v>
      </c>
      <c r="K2203">
        <v>1358367565</v>
      </c>
      <c r="L2203">
        <v>1357157965</v>
      </c>
      <c r="M2203" s="13">
        <f t="shared" si="213"/>
        <v>41276.846817129634</v>
      </c>
      <c r="N2203" s="13" t="str">
        <f t="shared" si="214"/>
        <v>2013</v>
      </c>
      <c r="O2203" s="13" t="str">
        <f t="shared" si="215"/>
        <v>Jan</v>
      </c>
      <c r="P2203" s="13">
        <f t="shared" si="216"/>
        <v>41290.846817129634</v>
      </c>
      <c r="Q2203" t="b">
        <v>0</v>
      </c>
      <c r="R2203">
        <v>28</v>
      </c>
      <c r="S2203" t="b">
        <v>1</v>
      </c>
      <c r="T2203" t="s">
        <v>8278</v>
      </c>
      <c r="U2203" s="9" t="s">
        <v>8323</v>
      </c>
      <c r="V2203" t="s">
        <v>8328</v>
      </c>
    </row>
    <row r="2204" spans="1:22" ht="30" hidden="1" x14ac:dyDescent="0.3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s="7">
        <f t="shared" si="217"/>
        <v>704</v>
      </c>
      <c r="G2204" s="7">
        <f t="shared" si="212"/>
        <v>39.07</v>
      </c>
      <c r="H2204" t="s">
        <v>8218</v>
      </c>
      <c r="I2204" t="s">
        <v>8223</v>
      </c>
      <c r="J2204" t="s">
        <v>8245</v>
      </c>
      <c r="K2204">
        <v>1351801368</v>
      </c>
      <c r="L2204">
        <v>1349209368</v>
      </c>
      <c r="M2204" s="13">
        <f t="shared" si="213"/>
        <v>41184.849166666667</v>
      </c>
      <c r="N2204" s="13" t="str">
        <f t="shared" si="214"/>
        <v>2012</v>
      </c>
      <c r="O2204" s="13" t="str">
        <f t="shared" si="215"/>
        <v>Oct</v>
      </c>
      <c r="P2204" s="13">
        <f t="shared" si="216"/>
        <v>41214.849166666667</v>
      </c>
      <c r="Q2204" t="b">
        <v>0</v>
      </c>
      <c r="R2204">
        <v>721</v>
      </c>
      <c r="S2204" t="b">
        <v>1</v>
      </c>
      <c r="T2204" t="s">
        <v>8278</v>
      </c>
      <c r="U2204" s="9" t="s">
        <v>8323</v>
      </c>
      <c r="V2204" t="s">
        <v>8328</v>
      </c>
    </row>
    <row r="2205" spans="1:22" ht="60" hidden="1" x14ac:dyDescent="0.3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s="7">
        <f t="shared" si="217"/>
        <v>110</v>
      </c>
      <c r="G2205" s="7">
        <f t="shared" si="212"/>
        <v>43.82</v>
      </c>
      <c r="H2205" t="s">
        <v>8218</v>
      </c>
      <c r="I2205" t="s">
        <v>8228</v>
      </c>
      <c r="J2205" t="s">
        <v>8250</v>
      </c>
      <c r="K2205">
        <v>1443127082</v>
      </c>
      <c r="L2205">
        <v>1440535082</v>
      </c>
      <c r="M2205" s="13">
        <f t="shared" si="213"/>
        <v>42241.85974537037</v>
      </c>
      <c r="N2205" s="13" t="str">
        <f t="shared" si="214"/>
        <v>2015</v>
      </c>
      <c r="O2205" s="13" t="str">
        <f t="shared" si="215"/>
        <v>Aug</v>
      </c>
      <c r="P2205" s="13">
        <f t="shared" si="216"/>
        <v>42271.85974537037</v>
      </c>
      <c r="Q2205" t="b">
        <v>0</v>
      </c>
      <c r="R2205">
        <v>50</v>
      </c>
      <c r="S2205" t="b">
        <v>1</v>
      </c>
      <c r="T2205" t="s">
        <v>8278</v>
      </c>
      <c r="U2205" s="9" t="s">
        <v>8323</v>
      </c>
      <c r="V2205" t="s">
        <v>8328</v>
      </c>
    </row>
    <row r="2206" spans="1:22" ht="45" hidden="1" x14ac:dyDescent="0.3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s="7">
        <f t="shared" si="217"/>
        <v>133</v>
      </c>
      <c r="G2206" s="7">
        <f t="shared" si="212"/>
        <v>27.3</v>
      </c>
      <c r="H2206" t="s">
        <v>8218</v>
      </c>
      <c r="I2206" t="s">
        <v>8223</v>
      </c>
      <c r="J2206" t="s">
        <v>8245</v>
      </c>
      <c r="K2206">
        <v>1362814119</v>
      </c>
      <c r="L2206">
        <v>1360222119</v>
      </c>
      <c r="M2206" s="13">
        <f t="shared" si="213"/>
        <v>41312.311562499999</v>
      </c>
      <c r="N2206" s="13" t="str">
        <f t="shared" si="214"/>
        <v>2013</v>
      </c>
      <c r="O2206" s="13" t="str">
        <f t="shared" si="215"/>
        <v>Feb</v>
      </c>
      <c r="P2206" s="13">
        <f t="shared" si="216"/>
        <v>41342.311562499999</v>
      </c>
      <c r="Q2206" t="b">
        <v>0</v>
      </c>
      <c r="R2206">
        <v>73</v>
      </c>
      <c r="S2206" t="b">
        <v>1</v>
      </c>
      <c r="T2206" t="s">
        <v>8278</v>
      </c>
      <c r="U2206" s="9" t="s">
        <v>8323</v>
      </c>
      <c r="V2206" t="s">
        <v>8328</v>
      </c>
    </row>
    <row r="2207" spans="1:22" ht="45" hidden="1" x14ac:dyDescent="0.3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s="7">
        <f t="shared" si="217"/>
        <v>152</v>
      </c>
      <c r="G2207" s="7">
        <f t="shared" si="212"/>
        <v>42.22</v>
      </c>
      <c r="H2207" t="s">
        <v>8218</v>
      </c>
      <c r="I2207" t="s">
        <v>8223</v>
      </c>
      <c r="J2207" t="s">
        <v>8245</v>
      </c>
      <c r="K2207">
        <v>1338579789</v>
      </c>
      <c r="L2207">
        <v>1335987789</v>
      </c>
      <c r="M2207" s="13">
        <f t="shared" si="213"/>
        <v>41031.82163194444</v>
      </c>
      <c r="N2207" s="13" t="str">
        <f t="shared" si="214"/>
        <v>2012</v>
      </c>
      <c r="O2207" s="13" t="str">
        <f t="shared" si="215"/>
        <v>May</v>
      </c>
      <c r="P2207" s="13">
        <f t="shared" si="216"/>
        <v>41061.82163194444</v>
      </c>
      <c r="Q2207" t="b">
        <v>0</v>
      </c>
      <c r="R2207">
        <v>27</v>
      </c>
      <c r="S2207" t="b">
        <v>1</v>
      </c>
      <c r="T2207" t="s">
        <v>8278</v>
      </c>
      <c r="U2207" s="9" t="s">
        <v>8323</v>
      </c>
      <c r="V2207" t="s">
        <v>8328</v>
      </c>
    </row>
    <row r="2208" spans="1:22" ht="45" hidden="1" x14ac:dyDescent="0.3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s="7">
        <f t="shared" si="217"/>
        <v>103</v>
      </c>
      <c r="G2208" s="7">
        <f t="shared" si="212"/>
        <v>33.24</v>
      </c>
      <c r="H2208" t="s">
        <v>8218</v>
      </c>
      <c r="I2208" t="s">
        <v>8223</v>
      </c>
      <c r="J2208" t="s">
        <v>8245</v>
      </c>
      <c r="K2208">
        <v>1334556624</v>
      </c>
      <c r="L2208">
        <v>1333001424</v>
      </c>
      <c r="M2208" s="13">
        <f t="shared" si="213"/>
        <v>40997.257222222222</v>
      </c>
      <c r="N2208" s="13" t="str">
        <f t="shared" si="214"/>
        <v>2012</v>
      </c>
      <c r="O2208" s="13" t="str">
        <f t="shared" si="215"/>
        <v>Mar</v>
      </c>
      <c r="P2208" s="13">
        <f t="shared" si="216"/>
        <v>41015.257222222222</v>
      </c>
      <c r="Q2208" t="b">
        <v>0</v>
      </c>
      <c r="R2208">
        <v>34</v>
      </c>
      <c r="S2208" t="b">
        <v>1</v>
      </c>
      <c r="T2208" t="s">
        <v>8278</v>
      </c>
      <c r="U2208" s="9" t="s">
        <v>8323</v>
      </c>
      <c r="V2208" t="s">
        <v>8328</v>
      </c>
    </row>
    <row r="2209" spans="1:22" ht="45" hidden="1" x14ac:dyDescent="0.3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s="7">
        <f t="shared" si="217"/>
        <v>100</v>
      </c>
      <c r="G2209" s="7">
        <f t="shared" si="212"/>
        <v>285.70999999999998</v>
      </c>
      <c r="H2209" t="s">
        <v>8218</v>
      </c>
      <c r="I2209" t="s">
        <v>8223</v>
      </c>
      <c r="J2209" t="s">
        <v>8245</v>
      </c>
      <c r="K2209">
        <v>1384580373</v>
      </c>
      <c r="L2209">
        <v>1381984773</v>
      </c>
      <c r="M2209" s="13">
        <f t="shared" si="213"/>
        <v>41564.194131944445</v>
      </c>
      <c r="N2209" s="13" t="str">
        <f t="shared" si="214"/>
        <v>2013</v>
      </c>
      <c r="O2209" s="13" t="str">
        <f t="shared" si="215"/>
        <v>Oct</v>
      </c>
      <c r="P2209" s="13">
        <f t="shared" si="216"/>
        <v>41594.235798611109</v>
      </c>
      <c r="Q2209" t="b">
        <v>0</v>
      </c>
      <c r="R2209">
        <v>7</v>
      </c>
      <c r="S2209" t="b">
        <v>1</v>
      </c>
      <c r="T2209" t="s">
        <v>8278</v>
      </c>
      <c r="U2209" s="9" t="s">
        <v>8323</v>
      </c>
      <c r="V2209" t="s">
        <v>8328</v>
      </c>
    </row>
    <row r="2210" spans="1:22" ht="60" hidden="1" x14ac:dyDescent="0.3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s="7">
        <f t="shared" si="217"/>
        <v>102</v>
      </c>
      <c r="G2210" s="7">
        <f t="shared" si="212"/>
        <v>42.33</v>
      </c>
      <c r="H2210" t="s">
        <v>8218</v>
      </c>
      <c r="I2210" t="s">
        <v>8223</v>
      </c>
      <c r="J2210" t="s">
        <v>8245</v>
      </c>
      <c r="K2210">
        <v>1333771200</v>
      </c>
      <c r="L2210">
        <v>1328649026</v>
      </c>
      <c r="M2210" s="13">
        <f t="shared" si="213"/>
        <v>40946.882245370369</v>
      </c>
      <c r="N2210" s="13" t="str">
        <f t="shared" si="214"/>
        <v>2012</v>
      </c>
      <c r="O2210" s="13" t="str">
        <f t="shared" si="215"/>
        <v>Feb</v>
      </c>
      <c r="P2210" s="13">
        <f t="shared" si="216"/>
        <v>41006.166666666664</v>
      </c>
      <c r="Q2210" t="b">
        <v>0</v>
      </c>
      <c r="R2210">
        <v>24</v>
      </c>
      <c r="S2210" t="b">
        <v>1</v>
      </c>
      <c r="T2210" t="s">
        <v>8278</v>
      </c>
      <c r="U2210" s="9" t="s">
        <v>8323</v>
      </c>
      <c r="V2210" t="s">
        <v>8328</v>
      </c>
    </row>
    <row r="2211" spans="1:22" ht="30" hidden="1" x14ac:dyDescent="0.3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s="7">
        <f t="shared" si="217"/>
        <v>151</v>
      </c>
      <c r="G2211" s="7">
        <f t="shared" si="212"/>
        <v>50.27</v>
      </c>
      <c r="H2211" t="s">
        <v>8218</v>
      </c>
      <c r="I2211" t="s">
        <v>8224</v>
      </c>
      <c r="J2211" t="s">
        <v>8246</v>
      </c>
      <c r="K2211">
        <v>1397516400</v>
      </c>
      <c r="L2211">
        <v>1396524644</v>
      </c>
      <c r="M2211" s="13">
        <f t="shared" si="213"/>
        <v>41732.479675925926</v>
      </c>
      <c r="N2211" s="13" t="str">
        <f t="shared" si="214"/>
        <v>2014</v>
      </c>
      <c r="O2211" s="13" t="str">
        <f t="shared" si="215"/>
        <v>Apr</v>
      </c>
      <c r="P2211" s="13">
        <f t="shared" si="216"/>
        <v>41743.958333333336</v>
      </c>
      <c r="Q2211" t="b">
        <v>0</v>
      </c>
      <c r="R2211">
        <v>15</v>
      </c>
      <c r="S2211" t="b">
        <v>1</v>
      </c>
      <c r="T2211" t="s">
        <v>8278</v>
      </c>
      <c r="U2211" s="9" t="s">
        <v>8323</v>
      </c>
      <c r="V2211" t="s">
        <v>8328</v>
      </c>
    </row>
    <row r="2212" spans="1:22" ht="60" hidden="1" x14ac:dyDescent="0.3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s="7">
        <f t="shared" si="217"/>
        <v>111</v>
      </c>
      <c r="G2212" s="7">
        <f t="shared" si="212"/>
        <v>61.9</v>
      </c>
      <c r="H2212" t="s">
        <v>8218</v>
      </c>
      <c r="I2212" t="s">
        <v>8223</v>
      </c>
      <c r="J2212" t="s">
        <v>8245</v>
      </c>
      <c r="K2212">
        <v>1334424960</v>
      </c>
      <c r="L2212">
        <v>1329442510</v>
      </c>
      <c r="M2212" s="13">
        <f t="shared" si="213"/>
        <v>40956.066087962965</v>
      </c>
      <c r="N2212" s="13" t="str">
        <f t="shared" si="214"/>
        <v>2012</v>
      </c>
      <c r="O2212" s="13" t="str">
        <f t="shared" si="215"/>
        <v>Feb</v>
      </c>
      <c r="P2212" s="13">
        <f t="shared" si="216"/>
        <v>41013.73333333333</v>
      </c>
      <c r="Q2212" t="b">
        <v>0</v>
      </c>
      <c r="R2212">
        <v>72</v>
      </c>
      <c r="S2212" t="b">
        <v>1</v>
      </c>
      <c r="T2212" t="s">
        <v>8278</v>
      </c>
      <c r="U2212" s="9" t="s">
        <v>8323</v>
      </c>
      <c r="V2212" t="s">
        <v>8328</v>
      </c>
    </row>
    <row r="2213" spans="1:22" ht="60" hidden="1" x14ac:dyDescent="0.3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s="7">
        <f t="shared" si="217"/>
        <v>196</v>
      </c>
      <c r="G2213" s="7">
        <f t="shared" si="212"/>
        <v>40.75</v>
      </c>
      <c r="H2213" t="s">
        <v>8218</v>
      </c>
      <c r="I2213" t="s">
        <v>8223</v>
      </c>
      <c r="J2213" t="s">
        <v>8245</v>
      </c>
      <c r="K2213">
        <v>1397113140</v>
      </c>
      <c r="L2213">
        <v>1395168625</v>
      </c>
      <c r="M2213" s="13">
        <f t="shared" si="213"/>
        <v>41716.785011574073</v>
      </c>
      <c r="N2213" s="13" t="str">
        <f t="shared" si="214"/>
        <v>2014</v>
      </c>
      <c r="O2213" s="13" t="str">
        <f t="shared" si="215"/>
        <v>Mar</v>
      </c>
      <c r="P2213" s="13">
        <f t="shared" si="216"/>
        <v>41739.290972222225</v>
      </c>
      <c r="Q2213" t="b">
        <v>0</v>
      </c>
      <c r="R2213">
        <v>120</v>
      </c>
      <c r="S2213" t="b">
        <v>1</v>
      </c>
      <c r="T2213" t="s">
        <v>8278</v>
      </c>
      <c r="U2213" s="9" t="s">
        <v>8323</v>
      </c>
      <c r="V2213" t="s">
        <v>8328</v>
      </c>
    </row>
    <row r="2214" spans="1:22" ht="60" hidden="1" x14ac:dyDescent="0.3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s="7">
        <f t="shared" si="217"/>
        <v>114</v>
      </c>
      <c r="G2214" s="7">
        <f t="shared" si="212"/>
        <v>55.8</v>
      </c>
      <c r="H2214" t="s">
        <v>8218</v>
      </c>
      <c r="I2214" t="s">
        <v>8223</v>
      </c>
      <c r="J2214" t="s">
        <v>8245</v>
      </c>
      <c r="K2214">
        <v>1383526800</v>
      </c>
      <c r="L2214">
        <v>1380650177</v>
      </c>
      <c r="M2214" s="13">
        <f t="shared" si="213"/>
        <v>41548.747418981482</v>
      </c>
      <c r="N2214" s="13" t="str">
        <f t="shared" si="214"/>
        <v>2013</v>
      </c>
      <c r="O2214" s="13" t="str">
        <f t="shared" si="215"/>
        <v>Oct</v>
      </c>
      <c r="P2214" s="13">
        <f t="shared" si="216"/>
        <v>41582.041666666664</v>
      </c>
      <c r="Q2214" t="b">
        <v>0</v>
      </c>
      <c r="R2214">
        <v>123</v>
      </c>
      <c r="S2214" t="b">
        <v>1</v>
      </c>
      <c r="T2214" t="s">
        <v>8278</v>
      </c>
      <c r="U2214" s="9" t="s">
        <v>8323</v>
      </c>
      <c r="V2214" t="s">
        <v>8328</v>
      </c>
    </row>
    <row r="2215" spans="1:22" ht="75" hidden="1" x14ac:dyDescent="0.3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s="7">
        <f t="shared" si="217"/>
        <v>200</v>
      </c>
      <c r="G2215" s="7">
        <f t="shared" si="212"/>
        <v>10</v>
      </c>
      <c r="H2215" t="s">
        <v>8218</v>
      </c>
      <c r="I2215" t="s">
        <v>8223</v>
      </c>
      <c r="J2215" t="s">
        <v>8245</v>
      </c>
      <c r="K2215">
        <v>1431719379</v>
      </c>
      <c r="L2215">
        <v>1429127379</v>
      </c>
      <c r="M2215" s="13">
        <f t="shared" si="213"/>
        <v>42109.826145833329</v>
      </c>
      <c r="N2215" s="13" t="str">
        <f t="shared" si="214"/>
        <v>2015</v>
      </c>
      <c r="O2215" s="13" t="str">
        <f t="shared" si="215"/>
        <v>Apr</v>
      </c>
      <c r="P2215" s="13">
        <f t="shared" si="216"/>
        <v>42139.826145833329</v>
      </c>
      <c r="Q2215" t="b">
        <v>0</v>
      </c>
      <c r="R2215">
        <v>1</v>
      </c>
      <c r="S2215" t="b">
        <v>1</v>
      </c>
      <c r="T2215" t="s">
        <v>8278</v>
      </c>
      <c r="U2215" s="9" t="s">
        <v>8323</v>
      </c>
      <c r="V2215" t="s">
        <v>8328</v>
      </c>
    </row>
    <row r="2216" spans="1:22" ht="45" hidden="1" x14ac:dyDescent="0.3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s="7">
        <f t="shared" si="217"/>
        <v>293</v>
      </c>
      <c r="G2216" s="7">
        <f t="shared" si="212"/>
        <v>73.13</v>
      </c>
      <c r="H2216" t="s">
        <v>8218</v>
      </c>
      <c r="I2216" t="s">
        <v>8223</v>
      </c>
      <c r="J2216" t="s">
        <v>8245</v>
      </c>
      <c r="K2216">
        <v>1391713248</v>
      </c>
      <c r="L2216">
        <v>1389121248</v>
      </c>
      <c r="M2216" s="13">
        <f t="shared" si="213"/>
        <v>41646.792222222226</v>
      </c>
      <c r="N2216" s="13" t="str">
        <f t="shared" si="214"/>
        <v>2014</v>
      </c>
      <c r="O2216" s="13" t="str">
        <f t="shared" si="215"/>
        <v>Jan</v>
      </c>
      <c r="P2216" s="13">
        <f t="shared" si="216"/>
        <v>41676.792222222226</v>
      </c>
      <c r="Q2216" t="b">
        <v>0</v>
      </c>
      <c r="R2216">
        <v>24</v>
      </c>
      <c r="S2216" t="b">
        <v>1</v>
      </c>
      <c r="T2216" t="s">
        <v>8278</v>
      </c>
      <c r="U2216" s="9" t="s">
        <v>8323</v>
      </c>
      <c r="V2216" t="s">
        <v>8328</v>
      </c>
    </row>
    <row r="2217" spans="1:22" ht="30" hidden="1" x14ac:dyDescent="0.3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s="7">
        <f t="shared" si="217"/>
        <v>156</v>
      </c>
      <c r="G2217" s="7">
        <f t="shared" si="212"/>
        <v>26.06</v>
      </c>
      <c r="H2217" t="s">
        <v>8218</v>
      </c>
      <c r="I2217" t="s">
        <v>8223</v>
      </c>
      <c r="J2217" t="s">
        <v>8245</v>
      </c>
      <c r="K2217">
        <v>1331621940</v>
      </c>
      <c r="L2217">
        <v>1329671572</v>
      </c>
      <c r="M2217" s="13">
        <f t="shared" si="213"/>
        <v>40958.717268518521</v>
      </c>
      <c r="N2217" s="13" t="str">
        <f t="shared" si="214"/>
        <v>2012</v>
      </c>
      <c r="O2217" s="13" t="str">
        <f t="shared" si="215"/>
        <v>Feb</v>
      </c>
      <c r="P2217" s="13">
        <f t="shared" si="216"/>
        <v>40981.290972222225</v>
      </c>
      <c r="Q2217" t="b">
        <v>0</v>
      </c>
      <c r="R2217">
        <v>33</v>
      </c>
      <c r="S2217" t="b">
        <v>1</v>
      </c>
      <c r="T2217" t="s">
        <v>8278</v>
      </c>
      <c r="U2217" s="9" t="s">
        <v>8323</v>
      </c>
      <c r="V2217" t="s">
        <v>8328</v>
      </c>
    </row>
    <row r="2218" spans="1:22" ht="45" hidden="1" x14ac:dyDescent="0.3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s="7">
        <f t="shared" si="217"/>
        <v>106</v>
      </c>
      <c r="G2218" s="7">
        <f t="shared" si="212"/>
        <v>22.64</v>
      </c>
      <c r="H2218" t="s">
        <v>8218</v>
      </c>
      <c r="I2218" t="s">
        <v>8223</v>
      </c>
      <c r="J2218" t="s">
        <v>8245</v>
      </c>
      <c r="K2218">
        <v>1437674545</v>
      </c>
      <c r="L2218">
        <v>1436464945</v>
      </c>
      <c r="M2218" s="13">
        <f t="shared" si="213"/>
        <v>42194.751678240747</v>
      </c>
      <c r="N2218" s="13" t="str">
        <f t="shared" si="214"/>
        <v>2015</v>
      </c>
      <c r="O2218" s="13" t="str">
        <f t="shared" si="215"/>
        <v>Jul</v>
      </c>
      <c r="P2218" s="13">
        <f t="shared" si="216"/>
        <v>42208.751678240747</v>
      </c>
      <c r="Q2218" t="b">
        <v>0</v>
      </c>
      <c r="R2218">
        <v>14</v>
      </c>
      <c r="S2218" t="b">
        <v>1</v>
      </c>
      <c r="T2218" t="s">
        <v>8278</v>
      </c>
      <c r="U2218" s="9" t="s">
        <v>8323</v>
      </c>
      <c r="V2218" t="s">
        <v>8328</v>
      </c>
    </row>
    <row r="2219" spans="1:22" ht="45" hidden="1" x14ac:dyDescent="0.3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s="7">
        <f t="shared" si="217"/>
        <v>101</v>
      </c>
      <c r="G2219" s="7">
        <f t="shared" si="212"/>
        <v>47.22</v>
      </c>
      <c r="H2219" t="s">
        <v>8218</v>
      </c>
      <c r="I2219" t="s">
        <v>8223</v>
      </c>
      <c r="J2219" t="s">
        <v>8245</v>
      </c>
      <c r="K2219">
        <v>1446451200</v>
      </c>
      <c r="L2219">
        <v>1445539113</v>
      </c>
      <c r="M2219" s="13">
        <f t="shared" si="213"/>
        <v>42299.776770833334</v>
      </c>
      <c r="N2219" s="13" t="str">
        <f t="shared" si="214"/>
        <v>2015</v>
      </c>
      <c r="O2219" s="13" t="str">
        <f t="shared" si="215"/>
        <v>Oct</v>
      </c>
      <c r="P2219" s="13">
        <f t="shared" si="216"/>
        <v>42310.333333333328</v>
      </c>
      <c r="Q2219" t="b">
        <v>0</v>
      </c>
      <c r="R2219">
        <v>9</v>
      </c>
      <c r="S2219" t="b">
        <v>1</v>
      </c>
      <c r="T2219" t="s">
        <v>8278</v>
      </c>
      <c r="U2219" s="9" t="s">
        <v>8323</v>
      </c>
      <c r="V2219" t="s">
        <v>8328</v>
      </c>
    </row>
    <row r="2220" spans="1:22" ht="45" hidden="1" x14ac:dyDescent="0.3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s="7">
        <f t="shared" si="217"/>
        <v>123</v>
      </c>
      <c r="G2220" s="7">
        <f t="shared" si="212"/>
        <v>32.32</v>
      </c>
      <c r="H2220" t="s">
        <v>8218</v>
      </c>
      <c r="I2220" t="s">
        <v>8223</v>
      </c>
      <c r="J2220" t="s">
        <v>8245</v>
      </c>
      <c r="K2220">
        <v>1346198400</v>
      </c>
      <c r="L2220">
        <v>1344281383</v>
      </c>
      <c r="M2220" s="13">
        <f t="shared" si="213"/>
        <v>41127.812303240738</v>
      </c>
      <c r="N2220" s="13" t="str">
        <f t="shared" si="214"/>
        <v>2012</v>
      </c>
      <c r="O2220" s="13" t="str">
        <f t="shared" si="215"/>
        <v>Aug</v>
      </c>
      <c r="P2220" s="13">
        <f t="shared" si="216"/>
        <v>41150</v>
      </c>
      <c r="Q2220" t="b">
        <v>0</v>
      </c>
      <c r="R2220">
        <v>76</v>
      </c>
      <c r="S2220" t="b">
        <v>1</v>
      </c>
      <c r="T2220" t="s">
        <v>8278</v>
      </c>
      <c r="U2220" s="9" t="s">
        <v>8323</v>
      </c>
      <c r="V2220" t="s">
        <v>8328</v>
      </c>
    </row>
    <row r="2221" spans="1:22" ht="45" hidden="1" x14ac:dyDescent="0.3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s="7">
        <f t="shared" si="217"/>
        <v>102</v>
      </c>
      <c r="G2221" s="7">
        <f t="shared" si="212"/>
        <v>53.42</v>
      </c>
      <c r="H2221" t="s">
        <v>8218</v>
      </c>
      <c r="I2221" t="s">
        <v>8223</v>
      </c>
      <c r="J2221" t="s">
        <v>8245</v>
      </c>
      <c r="K2221">
        <v>1440004512</v>
      </c>
      <c r="L2221">
        <v>1437412512</v>
      </c>
      <c r="M2221" s="13">
        <f t="shared" si="213"/>
        <v>42205.718888888892</v>
      </c>
      <c r="N2221" s="13" t="str">
        <f t="shared" si="214"/>
        <v>2015</v>
      </c>
      <c r="O2221" s="13" t="str">
        <f t="shared" si="215"/>
        <v>Jul</v>
      </c>
      <c r="P2221" s="13">
        <f t="shared" si="216"/>
        <v>42235.718888888892</v>
      </c>
      <c r="Q2221" t="b">
        <v>0</v>
      </c>
      <c r="R2221">
        <v>19</v>
      </c>
      <c r="S2221" t="b">
        <v>1</v>
      </c>
      <c r="T2221" t="s">
        <v>8278</v>
      </c>
      <c r="U2221" s="9" t="s">
        <v>8323</v>
      </c>
      <c r="V2221" t="s">
        <v>8328</v>
      </c>
    </row>
    <row r="2222" spans="1:22" ht="45" hidden="1" x14ac:dyDescent="0.3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s="7">
        <f t="shared" si="217"/>
        <v>101</v>
      </c>
      <c r="G2222" s="7">
        <f t="shared" si="212"/>
        <v>51.3</v>
      </c>
      <c r="H2222" t="s">
        <v>8218</v>
      </c>
      <c r="I2222" t="s">
        <v>8223</v>
      </c>
      <c r="J2222" t="s">
        <v>8245</v>
      </c>
      <c r="K2222">
        <v>1374888436</v>
      </c>
      <c r="L2222">
        <v>1372296436</v>
      </c>
      <c r="M2222" s="13">
        <f t="shared" si="213"/>
        <v>41452.060601851852</v>
      </c>
      <c r="N2222" s="13" t="str">
        <f t="shared" si="214"/>
        <v>2013</v>
      </c>
      <c r="O2222" s="13" t="str">
        <f t="shared" si="215"/>
        <v>Jun</v>
      </c>
      <c r="P2222" s="13">
        <f t="shared" si="216"/>
        <v>41482.060601851852</v>
      </c>
      <c r="Q2222" t="b">
        <v>0</v>
      </c>
      <c r="R2222">
        <v>69</v>
      </c>
      <c r="S2222" t="b">
        <v>1</v>
      </c>
      <c r="T2222" t="s">
        <v>8278</v>
      </c>
      <c r="U2222" s="9" t="s">
        <v>8323</v>
      </c>
      <c r="V2222" t="s">
        <v>8328</v>
      </c>
    </row>
    <row r="2223" spans="1:22" ht="45" hidden="1" x14ac:dyDescent="0.3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s="7">
        <f t="shared" si="217"/>
        <v>108</v>
      </c>
      <c r="G2223" s="7">
        <f t="shared" si="212"/>
        <v>37.200000000000003</v>
      </c>
      <c r="H2223" t="s">
        <v>8218</v>
      </c>
      <c r="I2223" t="s">
        <v>8223</v>
      </c>
      <c r="J2223" t="s">
        <v>8245</v>
      </c>
      <c r="K2223">
        <v>1461369600</v>
      </c>
      <c r="L2223">
        <v>1458748809</v>
      </c>
      <c r="M2223" s="13">
        <f t="shared" si="213"/>
        <v>42452.666770833333</v>
      </c>
      <c r="N2223" s="13" t="str">
        <f t="shared" si="214"/>
        <v>2016</v>
      </c>
      <c r="O2223" s="13" t="str">
        <f t="shared" si="215"/>
        <v>Mar</v>
      </c>
      <c r="P2223" s="13">
        <f t="shared" si="216"/>
        <v>42483</v>
      </c>
      <c r="Q2223" t="b">
        <v>0</v>
      </c>
      <c r="R2223">
        <v>218</v>
      </c>
      <c r="S2223" t="b">
        <v>1</v>
      </c>
      <c r="T2223" t="s">
        <v>8295</v>
      </c>
      <c r="U2223" s="9" t="s">
        <v>8331</v>
      </c>
      <c r="V2223" t="s">
        <v>8349</v>
      </c>
    </row>
    <row r="2224" spans="1:22" ht="45" hidden="1" x14ac:dyDescent="0.3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s="7">
        <f t="shared" si="217"/>
        <v>163</v>
      </c>
      <c r="G2224" s="7">
        <f t="shared" si="212"/>
        <v>27.1</v>
      </c>
      <c r="H2224" t="s">
        <v>8218</v>
      </c>
      <c r="I2224" t="s">
        <v>8223</v>
      </c>
      <c r="J2224" t="s">
        <v>8245</v>
      </c>
      <c r="K2224">
        <v>1327776847</v>
      </c>
      <c r="L2224">
        <v>1325184847</v>
      </c>
      <c r="M2224" s="13">
        <f t="shared" si="213"/>
        <v>40906.787581018521</v>
      </c>
      <c r="N2224" s="13" t="str">
        <f t="shared" si="214"/>
        <v>2011</v>
      </c>
      <c r="O2224" s="13" t="str">
        <f t="shared" si="215"/>
        <v>Dec</v>
      </c>
      <c r="P2224" s="13">
        <f t="shared" si="216"/>
        <v>40936.787581018521</v>
      </c>
      <c r="Q2224" t="b">
        <v>0</v>
      </c>
      <c r="R2224">
        <v>30</v>
      </c>
      <c r="S2224" t="b">
        <v>1</v>
      </c>
      <c r="T2224" t="s">
        <v>8295</v>
      </c>
      <c r="U2224" s="9" t="s">
        <v>8331</v>
      </c>
      <c r="V2224" t="s">
        <v>8349</v>
      </c>
    </row>
    <row r="2225" spans="1:22" ht="60" hidden="1" x14ac:dyDescent="0.3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s="7">
        <f t="shared" si="217"/>
        <v>106</v>
      </c>
      <c r="G2225" s="7">
        <f t="shared" si="212"/>
        <v>206.31</v>
      </c>
      <c r="H2225" t="s">
        <v>8218</v>
      </c>
      <c r="I2225" t="s">
        <v>8228</v>
      </c>
      <c r="J2225" t="s">
        <v>8250</v>
      </c>
      <c r="K2225">
        <v>1435418568</v>
      </c>
      <c r="L2225">
        <v>1432826568</v>
      </c>
      <c r="M2225" s="13">
        <f t="shared" si="213"/>
        <v>42152.640833333338</v>
      </c>
      <c r="N2225" s="13" t="str">
        <f t="shared" si="214"/>
        <v>2015</v>
      </c>
      <c r="O2225" s="13" t="str">
        <f t="shared" si="215"/>
        <v>May</v>
      </c>
      <c r="P2225" s="13">
        <f t="shared" si="216"/>
        <v>42182.640833333338</v>
      </c>
      <c r="Q2225" t="b">
        <v>0</v>
      </c>
      <c r="R2225">
        <v>100</v>
      </c>
      <c r="S2225" t="b">
        <v>1</v>
      </c>
      <c r="T2225" t="s">
        <v>8295</v>
      </c>
      <c r="U2225" s="9" t="s">
        <v>8331</v>
      </c>
      <c r="V2225" t="s">
        <v>8349</v>
      </c>
    </row>
    <row r="2226" spans="1:22" ht="60" hidden="1" x14ac:dyDescent="0.3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s="7">
        <f t="shared" si="217"/>
        <v>243</v>
      </c>
      <c r="G2226" s="7">
        <f t="shared" si="212"/>
        <v>82.15</v>
      </c>
      <c r="H2226" t="s">
        <v>8218</v>
      </c>
      <c r="I2226" t="s">
        <v>8223</v>
      </c>
      <c r="J2226" t="s">
        <v>8245</v>
      </c>
      <c r="K2226">
        <v>1477767600</v>
      </c>
      <c r="L2226">
        <v>1475337675</v>
      </c>
      <c r="M2226" s="13">
        <f t="shared" si="213"/>
        <v>42644.667534722219</v>
      </c>
      <c r="N2226" s="13" t="str">
        <f t="shared" si="214"/>
        <v>2016</v>
      </c>
      <c r="O2226" s="13" t="str">
        <f t="shared" si="215"/>
        <v>Oct</v>
      </c>
      <c r="P2226" s="13">
        <f t="shared" si="216"/>
        <v>42672.791666666672</v>
      </c>
      <c r="Q2226" t="b">
        <v>0</v>
      </c>
      <c r="R2226">
        <v>296</v>
      </c>
      <c r="S2226" t="b">
        <v>1</v>
      </c>
      <c r="T2226" t="s">
        <v>8295</v>
      </c>
      <c r="U2226" s="9" t="s">
        <v>8331</v>
      </c>
      <c r="V2226" t="s">
        <v>8349</v>
      </c>
    </row>
    <row r="2227" spans="1:22" ht="45" hidden="1" x14ac:dyDescent="0.3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s="7">
        <f t="shared" si="217"/>
        <v>945</v>
      </c>
      <c r="G2227" s="7">
        <f t="shared" si="212"/>
        <v>164.8</v>
      </c>
      <c r="H2227" t="s">
        <v>8218</v>
      </c>
      <c r="I2227" t="s">
        <v>8224</v>
      </c>
      <c r="J2227" t="s">
        <v>8246</v>
      </c>
      <c r="K2227">
        <v>1411326015</v>
      </c>
      <c r="L2227">
        <v>1408734015</v>
      </c>
      <c r="M2227" s="13">
        <f t="shared" si="213"/>
        <v>41873.79184027778</v>
      </c>
      <c r="N2227" s="13" t="str">
        <f t="shared" si="214"/>
        <v>2014</v>
      </c>
      <c r="O2227" s="13" t="str">
        <f t="shared" si="215"/>
        <v>Aug</v>
      </c>
      <c r="P2227" s="13">
        <f t="shared" si="216"/>
        <v>41903.79184027778</v>
      </c>
      <c r="Q2227" t="b">
        <v>0</v>
      </c>
      <c r="R2227">
        <v>1204</v>
      </c>
      <c r="S2227" t="b">
        <v>1</v>
      </c>
      <c r="T2227" t="s">
        <v>8295</v>
      </c>
      <c r="U2227" s="9" t="s">
        <v>8331</v>
      </c>
      <c r="V2227" t="s">
        <v>8349</v>
      </c>
    </row>
    <row r="2228" spans="1:22" ht="45" hidden="1" x14ac:dyDescent="0.3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s="7">
        <f t="shared" si="217"/>
        <v>108</v>
      </c>
      <c r="G2228" s="7">
        <f t="shared" si="212"/>
        <v>60.82</v>
      </c>
      <c r="H2228" t="s">
        <v>8218</v>
      </c>
      <c r="I2228" t="s">
        <v>8223</v>
      </c>
      <c r="J2228" t="s">
        <v>8245</v>
      </c>
      <c r="K2228">
        <v>1455253140</v>
      </c>
      <c r="L2228">
        <v>1452625822</v>
      </c>
      <c r="M2228" s="13">
        <f t="shared" si="213"/>
        <v>42381.79886574074</v>
      </c>
      <c r="N2228" s="13" t="str">
        <f t="shared" si="214"/>
        <v>2016</v>
      </c>
      <c r="O2228" s="13" t="str">
        <f t="shared" si="215"/>
        <v>Jan</v>
      </c>
      <c r="P2228" s="13">
        <f t="shared" si="216"/>
        <v>42412.207638888889</v>
      </c>
      <c r="Q2228" t="b">
        <v>0</v>
      </c>
      <c r="R2228">
        <v>321</v>
      </c>
      <c r="S2228" t="b">
        <v>1</v>
      </c>
      <c r="T2228" t="s">
        <v>8295</v>
      </c>
      <c r="U2228" s="9" t="s">
        <v>8331</v>
      </c>
      <c r="V2228" t="s">
        <v>8349</v>
      </c>
    </row>
    <row r="2229" spans="1:22" ht="45" hidden="1" x14ac:dyDescent="0.3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s="7">
        <f t="shared" si="217"/>
        <v>157</v>
      </c>
      <c r="G2229" s="7">
        <f t="shared" si="212"/>
        <v>67.97</v>
      </c>
      <c r="H2229" t="s">
        <v>8218</v>
      </c>
      <c r="I2229" t="s">
        <v>8224</v>
      </c>
      <c r="J2229" t="s">
        <v>8246</v>
      </c>
      <c r="K2229">
        <v>1384374155</v>
      </c>
      <c r="L2229">
        <v>1381778555</v>
      </c>
      <c r="M2229" s="13">
        <f t="shared" si="213"/>
        <v>41561.807349537034</v>
      </c>
      <c r="N2229" s="13" t="str">
        <f t="shared" si="214"/>
        <v>2013</v>
      </c>
      <c r="O2229" s="13" t="str">
        <f t="shared" si="215"/>
        <v>Oct</v>
      </c>
      <c r="P2229" s="13">
        <f t="shared" si="216"/>
        <v>41591.849016203705</v>
      </c>
      <c r="Q2229" t="b">
        <v>0</v>
      </c>
      <c r="R2229">
        <v>301</v>
      </c>
      <c r="S2229" t="b">
        <v>1</v>
      </c>
      <c r="T2229" t="s">
        <v>8295</v>
      </c>
      <c r="U2229" s="9" t="s">
        <v>8331</v>
      </c>
      <c r="V2229" t="s">
        <v>8349</v>
      </c>
    </row>
    <row r="2230" spans="1:22" ht="60" hidden="1" x14ac:dyDescent="0.3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s="7">
        <f t="shared" si="217"/>
        <v>1174</v>
      </c>
      <c r="G2230" s="7">
        <f t="shared" si="212"/>
        <v>81.56</v>
      </c>
      <c r="H2230" t="s">
        <v>8218</v>
      </c>
      <c r="I2230" t="s">
        <v>8235</v>
      </c>
      <c r="J2230" t="s">
        <v>8248</v>
      </c>
      <c r="K2230">
        <v>1439707236</v>
      </c>
      <c r="L2230">
        <v>1437115236</v>
      </c>
      <c r="M2230" s="13">
        <f t="shared" si="213"/>
        <v>42202.278194444443</v>
      </c>
      <c r="N2230" s="13" t="str">
        <f t="shared" si="214"/>
        <v>2015</v>
      </c>
      <c r="O2230" s="13" t="str">
        <f t="shared" si="215"/>
        <v>Jul</v>
      </c>
      <c r="P2230" s="13">
        <f t="shared" si="216"/>
        <v>42232.278194444443</v>
      </c>
      <c r="Q2230" t="b">
        <v>0</v>
      </c>
      <c r="R2230">
        <v>144</v>
      </c>
      <c r="S2230" t="b">
        <v>1</v>
      </c>
      <c r="T2230" t="s">
        <v>8295</v>
      </c>
      <c r="U2230" s="9" t="s">
        <v>8331</v>
      </c>
      <c r="V2230" t="s">
        <v>8349</v>
      </c>
    </row>
    <row r="2231" spans="1:22" ht="60" hidden="1" x14ac:dyDescent="0.3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s="7">
        <f t="shared" si="217"/>
        <v>171</v>
      </c>
      <c r="G2231" s="7">
        <f t="shared" si="212"/>
        <v>25.43</v>
      </c>
      <c r="H2231" t="s">
        <v>8218</v>
      </c>
      <c r="I2231" t="s">
        <v>8223</v>
      </c>
      <c r="J2231" t="s">
        <v>8245</v>
      </c>
      <c r="K2231">
        <v>1378180800</v>
      </c>
      <c r="L2231">
        <v>1375113391</v>
      </c>
      <c r="M2231" s="13">
        <f t="shared" si="213"/>
        <v>41484.664247685185</v>
      </c>
      <c r="N2231" s="13" t="str">
        <f t="shared" si="214"/>
        <v>2013</v>
      </c>
      <c r="O2231" s="13" t="str">
        <f t="shared" si="215"/>
        <v>Jul</v>
      </c>
      <c r="P2231" s="13">
        <f t="shared" si="216"/>
        <v>41520.166666666664</v>
      </c>
      <c r="Q2231" t="b">
        <v>0</v>
      </c>
      <c r="R2231">
        <v>539</v>
      </c>
      <c r="S2231" t="b">
        <v>1</v>
      </c>
      <c r="T2231" t="s">
        <v>8295</v>
      </c>
      <c r="U2231" s="9" t="s">
        <v>8331</v>
      </c>
      <c r="V2231" t="s">
        <v>8349</v>
      </c>
    </row>
    <row r="2232" spans="1:22" ht="60" hidden="1" x14ac:dyDescent="0.3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s="7">
        <f t="shared" si="217"/>
        <v>126</v>
      </c>
      <c r="G2232" s="7">
        <f t="shared" si="212"/>
        <v>21.5</v>
      </c>
      <c r="H2232" t="s">
        <v>8218</v>
      </c>
      <c r="I2232" t="s">
        <v>8223</v>
      </c>
      <c r="J2232" t="s">
        <v>8245</v>
      </c>
      <c r="K2232">
        <v>1398460127</v>
      </c>
      <c r="L2232">
        <v>1395868127</v>
      </c>
      <c r="M2232" s="13">
        <f t="shared" si="213"/>
        <v>41724.881099537037</v>
      </c>
      <c r="N2232" s="13" t="str">
        <f t="shared" si="214"/>
        <v>2014</v>
      </c>
      <c r="O2232" s="13" t="str">
        <f t="shared" si="215"/>
        <v>Mar</v>
      </c>
      <c r="P2232" s="13">
        <f t="shared" si="216"/>
        <v>41754.881099537037</v>
      </c>
      <c r="Q2232" t="b">
        <v>0</v>
      </c>
      <c r="R2232">
        <v>498</v>
      </c>
      <c r="S2232" t="b">
        <v>1</v>
      </c>
      <c r="T2232" t="s">
        <v>8295</v>
      </c>
      <c r="U2232" s="9" t="s">
        <v>8331</v>
      </c>
      <c r="V2232" t="s">
        <v>8349</v>
      </c>
    </row>
    <row r="2233" spans="1:22" ht="45" hidden="1" x14ac:dyDescent="0.3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s="7">
        <f t="shared" si="217"/>
        <v>1212</v>
      </c>
      <c r="G2233" s="7">
        <f t="shared" si="212"/>
        <v>27.23</v>
      </c>
      <c r="H2233" t="s">
        <v>8218</v>
      </c>
      <c r="I2233" t="s">
        <v>8223</v>
      </c>
      <c r="J2233" t="s">
        <v>8245</v>
      </c>
      <c r="K2233">
        <v>1372136400</v>
      </c>
      <c r="L2233">
        <v>1369864301</v>
      </c>
      <c r="M2233" s="13">
        <f t="shared" si="213"/>
        <v>41423.910891203705</v>
      </c>
      <c r="N2233" s="13" t="str">
        <f t="shared" si="214"/>
        <v>2013</v>
      </c>
      <c r="O2233" s="13" t="str">
        <f t="shared" si="215"/>
        <v>May</v>
      </c>
      <c r="P2233" s="13">
        <f t="shared" si="216"/>
        <v>41450.208333333336</v>
      </c>
      <c r="Q2233" t="b">
        <v>0</v>
      </c>
      <c r="R2233">
        <v>1113</v>
      </c>
      <c r="S2233" t="b">
        <v>1</v>
      </c>
      <c r="T2233" t="s">
        <v>8295</v>
      </c>
      <c r="U2233" s="9" t="s">
        <v>8331</v>
      </c>
      <c r="V2233" t="s">
        <v>8349</v>
      </c>
    </row>
    <row r="2234" spans="1:22" ht="45" hidden="1" x14ac:dyDescent="0.3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s="7">
        <f t="shared" si="217"/>
        <v>496</v>
      </c>
      <c r="G2234" s="7">
        <f t="shared" si="212"/>
        <v>25.09</v>
      </c>
      <c r="H2234" t="s">
        <v>8218</v>
      </c>
      <c r="I2234" t="s">
        <v>8223</v>
      </c>
      <c r="J2234" t="s">
        <v>8245</v>
      </c>
      <c r="K2234">
        <v>1405738800</v>
      </c>
      <c r="L2234">
        <v>1402945408</v>
      </c>
      <c r="M2234" s="13">
        <f t="shared" si="213"/>
        <v>41806.794074074074</v>
      </c>
      <c r="N2234" s="13" t="str">
        <f t="shared" si="214"/>
        <v>2014</v>
      </c>
      <c r="O2234" s="13" t="str">
        <f t="shared" si="215"/>
        <v>Jun</v>
      </c>
      <c r="P2234" s="13">
        <f t="shared" si="216"/>
        <v>41839.125</v>
      </c>
      <c r="Q2234" t="b">
        <v>0</v>
      </c>
      <c r="R2234">
        <v>988</v>
      </c>
      <c r="S2234" t="b">
        <v>1</v>
      </c>
      <c r="T2234" t="s">
        <v>8295</v>
      </c>
      <c r="U2234" s="9" t="s">
        <v>8331</v>
      </c>
      <c r="V2234" t="s">
        <v>8349</v>
      </c>
    </row>
    <row r="2235" spans="1:22" ht="45" hidden="1" x14ac:dyDescent="0.3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s="7">
        <f t="shared" si="217"/>
        <v>332</v>
      </c>
      <c r="G2235" s="7">
        <f t="shared" si="212"/>
        <v>21.23</v>
      </c>
      <c r="H2235" t="s">
        <v>8218</v>
      </c>
      <c r="I2235" t="s">
        <v>8224</v>
      </c>
      <c r="J2235" t="s">
        <v>8246</v>
      </c>
      <c r="K2235">
        <v>1450051200</v>
      </c>
      <c r="L2235">
        <v>1448269539</v>
      </c>
      <c r="M2235" s="13">
        <f t="shared" si="213"/>
        <v>42331.378923611104</v>
      </c>
      <c r="N2235" s="13" t="str">
        <f t="shared" si="214"/>
        <v>2015</v>
      </c>
      <c r="O2235" s="13" t="str">
        <f t="shared" si="215"/>
        <v>Nov</v>
      </c>
      <c r="P2235" s="13">
        <f t="shared" si="216"/>
        <v>42352</v>
      </c>
      <c r="Q2235" t="b">
        <v>0</v>
      </c>
      <c r="R2235">
        <v>391</v>
      </c>
      <c r="S2235" t="b">
        <v>1</v>
      </c>
      <c r="T2235" t="s">
        <v>8295</v>
      </c>
      <c r="U2235" s="9" t="s">
        <v>8331</v>
      </c>
      <c r="V2235" t="s">
        <v>8349</v>
      </c>
    </row>
    <row r="2236" spans="1:22" ht="45" hidden="1" x14ac:dyDescent="0.3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s="7">
        <f t="shared" si="217"/>
        <v>1165</v>
      </c>
      <c r="G2236" s="7">
        <f t="shared" si="212"/>
        <v>41.61</v>
      </c>
      <c r="H2236" t="s">
        <v>8218</v>
      </c>
      <c r="I2236" t="s">
        <v>8223</v>
      </c>
      <c r="J2236" t="s">
        <v>8245</v>
      </c>
      <c r="K2236">
        <v>1483645647</v>
      </c>
      <c r="L2236">
        <v>1481053647</v>
      </c>
      <c r="M2236" s="13">
        <f t="shared" si="213"/>
        <v>42710.824618055558</v>
      </c>
      <c r="N2236" s="13" t="str">
        <f t="shared" si="214"/>
        <v>2016</v>
      </c>
      <c r="O2236" s="13" t="str">
        <f t="shared" si="215"/>
        <v>Dec</v>
      </c>
      <c r="P2236" s="13">
        <f t="shared" si="216"/>
        <v>42740.824618055558</v>
      </c>
      <c r="Q2236" t="b">
        <v>0</v>
      </c>
      <c r="R2236">
        <v>28</v>
      </c>
      <c r="S2236" t="b">
        <v>1</v>
      </c>
      <c r="T2236" t="s">
        <v>8295</v>
      </c>
      <c r="U2236" s="9" t="s">
        <v>8331</v>
      </c>
      <c r="V2236" t="s">
        <v>8349</v>
      </c>
    </row>
    <row r="2237" spans="1:22" ht="30" hidden="1" x14ac:dyDescent="0.3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s="7">
        <f t="shared" si="217"/>
        <v>153</v>
      </c>
      <c r="G2237" s="7">
        <f t="shared" si="212"/>
        <v>135.59</v>
      </c>
      <c r="H2237" t="s">
        <v>8218</v>
      </c>
      <c r="I2237" t="s">
        <v>8228</v>
      </c>
      <c r="J2237" t="s">
        <v>8250</v>
      </c>
      <c r="K2237">
        <v>1427585511</v>
      </c>
      <c r="L2237">
        <v>1424997111</v>
      </c>
      <c r="M2237" s="13">
        <f t="shared" si="213"/>
        <v>42062.022118055553</v>
      </c>
      <c r="N2237" s="13" t="str">
        <f t="shared" si="214"/>
        <v>2015</v>
      </c>
      <c r="O2237" s="13" t="str">
        <f t="shared" si="215"/>
        <v>Feb</v>
      </c>
      <c r="P2237" s="13">
        <f t="shared" si="216"/>
        <v>42091.980451388896</v>
      </c>
      <c r="Q2237" t="b">
        <v>0</v>
      </c>
      <c r="R2237">
        <v>147</v>
      </c>
      <c r="S2237" t="b">
        <v>1</v>
      </c>
      <c r="T2237" t="s">
        <v>8295</v>
      </c>
      <c r="U2237" s="9" t="s">
        <v>8331</v>
      </c>
      <c r="V2237" t="s">
        <v>8349</v>
      </c>
    </row>
    <row r="2238" spans="1:22" ht="45" hidden="1" x14ac:dyDescent="0.3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s="7">
        <f t="shared" si="217"/>
        <v>537</v>
      </c>
      <c r="G2238" s="7">
        <f t="shared" si="212"/>
        <v>22.12</v>
      </c>
      <c r="H2238" t="s">
        <v>8218</v>
      </c>
      <c r="I2238" t="s">
        <v>8223</v>
      </c>
      <c r="J2238" t="s">
        <v>8245</v>
      </c>
      <c r="K2238">
        <v>1454338123</v>
      </c>
      <c r="L2238">
        <v>1451746123</v>
      </c>
      <c r="M2238" s="13">
        <f t="shared" si="213"/>
        <v>42371.617164351846</v>
      </c>
      <c r="N2238" s="13" t="str">
        <f t="shared" si="214"/>
        <v>2016</v>
      </c>
      <c r="O2238" s="13" t="str">
        <f t="shared" si="215"/>
        <v>Jan</v>
      </c>
      <c r="P2238" s="13">
        <f t="shared" si="216"/>
        <v>42401.617164351846</v>
      </c>
      <c r="Q2238" t="b">
        <v>0</v>
      </c>
      <c r="R2238">
        <v>680</v>
      </c>
      <c r="S2238" t="b">
        <v>1</v>
      </c>
      <c r="T2238" t="s">
        <v>8295</v>
      </c>
      <c r="U2238" s="9" t="s">
        <v>8331</v>
      </c>
      <c r="V2238" t="s">
        <v>8349</v>
      </c>
    </row>
    <row r="2239" spans="1:22" ht="45" hidden="1" x14ac:dyDescent="0.3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s="7">
        <f t="shared" si="217"/>
        <v>353</v>
      </c>
      <c r="G2239" s="7">
        <f t="shared" si="212"/>
        <v>64.63</v>
      </c>
      <c r="H2239" t="s">
        <v>8218</v>
      </c>
      <c r="I2239" t="s">
        <v>8223</v>
      </c>
      <c r="J2239" t="s">
        <v>8245</v>
      </c>
      <c r="K2239">
        <v>1415779140</v>
      </c>
      <c r="L2239">
        <v>1412294683</v>
      </c>
      <c r="M2239" s="13">
        <f t="shared" si="213"/>
        <v>41915.003275462965</v>
      </c>
      <c r="N2239" s="13" t="str">
        <f t="shared" si="214"/>
        <v>2014</v>
      </c>
      <c r="O2239" s="13" t="str">
        <f t="shared" si="215"/>
        <v>Oct</v>
      </c>
      <c r="P2239" s="13">
        <f t="shared" si="216"/>
        <v>41955.332638888889</v>
      </c>
      <c r="Q2239" t="b">
        <v>0</v>
      </c>
      <c r="R2239">
        <v>983</v>
      </c>
      <c r="S2239" t="b">
        <v>1</v>
      </c>
      <c r="T2239" t="s">
        <v>8295</v>
      </c>
      <c r="U2239" s="9" t="s">
        <v>8331</v>
      </c>
      <c r="V2239" t="s">
        <v>8349</v>
      </c>
    </row>
    <row r="2240" spans="1:22" ht="30" hidden="1" x14ac:dyDescent="0.3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s="7">
        <f t="shared" si="217"/>
        <v>137</v>
      </c>
      <c r="G2240" s="7">
        <f t="shared" si="212"/>
        <v>69.569999999999993</v>
      </c>
      <c r="H2240" t="s">
        <v>8218</v>
      </c>
      <c r="I2240" t="s">
        <v>8235</v>
      </c>
      <c r="J2240" t="s">
        <v>8248</v>
      </c>
      <c r="K2240">
        <v>1489157716</v>
      </c>
      <c r="L2240">
        <v>1486565716</v>
      </c>
      <c r="M2240" s="13">
        <f t="shared" si="213"/>
        <v>42774.621712962966</v>
      </c>
      <c r="N2240" s="13" t="str">
        <f t="shared" si="214"/>
        <v>2017</v>
      </c>
      <c r="O2240" s="13" t="str">
        <f t="shared" si="215"/>
        <v>Feb</v>
      </c>
      <c r="P2240" s="13">
        <f t="shared" si="216"/>
        <v>42804.621712962966</v>
      </c>
      <c r="Q2240" t="b">
        <v>0</v>
      </c>
      <c r="R2240">
        <v>79</v>
      </c>
      <c r="S2240" t="b">
        <v>1</v>
      </c>
      <c r="T2240" t="s">
        <v>8295</v>
      </c>
      <c r="U2240" s="9" t="s">
        <v>8331</v>
      </c>
      <c r="V2240" t="s">
        <v>8349</v>
      </c>
    </row>
    <row r="2241" spans="1:22" ht="30" hidden="1" x14ac:dyDescent="0.3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s="7">
        <f t="shared" si="217"/>
        <v>128</v>
      </c>
      <c r="G2241" s="7">
        <f t="shared" si="212"/>
        <v>75.13</v>
      </c>
      <c r="H2241" t="s">
        <v>8218</v>
      </c>
      <c r="I2241" t="s">
        <v>8223</v>
      </c>
      <c r="J2241" t="s">
        <v>8245</v>
      </c>
      <c r="K2241">
        <v>1385870520</v>
      </c>
      <c r="L2241">
        <v>1382742014</v>
      </c>
      <c r="M2241" s="13">
        <f t="shared" si="213"/>
        <v>41572.958495370374</v>
      </c>
      <c r="N2241" s="13" t="str">
        <f t="shared" si="214"/>
        <v>2013</v>
      </c>
      <c r="O2241" s="13" t="str">
        <f t="shared" si="215"/>
        <v>Oct</v>
      </c>
      <c r="P2241" s="13">
        <f t="shared" si="216"/>
        <v>41609.168055555558</v>
      </c>
      <c r="Q2241" t="b">
        <v>0</v>
      </c>
      <c r="R2241">
        <v>426</v>
      </c>
      <c r="S2241" t="b">
        <v>1</v>
      </c>
      <c r="T2241" t="s">
        <v>8295</v>
      </c>
      <c r="U2241" s="9" t="s">
        <v>8331</v>
      </c>
      <c r="V2241" t="s">
        <v>8349</v>
      </c>
    </row>
    <row r="2242" spans="1:22" ht="45" hidden="1" x14ac:dyDescent="0.3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s="7">
        <f t="shared" si="217"/>
        <v>271</v>
      </c>
      <c r="G2242" s="7">
        <f t="shared" si="212"/>
        <v>140.97999999999999</v>
      </c>
      <c r="H2242" t="s">
        <v>8218</v>
      </c>
      <c r="I2242" t="s">
        <v>8223</v>
      </c>
      <c r="J2242" t="s">
        <v>8245</v>
      </c>
      <c r="K2242">
        <v>1461354544</v>
      </c>
      <c r="L2242">
        <v>1458762544</v>
      </c>
      <c r="M2242" s="13">
        <f t="shared" si="213"/>
        <v>42452.825740740736</v>
      </c>
      <c r="N2242" s="13" t="str">
        <f t="shared" si="214"/>
        <v>2016</v>
      </c>
      <c r="O2242" s="13" t="str">
        <f t="shared" si="215"/>
        <v>Mar</v>
      </c>
      <c r="P2242" s="13">
        <f t="shared" si="216"/>
        <v>42482.825740740736</v>
      </c>
      <c r="Q2242" t="b">
        <v>0</v>
      </c>
      <c r="R2242">
        <v>96</v>
      </c>
      <c r="S2242" t="b">
        <v>1</v>
      </c>
      <c r="T2242" t="s">
        <v>8295</v>
      </c>
      <c r="U2242" s="9" t="s">
        <v>8331</v>
      </c>
      <c r="V2242" t="s">
        <v>8349</v>
      </c>
    </row>
    <row r="2243" spans="1:22" ht="60" hidden="1" x14ac:dyDescent="0.3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s="7">
        <f t="shared" si="217"/>
        <v>806</v>
      </c>
      <c r="G2243" s="7">
        <f t="shared" si="212"/>
        <v>49.47</v>
      </c>
      <c r="H2243" t="s">
        <v>8218</v>
      </c>
      <c r="I2243" t="s">
        <v>8224</v>
      </c>
      <c r="J2243" t="s">
        <v>8246</v>
      </c>
      <c r="K2243">
        <v>1488484300</v>
      </c>
      <c r="L2243">
        <v>1485892300</v>
      </c>
      <c r="M2243" s="13">
        <f t="shared" si="213"/>
        <v>42766.827546296292</v>
      </c>
      <c r="N2243" s="13" t="str">
        <f t="shared" si="214"/>
        <v>2017</v>
      </c>
      <c r="O2243" s="13" t="str">
        <f t="shared" si="215"/>
        <v>Jan</v>
      </c>
      <c r="P2243" s="13">
        <f t="shared" si="216"/>
        <v>42796.827546296292</v>
      </c>
      <c r="Q2243" t="b">
        <v>0</v>
      </c>
      <c r="R2243">
        <v>163</v>
      </c>
      <c r="S2243" t="b">
        <v>1</v>
      </c>
      <c r="T2243" t="s">
        <v>8295</v>
      </c>
      <c r="U2243" s="9" t="s">
        <v>8331</v>
      </c>
      <c r="V2243" t="s">
        <v>8349</v>
      </c>
    </row>
    <row r="2244" spans="1:22" ht="30" hidden="1" x14ac:dyDescent="0.3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s="7">
        <f t="shared" si="217"/>
        <v>1360</v>
      </c>
      <c r="G2244" s="7">
        <f t="shared" si="212"/>
        <v>53.87</v>
      </c>
      <c r="H2244" t="s">
        <v>8218</v>
      </c>
      <c r="I2244" t="s">
        <v>8223</v>
      </c>
      <c r="J2244" t="s">
        <v>8245</v>
      </c>
      <c r="K2244">
        <v>1385521320</v>
      </c>
      <c r="L2244">
        <v>1382449733</v>
      </c>
      <c r="M2244" s="13">
        <f t="shared" si="213"/>
        <v>41569.575613425928</v>
      </c>
      <c r="N2244" s="13" t="str">
        <f t="shared" si="214"/>
        <v>2013</v>
      </c>
      <c r="O2244" s="13" t="str">
        <f t="shared" si="215"/>
        <v>Oct</v>
      </c>
      <c r="P2244" s="13">
        <f t="shared" si="216"/>
        <v>41605.126388888886</v>
      </c>
      <c r="Q2244" t="b">
        <v>0</v>
      </c>
      <c r="R2244">
        <v>2525</v>
      </c>
      <c r="S2244" t="b">
        <v>1</v>
      </c>
      <c r="T2244" t="s">
        <v>8295</v>
      </c>
      <c r="U2244" s="9" t="s">
        <v>8331</v>
      </c>
      <c r="V2244" t="s">
        <v>8349</v>
      </c>
    </row>
    <row r="2245" spans="1:22" ht="60" hidden="1" x14ac:dyDescent="0.3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s="7">
        <f t="shared" si="217"/>
        <v>930250</v>
      </c>
      <c r="G2245" s="7">
        <f t="shared" si="212"/>
        <v>4.57</v>
      </c>
      <c r="H2245" t="s">
        <v>8218</v>
      </c>
      <c r="I2245" t="s">
        <v>8223</v>
      </c>
      <c r="J2245" t="s">
        <v>8245</v>
      </c>
      <c r="K2245">
        <v>1489374000</v>
      </c>
      <c r="L2245">
        <v>1488823290</v>
      </c>
      <c r="M2245" s="13">
        <f t="shared" si="213"/>
        <v>42800.751041666663</v>
      </c>
      <c r="N2245" s="13" t="str">
        <f t="shared" si="214"/>
        <v>2017</v>
      </c>
      <c r="O2245" s="13" t="str">
        <f t="shared" si="215"/>
        <v>Mar</v>
      </c>
      <c r="P2245" s="13">
        <f t="shared" si="216"/>
        <v>42807.125</v>
      </c>
      <c r="Q2245" t="b">
        <v>0</v>
      </c>
      <c r="R2245">
        <v>2035</v>
      </c>
      <c r="S2245" t="b">
        <v>1</v>
      </c>
      <c r="T2245" t="s">
        <v>8295</v>
      </c>
      <c r="U2245" s="9" t="s">
        <v>8331</v>
      </c>
      <c r="V2245" t="s">
        <v>8349</v>
      </c>
    </row>
    <row r="2246" spans="1:22" ht="45" hidden="1" x14ac:dyDescent="0.3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s="7">
        <f t="shared" si="217"/>
        <v>377</v>
      </c>
      <c r="G2246" s="7">
        <f t="shared" si="212"/>
        <v>65</v>
      </c>
      <c r="H2246" t="s">
        <v>8218</v>
      </c>
      <c r="I2246" t="s">
        <v>8223</v>
      </c>
      <c r="J2246" t="s">
        <v>8245</v>
      </c>
      <c r="K2246">
        <v>1476649800</v>
      </c>
      <c r="L2246">
        <v>1475609946</v>
      </c>
      <c r="M2246" s="13">
        <f t="shared" si="213"/>
        <v>42647.818819444445</v>
      </c>
      <c r="N2246" s="13" t="str">
        <f t="shared" si="214"/>
        <v>2016</v>
      </c>
      <c r="O2246" s="13" t="str">
        <f t="shared" si="215"/>
        <v>Oct</v>
      </c>
      <c r="P2246" s="13">
        <f t="shared" si="216"/>
        <v>42659.854166666672</v>
      </c>
      <c r="Q2246" t="b">
        <v>0</v>
      </c>
      <c r="R2246">
        <v>290</v>
      </c>
      <c r="S2246" t="b">
        <v>1</v>
      </c>
      <c r="T2246" t="s">
        <v>8295</v>
      </c>
      <c r="U2246" s="9" t="s">
        <v>8331</v>
      </c>
      <c r="V2246" t="s">
        <v>8349</v>
      </c>
    </row>
    <row r="2247" spans="1:22" ht="45" hidden="1" x14ac:dyDescent="0.3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s="7">
        <f t="shared" si="217"/>
        <v>2647</v>
      </c>
      <c r="G2247" s="7">
        <f t="shared" si="212"/>
        <v>53.48</v>
      </c>
      <c r="H2247" t="s">
        <v>8218</v>
      </c>
      <c r="I2247" t="s">
        <v>8223</v>
      </c>
      <c r="J2247" t="s">
        <v>8245</v>
      </c>
      <c r="K2247">
        <v>1393005600</v>
      </c>
      <c r="L2247">
        <v>1390323617</v>
      </c>
      <c r="M2247" s="13">
        <f t="shared" si="213"/>
        <v>41660.708530092597</v>
      </c>
      <c r="N2247" s="13" t="str">
        <f t="shared" si="214"/>
        <v>2014</v>
      </c>
      <c r="O2247" s="13" t="str">
        <f t="shared" si="215"/>
        <v>Jan</v>
      </c>
      <c r="P2247" s="13">
        <f t="shared" si="216"/>
        <v>41691.75</v>
      </c>
      <c r="Q2247" t="b">
        <v>0</v>
      </c>
      <c r="R2247">
        <v>1980</v>
      </c>
      <c r="S2247" t="b">
        <v>1</v>
      </c>
      <c r="T2247" t="s">
        <v>8295</v>
      </c>
      <c r="U2247" s="9" t="s">
        <v>8331</v>
      </c>
      <c r="V2247" t="s">
        <v>8349</v>
      </c>
    </row>
    <row r="2248" spans="1:22" ht="60" hidden="1" x14ac:dyDescent="0.3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s="7">
        <f t="shared" si="217"/>
        <v>100</v>
      </c>
      <c r="G2248" s="7">
        <f t="shared" si="212"/>
        <v>43.91</v>
      </c>
      <c r="H2248" t="s">
        <v>8218</v>
      </c>
      <c r="I2248" t="s">
        <v>8224</v>
      </c>
      <c r="J2248" t="s">
        <v>8246</v>
      </c>
      <c r="K2248">
        <v>1441393210</v>
      </c>
      <c r="L2248">
        <v>1438801210</v>
      </c>
      <c r="M2248" s="13">
        <f t="shared" si="213"/>
        <v>42221.79178240741</v>
      </c>
      <c r="N2248" s="13" t="str">
        <f t="shared" si="214"/>
        <v>2015</v>
      </c>
      <c r="O2248" s="13" t="str">
        <f t="shared" si="215"/>
        <v>Aug</v>
      </c>
      <c r="P2248" s="13">
        <f t="shared" si="216"/>
        <v>42251.79178240741</v>
      </c>
      <c r="Q2248" t="b">
        <v>0</v>
      </c>
      <c r="R2248">
        <v>57</v>
      </c>
      <c r="S2248" t="b">
        <v>1</v>
      </c>
      <c r="T2248" t="s">
        <v>8295</v>
      </c>
      <c r="U2248" s="9" t="s">
        <v>8331</v>
      </c>
      <c r="V2248" t="s">
        <v>8349</v>
      </c>
    </row>
    <row r="2249" spans="1:22" ht="45" hidden="1" x14ac:dyDescent="0.3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s="7">
        <f t="shared" si="217"/>
        <v>104</v>
      </c>
      <c r="G2249" s="7">
        <f t="shared" si="212"/>
        <v>50.85</v>
      </c>
      <c r="H2249" t="s">
        <v>8218</v>
      </c>
      <c r="I2249" t="s">
        <v>8223</v>
      </c>
      <c r="J2249" t="s">
        <v>8245</v>
      </c>
      <c r="K2249">
        <v>1438185565</v>
      </c>
      <c r="L2249">
        <v>1436975965</v>
      </c>
      <c r="M2249" s="13">
        <f t="shared" si="213"/>
        <v>42200.666261574079</v>
      </c>
      <c r="N2249" s="13" t="str">
        <f t="shared" si="214"/>
        <v>2015</v>
      </c>
      <c r="O2249" s="13" t="str">
        <f t="shared" si="215"/>
        <v>Jul</v>
      </c>
      <c r="P2249" s="13">
        <f t="shared" si="216"/>
        <v>42214.666261574079</v>
      </c>
      <c r="Q2249" t="b">
        <v>0</v>
      </c>
      <c r="R2249">
        <v>380</v>
      </c>
      <c r="S2249" t="b">
        <v>1</v>
      </c>
      <c r="T2249" t="s">
        <v>8295</v>
      </c>
      <c r="U2249" s="9" t="s">
        <v>8331</v>
      </c>
      <c r="V2249" t="s">
        <v>8349</v>
      </c>
    </row>
    <row r="2250" spans="1:22" ht="45" hidden="1" x14ac:dyDescent="0.3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s="7">
        <f t="shared" si="217"/>
        <v>107</v>
      </c>
      <c r="G2250" s="7">
        <f t="shared" ref="G2250:G2313" si="218">IFERROR(ROUND(E2250/R2250,2),0)</f>
        <v>58.63</v>
      </c>
      <c r="H2250" t="s">
        <v>8218</v>
      </c>
      <c r="I2250" t="s">
        <v>8224</v>
      </c>
      <c r="J2250" t="s">
        <v>8246</v>
      </c>
      <c r="K2250">
        <v>1481749278</v>
      </c>
      <c r="L2250">
        <v>1479157278</v>
      </c>
      <c r="M2250" s="13">
        <f t="shared" ref="M2250:M2313" si="219">(((L2250/60)/60)/24)+DATE(1970,1,1)</f>
        <v>42688.875902777778</v>
      </c>
      <c r="N2250" s="13" t="str">
        <f t="shared" ref="N2250:N2313" si="220">TEXT(M2250, "YYY")</f>
        <v>2016</v>
      </c>
      <c r="O2250" s="13" t="str">
        <f t="shared" ref="O2250:O2313" si="221">TEXT(M2250,"MMM")</f>
        <v>Nov</v>
      </c>
      <c r="P2250" s="13">
        <f t="shared" ref="P2250:P2313" si="222">(((K2250/60)/60)/24)+DATE(1970,1,1)</f>
        <v>42718.875902777778</v>
      </c>
      <c r="Q2250" t="b">
        <v>0</v>
      </c>
      <c r="R2250">
        <v>128</v>
      </c>
      <c r="S2250" t="b">
        <v>1</v>
      </c>
      <c r="T2250" t="s">
        <v>8295</v>
      </c>
      <c r="U2250" s="9" t="s">
        <v>8331</v>
      </c>
      <c r="V2250" t="s">
        <v>8349</v>
      </c>
    </row>
    <row r="2251" spans="1:22" ht="45" hidden="1" x14ac:dyDescent="0.3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s="7">
        <f t="shared" si="217"/>
        <v>169</v>
      </c>
      <c r="G2251" s="7">
        <f t="shared" si="218"/>
        <v>32.82</v>
      </c>
      <c r="H2251" t="s">
        <v>8218</v>
      </c>
      <c r="I2251" t="s">
        <v>8223</v>
      </c>
      <c r="J2251" t="s">
        <v>8245</v>
      </c>
      <c r="K2251">
        <v>1364917965</v>
      </c>
      <c r="L2251">
        <v>1362329565</v>
      </c>
      <c r="M2251" s="13">
        <f t="shared" si="219"/>
        <v>41336.703298611108</v>
      </c>
      <c r="N2251" s="13" t="str">
        <f t="shared" si="220"/>
        <v>2013</v>
      </c>
      <c r="O2251" s="13" t="str">
        <f t="shared" si="221"/>
        <v>Mar</v>
      </c>
      <c r="P2251" s="13">
        <f t="shared" si="222"/>
        <v>41366.661631944444</v>
      </c>
      <c r="Q2251" t="b">
        <v>0</v>
      </c>
      <c r="R2251">
        <v>180</v>
      </c>
      <c r="S2251" t="b">
        <v>1</v>
      </c>
      <c r="T2251" t="s">
        <v>8295</v>
      </c>
      <c r="U2251" s="9" t="s">
        <v>8331</v>
      </c>
      <c r="V2251" t="s">
        <v>8349</v>
      </c>
    </row>
    <row r="2252" spans="1:22" ht="45" hidden="1" x14ac:dyDescent="0.3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s="7">
        <f t="shared" si="217"/>
        <v>975</v>
      </c>
      <c r="G2252" s="7">
        <f t="shared" si="218"/>
        <v>426.93</v>
      </c>
      <c r="H2252" t="s">
        <v>8218</v>
      </c>
      <c r="I2252" t="s">
        <v>8223</v>
      </c>
      <c r="J2252" t="s">
        <v>8245</v>
      </c>
      <c r="K2252">
        <v>1480727273</v>
      </c>
      <c r="L2252">
        <v>1478131673</v>
      </c>
      <c r="M2252" s="13">
        <f t="shared" si="219"/>
        <v>42677.005474537036</v>
      </c>
      <c r="N2252" s="13" t="str">
        <f t="shared" si="220"/>
        <v>2016</v>
      </c>
      <c r="O2252" s="13" t="str">
        <f t="shared" si="221"/>
        <v>Nov</v>
      </c>
      <c r="P2252" s="13">
        <f t="shared" si="222"/>
        <v>42707.0471412037</v>
      </c>
      <c r="Q2252" t="b">
        <v>0</v>
      </c>
      <c r="R2252">
        <v>571</v>
      </c>
      <c r="S2252" t="b">
        <v>1</v>
      </c>
      <c r="T2252" t="s">
        <v>8295</v>
      </c>
      <c r="U2252" s="9" t="s">
        <v>8331</v>
      </c>
      <c r="V2252" t="s">
        <v>8349</v>
      </c>
    </row>
    <row r="2253" spans="1:22" ht="45" hidden="1" x14ac:dyDescent="0.3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s="7">
        <f t="shared" si="217"/>
        <v>134</v>
      </c>
      <c r="G2253" s="7">
        <f t="shared" si="218"/>
        <v>23.81</v>
      </c>
      <c r="H2253" t="s">
        <v>8218</v>
      </c>
      <c r="I2253" t="s">
        <v>8223</v>
      </c>
      <c r="J2253" t="s">
        <v>8245</v>
      </c>
      <c r="K2253">
        <v>1408177077</v>
      </c>
      <c r="L2253">
        <v>1406362677</v>
      </c>
      <c r="M2253" s="13">
        <f t="shared" si="219"/>
        <v>41846.34579861111</v>
      </c>
      <c r="N2253" s="13" t="str">
        <f t="shared" si="220"/>
        <v>2014</v>
      </c>
      <c r="O2253" s="13" t="str">
        <f t="shared" si="221"/>
        <v>Jul</v>
      </c>
      <c r="P2253" s="13">
        <f t="shared" si="222"/>
        <v>41867.34579861111</v>
      </c>
      <c r="Q2253" t="b">
        <v>0</v>
      </c>
      <c r="R2253">
        <v>480</v>
      </c>
      <c r="S2253" t="b">
        <v>1</v>
      </c>
      <c r="T2253" t="s">
        <v>8295</v>
      </c>
      <c r="U2253" s="9" t="s">
        <v>8331</v>
      </c>
      <c r="V2253" t="s">
        <v>8349</v>
      </c>
    </row>
    <row r="2254" spans="1:22" ht="45" hidden="1" x14ac:dyDescent="0.3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s="7">
        <f t="shared" si="217"/>
        <v>272</v>
      </c>
      <c r="G2254" s="7">
        <f t="shared" si="218"/>
        <v>98.41</v>
      </c>
      <c r="H2254" t="s">
        <v>8218</v>
      </c>
      <c r="I2254" t="s">
        <v>8226</v>
      </c>
      <c r="J2254" t="s">
        <v>8248</v>
      </c>
      <c r="K2254">
        <v>1470469938</v>
      </c>
      <c r="L2254">
        <v>1469173938</v>
      </c>
      <c r="M2254" s="13">
        <f t="shared" si="219"/>
        <v>42573.327986111108</v>
      </c>
      <c r="N2254" s="13" t="str">
        <f t="shared" si="220"/>
        <v>2016</v>
      </c>
      <c r="O2254" s="13" t="str">
        <f t="shared" si="221"/>
        <v>Jul</v>
      </c>
      <c r="P2254" s="13">
        <f t="shared" si="222"/>
        <v>42588.327986111108</v>
      </c>
      <c r="Q2254" t="b">
        <v>0</v>
      </c>
      <c r="R2254">
        <v>249</v>
      </c>
      <c r="S2254" t="b">
        <v>1</v>
      </c>
      <c r="T2254" t="s">
        <v>8295</v>
      </c>
      <c r="U2254" s="9" t="s">
        <v>8331</v>
      </c>
      <c r="V2254" t="s">
        <v>8349</v>
      </c>
    </row>
    <row r="2255" spans="1:22" ht="60" hidden="1" x14ac:dyDescent="0.3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s="7">
        <f t="shared" si="217"/>
        <v>113</v>
      </c>
      <c r="G2255" s="7">
        <f t="shared" si="218"/>
        <v>107.32</v>
      </c>
      <c r="H2255" t="s">
        <v>8218</v>
      </c>
      <c r="I2255" t="s">
        <v>8223</v>
      </c>
      <c r="J2255" t="s">
        <v>8245</v>
      </c>
      <c r="K2255">
        <v>1447862947</v>
      </c>
      <c r="L2255">
        <v>1445267347</v>
      </c>
      <c r="M2255" s="13">
        <f t="shared" si="219"/>
        <v>42296.631331018521</v>
      </c>
      <c r="N2255" s="13" t="str">
        <f t="shared" si="220"/>
        <v>2015</v>
      </c>
      <c r="O2255" s="13" t="str">
        <f t="shared" si="221"/>
        <v>Oct</v>
      </c>
      <c r="P2255" s="13">
        <f t="shared" si="222"/>
        <v>42326.672997685186</v>
      </c>
      <c r="Q2255" t="b">
        <v>0</v>
      </c>
      <c r="R2255">
        <v>84</v>
      </c>
      <c r="S2255" t="b">
        <v>1</v>
      </c>
      <c r="T2255" t="s">
        <v>8295</v>
      </c>
      <c r="U2255" s="9" t="s">
        <v>8331</v>
      </c>
      <c r="V2255" t="s">
        <v>8349</v>
      </c>
    </row>
    <row r="2256" spans="1:22" ht="45" hidden="1" x14ac:dyDescent="0.3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s="7">
        <f t="shared" si="217"/>
        <v>460</v>
      </c>
      <c r="G2256" s="7">
        <f t="shared" si="218"/>
        <v>11.67</v>
      </c>
      <c r="H2256" t="s">
        <v>8218</v>
      </c>
      <c r="I2256" t="s">
        <v>8223</v>
      </c>
      <c r="J2256" t="s">
        <v>8245</v>
      </c>
      <c r="K2256">
        <v>1485271968</v>
      </c>
      <c r="L2256">
        <v>1484667168</v>
      </c>
      <c r="M2256" s="13">
        <f t="shared" si="219"/>
        <v>42752.647777777776</v>
      </c>
      <c r="N2256" s="13" t="str">
        <f t="shared" si="220"/>
        <v>2017</v>
      </c>
      <c r="O2256" s="13" t="str">
        <f t="shared" si="221"/>
        <v>Jan</v>
      </c>
      <c r="P2256" s="13">
        <f t="shared" si="222"/>
        <v>42759.647777777776</v>
      </c>
      <c r="Q2256" t="b">
        <v>0</v>
      </c>
      <c r="R2256">
        <v>197</v>
      </c>
      <c r="S2256" t="b">
        <v>1</v>
      </c>
      <c r="T2256" t="s">
        <v>8295</v>
      </c>
      <c r="U2256" s="9" t="s">
        <v>8331</v>
      </c>
      <c r="V2256" t="s">
        <v>8349</v>
      </c>
    </row>
    <row r="2257" spans="1:22" ht="30" hidden="1" x14ac:dyDescent="0.3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s="7">
        <f t="shared" si="217"/>
        <v>287</v>
      </c>
      <c r="G2257" s="7">
        <f t="shared" si="218"/>
        <v>41.78</v>
      </c>
      <c r="H2257" t="s">
        <v>8218</v>
      </c>
      <c r="I2257" t="s">
        <v>8223</v>
      </c>
      <c r="J2257" t="s">
        <v>8245</v>
      </c>
      <c r="K2257">
        <v>1462661451</v>
      </c>
      <c r="L2257">
        <v>1460069451</v>
      </c>
      <c r="M2257" s="13">
        <f t="shared" si="219"/>
        <v>42467.951979166668</v>
      </c>
      <c r="N2257" s="13" t="str">
        <f t="shared" si="220"/>
        <v>2016</v>
      </c>
      <c r="O2257" s="13" t="str">
        <f t="shared" si="221"/>
        <v>Apr</v>
      </c>
      <c r="P2257" s="13">
        <f t="shared" si="222"/>
        <v>42497.951979166668</v>
      </c>
      <c r="Q2257" t="b">
        <v>0</v>
      </c>
      <c r="R2257">
        <v>271</v>
      </c>
      <c r="S2257" t="b">
        <v>1</v>
      </c>
      <c r="T2257" t="s">
        <v>8295</v>
      </c>
      <c r="U2257" s="9" t="s">
        <v>8331</v>
      </c>
      <c r="V2257" t="s">
        <v>8349</v>
      </c>
    </row>
    <row r="2258" spans="1:22" ht="45" hidden="1" x14ac:dyDescent="0.3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s="7">
        <f t="shared" si="217"/>
        <v>223</v>
      </c>
      <c r="G2258" s="7">
        <f t="shared" si="218"/>
        <v>21.38</v>
      </c>
      <c r="H2258" t="s">
        <v>8218</v>
      </c>
      <c r="I2258" t="s">
        <v>8224</v>
      </c>
      <c r="J2258" t="s">
        <v>8246</v>
      </c>
      <c r="K2258">
        <v>1479811846</v>
      </c>
      <c r="L2258">
        <v>1478602246</v>
      </c>
      <c r="M2258" s="13">
        <f t="shared" si="219"/>
        <v>42682.451921296291</v>
      </c>
      <c r="N2258" s="13" t="str">
        <f t="shared" si="220"/>
        <v>2016</v>
      </c>
      <c r="O2258" s="13" t="str">
        <f t="shared" si="221"/>
        <v>Nov</v>
      </c>
      <c r="P2258" s="13">
        <f t="shared" si="222"/>
        <v>42696.451921296291</v>
      </c>
      <c r="Q2258" t="b">
        <v>0</v>
      </c>
      <c r="R2258">
        <v>50</v>
      </c>
      <c r="S2258" t="b">
        <v>1</v>
      </c>
      <c r="T2258" t="s">
        <v>8295</v>
      </c>
      <c r="U2258" s="9" t="s">
        <v>8331</v>
      </c>
      <c r="V2258" t="s">
        <v>8349</v>
      </c>
    </row>
    <row r="2259" spans="1:22" ht="60" hidden="1" x14ac:dyDescent="0.3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s="7">
        <f t="shared" si="217"/>
        <v>636</v>
      </c>
      <c r="G2259" s="7">
        <f t="shared" si="218"/>
        <v>94.1</v>
      </c>
      <c r="H2259" t="s">
        <v>8218</v>
      </c>
      <c r="I2259" t="s">
        <v>8224</v>
      </c>
      <c r="J2259" t="s">
        <v>8246</v>
      </c>
      <c r="K2259">
        <v>1466377200</v>
      </c>
      <c r="L2259">
        <v>1463351329</v>
      </c>
      <c r="M2259" s="13">
        <f t="shared" si="219"/>
        <v>42505.936678240745</v>
      </c>
      <c r="N2259" s="13" t="str">
        <f t="shared" si="220"/>
        <v>2016</v>
      </c>
      <c r="O2259" s="13" t="str">
        <f t="shared" si="221"/>
        <v>May</v>
      </c>
      <c r="P2259" s="13">
        <f t="shared" si="222"/>
        <v>42540.958333333328</v>
      </c>
      <c r="Q2259" t="b">
        <v>0</v>
      </c>
      <c r="R2259">
        <v>169</v>
      </c>
      <c r="S2259" t="b">
        <v>1</v>
      </c>
      <c r="T2259" t="s">
        <v>8295</v>
      </c>
      <c r="U2259" s="9" t="s">
        <v>8331</v>
      </c>
      <c r="V2259" t="s">
        <v>8349</v>
      </c>
    </row>
    <row r="2260" spans="1:22" ht="30" hidden="1" x14ac:dyDescent="0.3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s="7">
        <f t="shared" si="217"/>
        <v>147</v>
      </c>
      <c r="G2260" s="7">
        <f t="shared" si="218"/>
        <v>15.72</v>
      </c>
      <c r="H2260" t="s">
        <v>8218</v>
      </c>
      <c r="I2260" t="s">
        <v>8223</v>
      </c>
      <c r="J2260" t="s">
        <v>8245</v>
      </c>
      <c r="K2260">
        <v>1434045687</v>
      </c>
      <c r="L2260">
        <v>1431453687</v>
      </c>
      <c r="M2260" s="13">
        <f t="shared" si="219"/>
        <v>42136.75100694444</v>
      </c>
      <c r="N2260" s="13" t="str">
        <f t="shared" si="220"/>
        <v>2015</v>
      </c>
      <c r="O2260" s="13" t="str">
        <f t="shared" si="221"/>
        <v>May</v>
      </c>
      <c r="P2260" s="13">
        <f t="shared" si="222"/>
        <v>42166.75100694444</v>
      </c>
      <c r="Q2260" t="b">
        <v>0</v>
      </c>
      <c r="R2260">
        <v>205</v>
      </c>
      <c r="S2260" t="b">
        <v>1</v>
      </c>
      <c r="T2260" t="s">
        <v>8295</v>
      </c>
      <c r="U2260" s="9" t="s">
        <v>8331</v>
      </c>
      <c r="V2260" t="s">
        <v>8349</v>
      </c>
    </row>
    <row r="2261" spans="1:22" ht="45" hidden="1" x14ac:dyDescent="0.3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s="7">
        <f t="shared" si="217"/>
        <v>1867</v>
      </c>
      <c r="G2261" s="7">
        <f t="shared" si="218"/>
        <v>90.64</v>
      </c>
      <c r="H2261" t="s">
        <v>8218</v>
      </c>
      <c r="I2261" t="s">
        <v>8224</v>
      </c>
      <c r="J2261" t="s">
        <v>8246</v>
      </c>
      <c r="K2261">
        <v>1481224736</v>
      </c>
      <c r="L2261">
        <v>1480360736</v>
      </c>
      <c r="M2261" s="13">
        <f t="shared" si="219"/>
        <v>42702.804814814815</v>
      </c>
      <c r="N2261" s="13" t="str">
        <f t="shared" si="220"/>
        <v>2016</v>
      </c>
      <c r="O2261" s="13" t="str">
        <f t="shared" si="221"/>
        <v>Nov</v>
      </c>
      <c r="P2261" s="13">
        <f t="shared" si="222"/>
        <v>42712.804814814815</v>
      </c>
      <c r="Q2261" t="b">
        <v>0</v>
      </c>
      <c r="R2261">
        <v>206</v>
      </c>
      <c r="S2261" t="b">
        <v>1</v>
      </c>
      <c r="T2261" t="s">
        <v>8295</v>
      </c>
      <c r="U2261" s="9" t="s">
        <v>8331</v>
      </c>
      <c r="V2261" t="s">
        <v>8349</v>
      </c>
    </row>
    <row r="2262" spans="1:22" ht="45" hidden="1" x14ac:dyDescent="0.3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s="7">
        <f t="shared" si="217"/>
        <v>327</v>
      </c>
      <c r="G2262" s="7">
        <f t="shared" si="218"/>
        <v>97.3</v>
      </c>
      <c r="H2262" t="s">
        <v>8218</v>
      </c>
      <c r="I2262" t="s">
        <v>8223</v>
      </c>
      <c r="J2262" t="s">
        <v>8245</v>
      </c>
      <c r="K2262">
        <v>1395876250</v>
      </c>
      <c r="L2262">
        <v>1393287850</v>
      </c>
      <c r="M2262" s="13">
        <f t="shared" si="219"/>
        <v>41695.016782407409</v>
      </c>
      <c r="N2262" s="13" t="str">
        <f t="shared" si="220"/>
        <v>2014</v>
      </c>
      <c r="O2262" s="13" t="str">
        <f t="shared" si="221"/>
        <v>Feb</v>
      </c>
      <c r="P2262" s="13">
        <f t="shared" si="222"/>
        <v>41724.975115740745</v>
      </c>
      <c r="Q2262" t="b">
        <v>0</v>
      </c>
      <c r="R2262">
        <v>84</v>
      </c>
      <c r="S2262" t="b">
        <v>1</v>
      </c>
      <c r="T2262" t="s">
        <v>8295</v>
      </c>
      <c r="U2262" s="9" t="s">
        <v>8331</v>
      </c>
      <c r="V2262" t="s">
        <v>8349</v>
      </c>
    </row>
    <row r="2263" spans="1:22" ht="45" hidden="1" x14ac:dyDescent="0.3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s="7">
        <f t="shared" si="217"/>
        <v>780</v>
      </c>
      <c r="G2263" s="7">
        <f t="shared" si="218"/>
        <v>37.119999999999997</v>
      </c>
      <c r="H2263" t="s">
        <v>8218</v>
      </c>
      <c r="I2263" t="s">
        <v>8225</v>
      </c>
      <c r="J2263" t="s">
        <v>8247</v>
      </c>
      <c r="K2263">
        <v>1487093020</v>
      </c>
      <c r="L2263">
        <v>1485278620</v>
      </c>
      <c r="M2263" s="13">
        <f t="shared" si="219"/>
        <v>42759.724768518514</v>
      </c>
      <c r="N2263" s="13" t="str">
        <f t="shared" si="220"/>
        <v>2017</v>
      </c>
      <c r="O2263" s="13" t="str">
        <f t="shared" si="221"/>
        <v>Jan</v>
      </c>
      <c r="P2263" s="13">
        <f t="shared" si="222"/>
        <v>42780.724768518514</v>
      </c>
      <c r="Q2263" t="b">
        <v>0</v>
      </c>
      <c r="R2263">
        <v>210</v>
      </c>
      <c r="S2263" t="b">
        <v>1</v>
      </c>
      <c r="T2263" t="s">
        <v>8295</v>
      </c>
      <c r="U2263" s="9" t="s">
        <v>8331</v>
      </c>
      <c r="V2263" t="s">
        <v>8349</v>
      </c>
    </row>
    <row r="2264" spans="1:22" ht="45" hidden="1" x14ac:dyDescent="0.3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s="7">
        <f t="shared" si="217"/>
        <v>154</v>
      </c>
      <c r="G2264" s="7">
        <f t="shared" si="218"/>
        <v>28.1</v>
      </c>
      <c r="H2264" t="s">
        <v>8218</v>
      </c>
      <c r="I2264" t="s">
        <v>8223</v>
      </c>
      <c r="J2264" t="s">
        <v>8245</v>
      </c>
      <c r="K2264">
        <v>1416268800</v>
      </c>
      <c r="L2264">
        <v>1413295358</v>
      </c>
      <c r="M2264" s="13">
        <f t="shared" si="219"/>
        <v>41926.585162037038</v>
      </c>
      <c r="N2264" s="13" t="str">
        <f t="shared" si="220"/>
        <v>2014</v>
      </c>
      <c r="O2264" s="13" t="str">
        <f t="shared" si="221"/>
        <v>Oct</v>
      </c>
      <c r="P2264" s="13">
        <f t="shared" si="222"/>
        <v>41961</v>
      </c>
      <c r="Q2264" t="b">
        <v>0</v>
      </c>
      <c r="R2264">
        <v>181</v>
      </c>
      <c r="S2264" t="b">
        <v>1</v>
      </c>
      <c r="T2264" t="s">
        <v>8295</v>
      </c>
      <c r="U2264" s="9" t="s">
        <v>8331</v>
      </c>
      <c r="V2264" t="s">
        <v>8349</v>
      </c>
    </row>
    <row r="2265" spans="1:22" ht="45" hidden="1" x14ac:dyDescent="0.3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s="7">
        <f t="shared" si="217"/>
        <v>116</v>
      </c>
      <c r="G2265" s="7">
        <f t="shared" si="218"/>
        <v>144.43</v>
      </c>
      <c r="H2265" t="s">
        <v>8218</v>
      </c>
      <c r="I2265" t="s">
        <v>8234</v>
      </c>
      <c r="J2265" t="s">
        <v>8254</v>
      </c>
      <c r="K2265">
        <v>1422734313</v>
      </c>
      <c r="L2265">
        <v>1420919913</v>
      </c>
      <c r="M2265" s="13">
        <f t="shared" si="219"/>
        <v>42014.832326388889</v>
      </c>
      <c r="N2265" s="13" t="str">
        <f t="shared" si="220"/>
        <v>2015</v>
      </c>
      <c r="O2265" s="13" t="str">
        <f t="shared" si="221"/>
        <v>Jan</v>
      </c>
      <c r="P2265" s="13">
        <f t="shared" si="222"/>
        <v>42035.832326388889</v>
      </c>
      <c r="Q2265" t="b">
        <v>0</v>
      </c>
      <c r="R2265">
        <v>60</v>
      </c>
      <c r="S2265" t="b">
        <v>1</v>
      </c>
      <c r="T2265" t="s">
        <v>8295</v>
      </c>
      <c r="U2265" s="9" t="s">
        <v>8331</v>
      </c>
      <c r="V2265" t="s">
        <v>8349</v>
      </c>
    </row>
    <row r="2266" spans="1:22" ht="60" hidden="1" x14ac:dyDescent="0.3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s="7">
        <f t="shared" ref="F2266:F2329" si="223">ROUND(E2266/D2266*100,0)</f>
        <v>180</v>
      </c>
      <c r="G2266" s="7">
        <f t="shared" si="218"/>
        <v>24.27</v>
      </c>
      <c r="H2266" t="s">
        <v>8218</v>
      </c>
      <c r="I2266" t="s">
        <v>8223</v>
      </c>
      <c r="J2266" t="s">
        <v>8245</v>
      </c>
      <c r="K2266">
        <v>1463972400</v>
      </c>
      <c r="L2266">
        <v>1462543114</v>
      </c>
      <c r="M2266" s="13">
        <f t="shared" si="219"/>
        <v>42496.582337962958</v>
      </c>
      <c r="N2266" s="13" t="str">
        <f t="shared" si="220"/>
        <v>2016</v>
      </c>
      <c r="O2266" s="13" t="str">
        <f t="shared" si="221"/>
        <v>May</v>
      </c>
      <c r="P2266" s="13">
        <f t="shared" si="222"/>
        <v>42513.125</v>
      </c>
      <c r="Q2266" t="b">
        <v>0</v>
      </c>
      <c r="R2266">
        <v>445</v>
      </c>
      <c r="S2266" t="b">
        <v>1</v>
      </c>
      <c r="T2266" t="s">
        <v>8295</v>
      </c>
      <c r="U2266" s="9" t="s">
        <v>8331</v>
      </c>
      <c r="V2266" t="s">
        <v>8349</v>
      </c>
    </row>
    <row r="2267" spans="1:22" ht="60" hidden="1" x14ac:dyDescent="0.3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s="7">
        <f t="shared" si="223"/>
        <v>299</v>
      </c>
      <c r="G2267" s="7">
        <f t="shared" si="218"/>
        <v>35.119999999999997</v>
      </c>
      <c r="H2267" t="s">
        <v>8218</v>
      </c>
      <c r="I2267" t="s">
        <v>8224</v>
      </c>
      <c r="J2267" t="s">
        <v>8246</v>
      </c>
      <c r="K2267">
        <v>1479846507</v>
      </c>
      <c r="L2267">
        <v>1479241707</v>
      </c>
      <c r="M2267" s="13">
        <f t="shared" si="219"/>
        <v>42689.853090277778</v>
      </c>
      <c r="N2267" s="13" t="str">
        <f t="shared" si="220"/>
        <v>2016</v>
      </c>
      <c r="O2267" s="13" t="str">
        <f t="shared" si="221"/>
        <v>Nov</v>
      </c>
      <c r="P2267" s="13">
        <f t="shared" si="222"/>
        <v>42696.853090277778</v>
      </c>
      <c r="Q2267" t="b">
        <v>0</v>
      </c>
      <c r="R2267">
        <v>17</v>
      </c>
      <c r="S2267" t="b">
        <v>1</v>
      </c>
      <c r="T2267" t="s">
        <v>8295</v>
      </c>
      <c r="U2267" s="9" t="s">
        <v>8331</v>
      </c>
      <c r="V2267" t="s">
        <v>8349</v>
      </c>
    </row>
    <row r="2268" spans="1:22" ht="45" hidden="1" x14ac:dyDescent="0.3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s="7">
        <f t="shared" si="223"/>
        <v>320</v>
      </c>
      <c r="G2268" s="7">
        <f t="shared" si="218"/>
        <v>24.76</v>
      </c>
      <c r="H2268" t="s">
        <v>8218</v>
      </c>
      <c r="I2268" t="s">
        <v>8223</v>
      </c>
      <c r="J2268" t="s">
        <v>8245</v>
      </c>
      <c r="K2268">
        <v>1461722400</v>
      </c>
      <c r="L2268">
        <v>1460235592</v>
      </c>
      <c r="M2268" s="13">
        <f t="shared" si="219"/>
        <v>42469.874907407408</v>
      </c>
      <c r="N2268" s="13" t="str">
        <f t="shared" si="220"/>
        <v>2016</v>
      </c>
      <c r="O2268" s="13" t="str">
        <f t="shared" si="221"/>
        <v>Apr</v>
      </c>
      <c r="P2268" s="13">
        <f t="shared" si="222"/>
        <v>42487.083333333328</v>
      </c>
      <c r="Q2268" t="b">
        <v>0</v>
      </c>
      <c r="R2268">
        <v>194</v>
      </c>
      <c r="S2268" t="b">
        <v>1</v>
      </c>
      <c r="T2268" t="s">
        <v>8295</v>
      </c>
      <c r="U2268" s="9" t="s">
        <v>8331</v>
      </c>
      <c r="V2268" t="s">
        <v>8349</v>
      </c>
    </row>
    <row r="2269" spans="1:22" ht="60" hidden="1" x14ac:dyDescent="0.3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s="7">
        <f t="shared" si="223"/>
        <v>381</v>
      </c>
      <c r="G2269" s="7">
        <f t="shared" si="218"/>
        <v>188.38</v>
      </c>
      <c r="H2269" t="s">
        <v>8218</v>
      </c>
      <c r="I2269" t="s">
        <v>8223</v>
      </c>
      <c r="J2269" t="s">
        <v>8245</v>
      </c>
      <c r="K2269">
        <v>1419123600</v>
      </c>
      <c r="L2269">
        <v>1416945297</v>
      </c>
      <c r="M2269" s="13">
        <f t="shared" si="219"/>
        <v>41968.829826388886</v>
      </c>
      <c r="N2269" s="13" t="str">
        <f t="shared" si="220"/>
        <v>2014</v>
      </c>
      <c r="O2269" s="13" t="str">
        <f t="shared" si="221"/>
        <v>Nov</v>
      </c>
      <c r="P2269" s="13">
        <f t="shared" si="222"/>
        <v>41994.041666666672</v>
      </c>
      <c r="Q2269" t="b">
        <v>0</v>
      </c>
      <c r="R2269">
        <v>404</v>
      </c>
      <c r="S2269" t="b">
        <v>1</v>
      </c>
      <c r="T2269" t="s">
        <v>8295</v>
      </c>
      <c r="U2269" s="9" t="s">
        <v>8331</v>
      </c>
      <c r="V2269" t="s">
        <v>8349</v>
      </c>
    </row>
    <row r="2270" spans="1:22" ht="60" hidden="1" x14ac:dyDescent="0.3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s="7">
        <f t="shared" si="223"/>
        <v>103</v>
      </c>
      <c r="G2270" s="7">
        <f t="shared" si="218"/>
        <v>148.08000000000001</v>
      </c>
      <c r="H2270" t="s">
        <v>8218</v>
      </c>
      <c r="I2270" t="s">
        <v>8223</v>
      </c>
      <c r="J2270" t="s">
        <v>8245</v>
      </c>
      <c r="K2270">
        <v>1489283915</v>
      </c>
      <c r="L2270">
        <v>1486691915</v>
      </c>
      <c r="M2270" s="13">
        <f t="shared" si="219"/>
        <v>42776.082349537035</v>
      </c>
      <c r="N2270" s="13" t="str">
        <f t="shared" si="220"/>
        <v>2017</v>
      </c>
      <c r="O2270" s="13" t="str">
        <f t="shared" si="221"/>
        <v>Feb</v>
      </c>
      <c r="P2270" s="13">
        <f t="shared" si="222"/>
        <v>42806.082349537035</v>
      </c>
      <c r="Q2270" t="b">
        <v>0</v>
      </c>
      <c r="R2270">
        <v>194</v>
      </c>
      <c r="S2270" t="b">
        <v>1</v>
      </c>
      <c r="T2270" t="s">
        <v>8295</v>
      </c>
      <c r="U2270" s="9" t="s">
        <v>8331</v>
      </c>
      <c r="V2270" t="s">
        <v>8349</v>
      </c>
    </row>
    <row r="2271" spans="1:22" ht="45" hidden="1" x14ac:dyDescent="0.3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s="7">
        <f t="shared" si="223"/>
        <v>1802</v>
      </c>
      <c r="G2271" s="7">
        <f t="shared" si="218"/>
        <v>49.93</v>
      </c>
      <c r="H2271" t="s">
        <v>8218</v>
      </c>
      <c r="I2271" t="s">
        <v>8223</v>
      </c>
      <c r="J2271" t="s">
        <v>8245</v>
      </c>
      <c r="K2271">
        <v>1488862800</v>
      </c>
      <c r="L2271">
        <v>1486745663</v>
      </c>
      <c r="M2271" s="13">
        <f t="shared" si="219"/>
        <v>42776.704432870371</v>
      </c>
      <c r="N2271" s="13" t="str">
        <f t="shared" si="220"/>
        <v>2017</v>
      </c>
      <c r="O2271" s="13" t="str">
        <f t="shared" si="221"/>
        <v>Feb</v>
      </c>
      <c r="P2271" s="13">
        <f t="shared" si="222"/>
        <v>42801.208333333328</v>
      </c>
      <c r="Q2271" t="b">
        <v>0</v>
      </c>
      <c r="R2271">
        <v>902</v>
      </c>
      <c r="S2271" t="b">
        <v>1</v>
      </c>
      <c r="T2271" t="s">
        <v>8295</v>
      </c>
      <c r="U2271" s="9" t="s">
        <v>8331</v>
      </c>
      <c r="V2271" t="s">
        <v>8349</v>
      </c>
    </row>
    <row r="2272" spans="1:22" ht="45" hidden="1" x14ac:dyDescent="0.3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s="7">
        <f t="shared" si="223"/>
        <v>720</v>
      </c>
      <c r="G2272" s="7">
        <f t="shared" si="218"/>
        <v>107.82</v>
      </c>
      <c r="H2272" t="s">
        <v>8218</v>
      </c>
      <c r="I2272" t="s">
        <v>8223</v>
      </c>
      <c r="J2272" t="s">
        <v>8245</v>
      </c>
      <c r="K2272">
        <v>1484085540</v>
      </c>
      <c r="L2272">
        <v>1482353513</v>
      </c>
      <c r="M2272" s="13">
        <f t="shared" si="219"/>
        <v>42725.869363425925</v>
      </c>
      <c r="N2272" s="13" t="str">
        <f t="shared" si="220"/>
        <v>2016</v>
      </c>
      <c r="O2272" s="13" t="str">
        <f t="shared" si="221"/>
        <v>Dec</v>
      </c>
      <c r="P2272" s="13">
        <f t="shared" si="222"/>
        <v>42745.915972222225</v>
      </c>
      <c r="Q2272" t="b">
        <v>0</v>
      </c>
      <c r="R2272">
        <v>1670</v>
      </c>
      <c r="S2272" t="b">
        <v>1</v>
      </c>
      <c r="T2272" t="s">
        <v>8295</v>
      </c>
      <c r="U2272" s="9" t="s">
        <v>8331</v>
      </c>
      <c r="V2272" t="s">
        <v>8349</v>
      </c>
    </row>
    <row r="2273" spans="1:22" ht="45" hidden="1" x14ac:dyDescent="0.3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s="7">
        <f t="shared" si="223"/>
        <v>283</v>
      </c>
      <c r="G2273" s="7">
        <f t="shared" si="218"/>
        <v>42.63</v>
      </c>
      <c r="H2273" t="s">
        <v>8218</v>
      </c>
      <c r="I2273" t="s">
        <v>8223</v>
      </c>
      <c r="J2273" t="s">
        <v>8245</v>
      </c>
      <c r="K2273">
        <v>1481328004</v>
      </c>
      <c r="L2273">
        <v>1478736004</v>
      </c>
      <c r="M2273" s="13">
        <f t="shared" si="219"/>
        <v>42684.000046296293</v>
      </c>
      <c r="N2273" s="13" t="str">
        <f t="shared" si="220"/>
        <v>2016</v>
      </c>
      <c r="O2273" s="13" t="str">
        <f t="shared" si="221"/>
        <v>Nov</v>
      </c>
      <c r="P2273" s="13">
        <f t="shared" si="222"/>
        <v>42714.000046296293</v>
      </c>
      <c r="Q2273" t="b">
        <v>0</v>
      </c>
      <c r="R2273">
        <v>1328</v>
      </c>
      <c r="S2273" t="b">
        <v>1</v>
      </c>
      <c r="T2273" t="s">
        <v>8295</v>
      </c>
      <c r="U2273" s="9" t="s">
        <v>8331</v>
      </c>
      <c r="V2273" t="s">
        <v>8349</v>
      </c>
    </row>
    <row r="2274" spans="1:22" ht="45" hidden="1" x14ac:dyDescent="0.3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s="7">
        <f t="shared" si="223"/>
        <v>1357</v>
      </c>
      <c r="G2274" s="7">
        <f t="shared" si="218"/>
        <v>14.37</v>
      </c>
      <c r="H2274" t="s">
        <v>8218</v>
      </c>
      <c r="I2274" t="s">
        <v>8223</v>
      </c>
      <c r="J2274" t="s">
        <v>8245</v>
      </c>
      <c r="K2274">
        <v>1449506836</v>
      </c>
      <c r="L2274">
        <v>1446914836</v>
      </c>
      <c r="M2274" s="13">
        <f t="shared" si="219"/>
        <v>42315.699490740735</v>
      </c>
      <c r="N2274" s="13" t="str">
        <f t="shared" si="220"/>
        <v>2015</v>
      </c>
      <c r="O2274" s="13" t="str">
        <f t="shared" si="221"/>
        <v>Nov</v>
      </c>
      <c r="P2274" s="13">
        <f t="shared" si="222"/>
        <v>42345.699490740735</v>
      </c>
      <c r="Q2274" t="b">
        <v>0</v>
      </c>
      <c r="R2274">
        <v>944</v>
      </c>
      <c r="S2274" t="b">
        <v>1</v>
      </c>
      <c r="T2274" t="s">
        <v>8295</v>
      </c>
      <c r="U2274" s="9" t="s">
        <v>8331</v>
      </c>
      <c r="V2274" t="s">
        <v>8349</v>
      </c>
    </row>
    <row r="2275" spans="1:22" ht="45" hidden="1" x14ac:dyDescent="0.3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s="7">
        <f t="shared" si="223"/>
        <v>220</v>
      </c>
      <c r="G2275" s="7">
        <f t="shared" si="218"/>
        <v>37.479999999999997</v>
      </c>
      <c r="H2275" t="s">
        <v>8218</v>
      </c>
      <c r="I2275" t="s">
        <v>8228</v>
      </c>
      <c r="J2275" t="s">
        <v>8250</v>
      </c>
      <c r="K2275">
        <v>1489320642</v>
      </c>
      <c r="L2275">
        <v>1487164242</v>
      </c>
      <c r="M2275" s="13">
        <f t="shared" si="219"/>
        <v>42781.549097222218</v>
      </c>
      <c r="N2275" s="13" t="str">
        <f t="shared" si="220"/>
        <v>2017</v>
      </c>
      <c r="O2275" s="13" t="str">
        <f t="shared" si="221"/>
        <v>Feb</v>
      </c>
      <c r="P2275" s="13">
        <f t="shared" si="222"/>
        <v>42806.507430555561</v>
      </c>
      <c r="Q2275" t="b">
        <v>0</v>
      </c>
      <c r="R2275">
        <v>147</v>
      </c>
      <c r="S2275" t="b">
        <v>1</v>
      </c>
      <c r="T2275" t="s">
        <v>8295</v>
      </c>
      <c r="U2275" s="9" t="s">
        <v>8331</v>
      </c>
      <c r="V2275" t="s">
        <v>8349</v>
      </c>
    </row>
    <row r="2276" spans="1:22" ht="60" hidden="1" x14ac:dyDescent="0.3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s="7">
        <f t="shared" si="223"/>
        <v>120</v>
      </c>
      <c r="G2276" s="7">
        <f t="shared" si="218"/>
        <v>30.2</v>
      </c>
      <c r="H2276" t="s">
        <v>8218</v>
      </c>
      <c r="I2276" t="s">
        <v>8223</v>
      </c>
      <c r="J2276" t="s">
        <v>8245</v>
      </c>
      <c r="K2276">
        <v>1393156857</v>
      </c>
      <c r="L2276">
        <v>1390564857</v>
      </c>
      <c r="M2276" s="13">
        <f t="shared" si="219"/>
        <v>41663.500659722224</v>
      </c>
      <c r="N2276" s="13" t="str">
        <f t="shared" si="220"/>
        <v>2014</v>
      </c>
      <c r="O2276" s="13" t="str">
        <f t="shared" si="221"/>
        <v>Jan</v>
      </c>
      <c r="P2276" s="13">
        <f t="shared" si="222"/>
        <v>41693.500659722224</v>
      </c>
      <c r="Q2276" t="b">
        <v>0</v>
      </c>
      <c r="R2276">
        <v>99</v>
      </c>
      <c r="S2276" t="b">
        <v>1</v>
      </c>
      <c r="T2276" t="s">
        <v>8295</v>
      </c>
      <c r="U2276" s="9" t="s">
        <v>8331</v>
      </c>
      <c r="V2276" t="s">
        <v>8349</v>
      </c>
    </row>
    <row r="2277" spans="1:22" ht="45" hidden="1" x14ac:dyDescent="0.3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s="7">
        <f t="shared" si="223"/>
        <v>408</v>
      </c>
      <c r="G2277" s="7">
        <f t="shared" si="218"/>
        <v>33.549999999999997</v>
      </c>
      <c r="H2277" t="s">
        <v>8218</v>
      </c>
      <c r="I2277" t="s">
        <v>8224</v>
      </c>
      <c r="J2277" t="s">
        <v>8246</v>
      </c>
      <c r="K2277">
        <v>1419259679</v>
      </c>
      <c r="L2277">
        <v>1416667679</v>
      </c>
      <c r="M2277" s="13">
        <f t="shared" si="219"/>
        <v>41965.616655092599</v>
      </c>
      <c r="N2277" s="13" t="str">
        <f t="shared" si="220"/>
        <v>2014</v>
      </c>
      <c r="O2277" s="13" t="str">
        <f t="shared" si="221"/>
        <v>Nov</v>
      </c>
      <c r="P2277" s="13">
        <f t="shared" si="222"/>
        <v>41995.616655092599</v>
      </c>
      <c r="Q2277" t="b">
        <v>0</v>
      </c>
      <c r="R2277">
        <v>79</v>
      </c>
      <c r="S2277" t="b">
        <v>1</v>
      </c>
      <c r="T2277" t="s">
        <v>8295</v>
      </c>
      <c r="U2277" s="9" t="s">
        <v>8331</v>
      </c>
      <c r="V2277" t="s">
        <v>8349</v>
      </c>
    </row>
    <row r="2278" spans="1:22" ht="60" hidden="1" x14ac:dyDescent="0.3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s="7">
        <f t="shared" si="223"/>
        <v>106</v>
      </c>
      <c r="G2278" s="7">
        <f t="shared" si="218"/>
        <v>64.75</v>
      </c>
      <c r="H2278" t="s">
        <v>8218</v>
      </c>
      <c r="I2278" t="s">
        <v>8223</v>
      </c>
      <c r="J2278" t="s">
        <v>8245</v>
      </c>
      <c r="K2278">
        <v>1388936289</v>
      </c>
      <c r="L2278">
        <v>1386344289</v>
      </c>
      <c r="M2278" s="13">
        <f t="shared" si="219"/>
        <v>41614.651493055557</v>
      </c>
      <c r="N2278" s="13" t="str">
        <f t="shared" si="220"/>
        <v>2013</v>
      </c>
      <c r="O2278" s="13" t="str">
        <f t="shared" si="221"/>
        <v>Dec</v>
      </c>
      <c r="P2278" s="13">
        <f t="shared" si="222"/>
        <v>41644.651493055557</v>
      </c>
      <c r="Q2278" t="b">
        <v>0</v>
      </c>
      <c r="R2278">
        <v>75</v>
      </c>
      <c r="S2278" t="b">
        <v>1</v>
      </c>
      <c r="T2278" t="s">
        <v>8295</v>
      </c>
      <c r="U2278" s="9" t="s">
        <v>8331</v>
      </c>
      <c r="V2278" t="s">
        <v>8349</v>
      </c>
    </row>
    <row r="2279" spans="1:22" ht="45" hidden="1" x14ac:dyDescent="0.3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s="7">
        <f t="shared" si="223"/>
        <v>141</v>
      </c>
      <c r="G2279" s="7">
        <f t="shared" si="218"/>
        <v>57.93</v>
      </c>
      <c r="H2279" t="s">
        <v>8218</v>
      </c>
      <c r="I2279" t="s">
        <v>8223</v>
      </c>
      <c r="J2279" t="s">
        <v>8245</v>
      </c>
      <c r="K2279">
        <v>1330359423</v>
      </c>
      <c r="L2279">
        <v>1327767423</v>
      </c>
      <c r="M2279" s="13">
        <f t="shared" si="219"/>
        <v>40936.678506944445</v>
      </c>
      <c r="N2279" s="13" t="str">
        <f t="shared" si="220"/>
        <v>2012</v>
      </c>
      <c r="O2279" s="13" t="str">
        <f t="shared" si="221"/>
        <v>Jan</v>
      </c>
      <c r="P2279" s="13">
        <f t="shared" si="222"/>
        <v>40966.678506944445</v>
      </c>
      <c r="Q2279" t="b">
        <v>0</v>
      </c>
      <c r="R2279">
        <v>207</v>
      </c>
      <c r="S2279" t="b">
        <v>1</v>
      </c>
      <c r="T2279" t="s">
        <v>8295</v>
      </c>
      <c r="U2279" s="9" t="s">
        <v>8331</v>
      </c>
      <c r="V2279" t="s">
        <v>8349</v>
      </c>
    </row>
    <row r="2280" spans="1:22" ht="45" hidden="1" x14ac:dyDescent="0.3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s="7">
        <f t="shared" si="223"/>
        <v>271</v>
      </c>
      <c r="G2280" s="7">
        <f t="shared" si="218"/>
        <v>53.08</v>
      </c>
      <c r="H2280" t="s">
        <v>8218</v>
      </c>
      <c r="I2280" t="s">
        <v>8236</v>
      </c>
      <c r="J2280" t="s">
        <v>8248</v>
      </c>
      <c r="K2280">
        <v>1451861940</v>
      </c>
      <c r="L2280">
        <v>1448902867</v>
      </c>
      <c r="M2280" s="13">
        <f t="shared" si="219"/>
        <v>42338.709108796291</v>
      </c>
      <c r="N2280" s="13" t="str">
        <f t="shared" si="220"/>
        <v>2015</v>
      </c>
      <c r="O2280" s="13" t="str">
        <f t="shared" si="221"/>
        <v>Nov</v>
      </c>
      <c r="P2280" s="13">
        <f t="shared" si="222"/>
        <v>42372.957638888889</v>
      </c>
      <c r="Q2280" t="b">
        <v>0</v>
      </c>
      <c r="R2280">
        <v>102</v>
      </c>
      <c r="S2280" t="b">
        <v>1</v>
      </c>
      <c r="T2280" t="s">
        <v>8295</v>
      </c>
      <c r="U2280" s="9" t="s">
        <v>8331</v>
      </c>
      <c r="V2280" t="s">
        <v>8349</v>
      </c>
    </row>
    <row r="2281" spans="1:22" ht="60" hidden="1" x14ac:dyDescent="0.3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s="7">
        <f t="shared" si="223"/>
        <v>154</v>
      </c>
      <c r="G2281" s="7">
        <f t="shared" si="218"/>
        <v>48.06</v>
      </c>
      <c r="H2281" t="s">
        <v>8218</v>
      </c>
      <c r="I2281" t="s">
        <v>8223</v>
      </c>
      <c r="J2281" t="s">
        <v>8245</v>
      </c>
      <c r="K2281">
        <v>1423022400</v>
      </c>
      <c r="L2281">
        <v>1421436099</v>
      </c>
      <c r="M2281" s="13">
        <f t="shared" si="219"/>
        <v>42020.806701388887</v>
      </c>
      <c r="N2281" s="13" t="str">
        <f t="shared" si="220"/>
        <v>2015</v>
      </c>
      <c r="O2281" s="13" t="str">
        <f t="shared" si="221"/>
        <v>Jan</v>
      </c>
      <c r="P2281" s="13">
        <f t="shared" si="222"/>
        <v>42039.166666666672</v>
      </c>
      <c r="Q2281" t="b">
        <v>0</v>
      </c>
      <c r="R2281">
        <v>32</v>
      </c>
      <c r="S2281" t="b">
        <v>1</v>
      </c>
      <c r="T2281" t="s">
        <v>8295</v>
      </c>
      <c r="U2281" s="9" t="s">
        <v>8331</v>
      </c>
      <c r="V2281" t="s">
        <v>8349</v>
      </c>
    </row>
    <row r="2282" spans="1:22" ht="60" hidden="1" x14ac:dyDescent="0.3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s="7">
        <f t="shared" si="223"/>
        <v>404</v>
      </c>
      <c r="G2282" s="7">
        <f t="shared" si="218"/>
        <v>82.4</v>
      </c>
      <c r="H2282" t="s">
        <v>8218</v>
      </c>
      <c r="I2282" t="s">
        <v>8223</v>
      </c>
      <c r="J2282" t="s">
        <v>8245</v>
      </c>
      <c r="K2282">
        <v>1442501991</v>
      </c>
      <c r="L2282">
        <v>1439909991</v>
      </c>
      <c r="M2282" s="13">
        <f t="shared" si="219"/>
        <v>42234.624895833331</v>
      </c>
      <c r="N2282" s="13" t="str">
        <f t="shared" si="220"/>
        <v>2015</v>
      </c>
      <c r="O2282" s="13" t="str">
        <f t="shared" si="221"/>
        <v>Aug</v>
      </c>
      <c r="P2282" s="13">
        <f t="shared" si="222"/>
        <v>42264.624895833331</v>
      </c>
      <c r="Q2282" t="b">
        <v>0</v>
      </c>
      <c r="R2282">
        <v>480</v>
      </c>
      <c r="S2282" t="b">
        <v>1</v>
      </c>
      <c r="T2282" t="s">
        <v>8295</v>
      </c>
      <c r="U2282" s="9" t="s">
        <v>8331</v>
      </c>
      <c r="V2282" t="s">
        <v>8349</v>
      </c>
    </row>
    <row r="2283" spans="1:22" ht="45" hidden="1" x14ac:dyDescent="0.3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s="7">
        <f t="shared" si="223"/>
        <v>185</v>
      </c>
      <c r="G2283" s="7">
        <f t="shared" si="218"/>
        <v>50.45</v>
      </c>
      <c r="H2283" t="s">
        <v>8218</v>
      </c>
      <c r="I2283" t="s">
        <v>8223</v>
      </c>
      <c r="J2283" t="s">
        <v>8245</v>
      </c>
      <c r="K2283">
        <v>1311576600</v>
      </c>
      <c r="L2283">
        <v>1306219897</v>
      </c>
      <c r="M2283" s="13">
        <f t="shared" si="219"/>
        <v>40687.285844907405</v>
      </c>
      <c r="N2283" s="13" t="str">
        <f t="shared" si="220"/>
        <v>2011</v>
      </c>
      <c r="O2283" s="13" t="str">
        <f t="shared" si="221"/>
        <v>May</v>
      </c>
      <c r="P2283" s="13">
        <f t="shared" si="222"/>
        <v>40749.284722222219</v>
      </c>
      <c r="Q2283" t="b">
        <v>0</v>
      </c>
      <c r="R2283">
        <v>11</v>
      </c>
      <c r="S2283" t="b">
        <v>1</v>
      </c>
      <c r="T2283" t="s">
        <v>8274</v>
      </c>
      <c r="U2283" s="9" t="s">
        <v>8323</v>
      </c>
      <c r="V2283" t="s">
        <v>8324</v>
      </c>
    </row>
    <row r="2284" spans="1:22" ht="45" hidden="1" x14ac:dyDescent="0.3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s="7">
        <f t="shared" si="223"/>
        <v>185</v>
      </c>
      <c r="G2284" s="7">
        <f t="shared" si="218"/>
        <v>115.83</v>
      </c>
      <c r="H2284" t="s">
        <v>8218</v>
      </c>
      <c r="I2284" t="s">
        <v>8223</v>
      </c>
      <c r="J2284" t="s">
        <v>8245</v>
      </c>
      <c r="K2284">
        <v>1452744686</v>
      </c>
      <c r="L2284">
        <v>1447560686</v>
      </c>
      <c r="M2284" s="13">
        <f t="shared" si="219"/>
        <v>42323.17460648148</v>
      </c>
      <c r="N2284" s="13" t="str">
        <f t="shared" si="220"/>
        <v>2015</v>
      </c>
      <c r="O2284" s="13" t="str">
        <f t="shared" si="221"/>
        <v>Nov</v>
      </c>
      <c r="P2284" s="13">
        <f t="shared" si="222"/>
        <v>42383.17460648148</v>
      </c>
      <c r="Q2284" t="b">
        <v>0</v>
      </c>
      <c r="R2284">
        <v>12</v>
      </c>
      <c r="S2284" t="b">
        <v>1</v>
      </c>
      <c r="T2284" t="s">
        <v>8274</v>
      </c>
      <c r="U2284" s="9" t="s">
        <v>8323</v>
      </c>
      <c r="V2284" t="s">
        <v>8324</v>
      </c>
    </row>
    <row r="2285" spans="1:22" ht="60" hidden="1" x14ac:dyDescent="0.3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s="7">
        <f t="shared" si="223"/>
        <v>101</v>
      </c>
      <c r="G2285" s="7">
        <f t="shared" si="218"/>
        <v>63.03</v>
      </c>
      <c r="H2285" t="s">
        <v>8218</v>
      </c>
      <c r="I2285" t="s">
        <v>8223</v>
      </c>
      <c r="J2285" t="s">
        <v>8245</v>
      </c>
      <c r="K2285">
        <v>1336528804</v>
      </c>
      <c r="L2285">
        <v>1331348404</v>
      </c>
      <c r="M2285" s="13">
        <f t="shared" si="219"/>
        <v>40978.125046296293</v>
      </c>
      <c r="N2285" s="13" t="str">
        <f t="shared" si="220"/>
        <v>2012</v>
      </c>
      <c r="O2285" s="13" t="str">
        <f t="shared" si="221"/>
        <v>Mar</v>
      </c>
      <c r="P2285" s="13">
        <f t="shared" si="222"/>
        <v>41038.083379629628</v>
      </c>
      <c r="Q2285" t="b">
        <v>0</v>
      </c>
      <c r="R2285">
        <v>48</v>
      </c>
      <c r="S2285" t="b">
        <v>1</v>
      </c>
      <c r="T2285" t="s">
        <v>8274</v>
      </c>
      <c r="U2285" s="9" t="s">
        <v>8323</v>
      </c>
      <c r="V2285" t="s">
        <v>8324</v>
      </c>
    </row>
    <row r="2286" spans="1:22" ht="30" hidden="1" x14ac:dyDescent="0.3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s="7">
        <f t="shared" si="223"/>
        <v>106</v>
      </c>
      <c r="G2286" s="7">
        <f t="shared" si="218"/>
        <v>108.02</v>
      </c>
      <c r="H2286" t="s">
        <v>8218</v>
      </c>
      <c r="I2286" t="s">
        <v>8223</v>
      </c>
      <c r="J2286" t="s">
        <v>8245</v>
      </c>
      <c r="K2286">
        <v>1299902400</v>
      </c>
      <c r="L2286">
        <v>1297451245</v>
      </c>
      <c r="M2286" s="13">
        <f t="shared" si="219"/>
        <v>40585.796817129631</v>
      </c>
      <c r="N2286" s="13" t="str">
        <f t="shared" si="220"/>
        <v>2011</v>
      </c>
      <c r="O2286" s="13" t="str">
        <f t="shared" si="221"/>
        <v>Feb</v>
      </c>
      <c r="P2286" s="13">
        <f t="shared" si="222"/>
        <v>40614.166666666664</v>
      </c>
      <c r="Q2286" t="b">
        <v>0</v>
      </c>
      <c r="R2286">
        <v>59</v>
      </c>
      <c r="S2286" t="b">
        <v>1</v>
      </c>
      <c r="T2286" t="s">
        <v>8274</v>
      </c>
      <c r="U2286" s="9" t="s">
        <v>8323</v>
      </c>
      <c r="V2286" t="s">
        <v>8324</v>
      </c>
    </row>
    <row r="2287" spans="1:22" ht="60" hidden="1" x14ac:dyDescent="0.3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s="7">
        <f t="shared" si="223"/>
        <v>121</v>
      </c>
      <c r="G2287" s="7">
        <f t="shared" si="218"/>
        <v>46.09</v>
      </c>
      <c r="H2287" t="s">
        <v>8218</v>
      </c>
      <c r="I2287" t="s">
        <v>8223</v>
      </c>
      <c r="J2287" t="s">
        <v>8245</v>
      </c>
      <c r="K2287">
        <v>1340944043</v>
      </c>
      <c r="L2287">
        <v>1338352043</v>
      </c>
      <c r="M2287" s="13">
        <f t="shared" si="219"/>
        <v>41059.185682870368</v>
      </c>
      <c r="N2287" s="13" t="str">
        <f t="shared" si="220"/>
        <v>2012</v>
      </c>
      <c r="O2287" s="13" t="str">
        <f t="shared" si="221"/>
        <v>May</v>
      </c>
      <c r="P2287" s="13">
        <f t="shared" si="222"/>
        <v>41089.185682870368</v>
      </c>
      <c r="Q2287" t="b">
        <v>0</v>
      </c>
      <c r="R2287">
        <v>79</v>
      </c>
      <c r="S2287" t="b">
        <v>1</v>
      </c>
      <c r="T2287" t="s">
        <v>8274</v>
      </c>
      <c r="U2287" s="9" t="s">
        <v>8323</v>
      </c>
      <c r="V2287" t="s">
        <v>8324</v>
      </c>
    </row>
    <row r="2288" spans="1:22" ht="45" hidden="1" x14ac:dyDescent="0.3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s="7">
        <f t="shared" si="223"/>
        <v>100</v>
      </c>
      <c r="G2288" s="7">
        <f t="shared" si="218"/>
        <v>107.21</v>
      </c>
      <c r="H2288" t="s">
        <v>8218</v>
      </c>
      <c r="I2288" t="s">
        <v>8223</v>
      </c>
      <c r="J2288" t="s">
        <v>8245</v>
      </c>
      <c r="K2288">
        <v>1378439940</v>
      </c>
      <c r="L2288">
        <v>1376003254</v>
      </c>
      <c r="M2288" s="13">
        <f t="shared" si="219"/>
        <v>41494.963587962964</v>
      </c>
      <c r="N2288" s="13" t="str">
        <f t="shared" si="220"/>
        <v>2013</v>
      </c>
      <c r="O2288" s="13" t="str">
        <f t="shared" si="221"/>
        <v>Aug</v>
      </c>
      <c r="P2288" s="13">
        <f t="shared" si="222"/>
        <v>41523.165972222225</v>
      </c>
      <c r="Q2288" t="b">
        <v>0</v>
      </c>
      <c r="R2288">
        <v>14</v>
      </c>
      <c r="S2288" t="b">
        <v>1</v>
      </c>
      <c r="T2288" t="s">
        <v>8274</v>
      </c>
      <c r="U2288" s="9" t="s">
        <v>8323</v>
      </c>
      <c r="V2288" t="s">
        <v>8324</v>
      </c>
    </row>
    <row r="2289" spans="1:22" ht="45" hidden="1" x14ac:dyDescent="0.3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s="7">
        <f t="shared" si="223"/>
        <v>120</v>
      </c>
      <c r="G2289" s="7">
        <f t="shared" si="218"/>
        <v>50.93</v>
      </c>
      <c r="H2289" t="s">
        <v>8218</v>
      </c>
      <c r="I2289" t="s">
        <v>8223</v>
      </c>
      <c r="J2289" t="s">
        <v>8245</v>
      </c>
      <c r="K2289">
        <v>1403539260</v>
      </c>
      <c r="L2289">
        <v>1401724860</v>
      </c>
      <c r="M2289" s="13">
        <f t="shared" si="219"/>
        <v>41792.667361111111</v>
      </c>
      <c r="N2289" s="13" t="str">
        <f t="shared" si="220"/>
        <v>2014</v>
      </c>
      <c r="O2289" s="13" t="str">
        <f t="shared" si="221"/>
        <v>Jun</v>
      </c>
      <c r="P2289" s="13">
        <f t="shared" si="222"/>
        <v>41813.667361111111</v>
      </c>
      <c r="Q2289" t="b">
        <v>0</v>
      </c>
      <c r="R2289">
        <v>106</v>
      </c>
      <c r="S2289" t="b">
        <v>1</v>
      </c>
      <c r="T2289" t="s">
        <v>8274</v>
      </c>
      <c r="U2289" s="9" t="s">
        <v>8323</v>
      </c>
      <c r="V2289" t="s">
        <v>8324</v>
      </c>
    </row>
    <row r="2290" spans="1:22" ht="45" hidden="1" x14ac:dyDescent="0.3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s="7">
        <f t="shared" si="223"/>
        <v>100</v>
      </c>
      <c r="G2290" s="7">
        <f t="shared" si="218"/>
        <v>40.04</v>
      </c>
      <c r="H2290" t="s">
        <v>8218</v>
      </c>
      <c r="I2290" t="s">
        <v>8223</v>
      </c>
      <c r="J2290" t="s">
        <v>8245</v>
      </c>
      <c r="K2290">
        <v>1340733600</v>
      </c>
      <c r="L2290">
        <v>1339098689</v>
      </c>
      <c r="M2290" s="13">
        <f t="shared" si="219"/>
        <v>41067.827418981484</v>
      </c>
      <c r="N2290" s="13" t="str">
        <f t="shared" si="220"/>
        <v>2012</v>
      </c>
      <c r="O2290" s="13" t="str">
        <f t="shared" si="221"/>
        <v>Jun</v>
      </c>
      <c r="P2290" s="13">
        <f t="shared" si="222"/>
        <v>41086.75</v>
      </c>
      <c r="Q2290" t="b">
        <v>0</v>
      </c>
      <c r="R2290">
        <v>25</v>
      </c>
      <c r="S2290" t="b">
        <v>1</v>
      </c>
      <c r="T2290" t="s">
        <v>8274</v>
      </c>
      <c r="U2290" s="9" t="s">
        <v>8323</v>
      </c>
      <c r="V2290" t="s">
        <v>8324</v>
      </c>
    </row>
    <row r="2291" spans="1:22" ht="60" hidden="1" x14ac:dyDescent="0.3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s="7">
        <f t="shared" si="223"/>
        <v>107</v>
      </c>
      <c r="G2291" s="7">
        <f t="shared" si="218"/>
        <v>64.44</v>
      </c>
      <c r="H2291" t="s">
        <v>8218</v>
      </c>
      <c r="I2291" t="s">
        <v>8223</v>
      </c>
      <c r="J2291" t="s">
        <v>8245</v>
      </c>
      <c r="K2291">
        <v>1386372120</v>
      </c>
      <c r="L2291">
        <v>1382659060</v>
      </c>
      <c r="M2291" s="13">
        <f t="shared" si="219"/>
        <v>41571.998379629629</v>
      </c>
      <c r="N2291" s="13" t="str">
        <f t="shared" si="220"/>
        <v>2013</v>
      </c>
      <c r="O2291" s="13" t="str">
        <f t="shared" si="221"/>
        <v>Oct</v>
      </c>
      <c r="P2291" s="13">
        <f t="shared" si="222"/>
        <v>41614.973611111112</v>
      </c>
      <c r="Q2291" t="b">
        <v>0</v>
      </c>
      <c r="R2291">
        <v>25</v>
      </c>
      <c r="S2291" t="b">
        <v>1</v>
      </c>
      <c r="T2291" t="s">
        <v>8274</v>
      </c>
      <c r="U2291" s="9" t="s">
        <v>8323</v>
      </c>
      <c r="V2291" t="s">
        <v>8324</v>
      </c>
    </row>
    <row r="2292" spans="1:22" ht="45" hidden="1" x14ac:dyDescent="0.3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s="7">
        <f t="shared" si="223"/>
        <v>104</v>
      </c>
      <c r="G2292" s="7">
        <f t="shared" si="218"/>
        <v>53.83</v>
      </c>
      <c r="H2292" t="s">
        <v>8218</v>
      </c>
      <c r="I2292" t="s">
        <v>8223</v>
      </c>
      <c r="J2292" t="s">
        <v>8245</v>
      </c>
      <c r="K2292">
        <v>1259686800</v>
      </c>
      <c r="L2292">
        <v>1252908330</v>
      </c>
      <c r="M2292" s="13">
        <f t="shared" si="219"/>
        <v>40070.253819444442</v>
      </c>
      <c r="N2292" s="13" t="str">
        <f t="shared" si="220"/>
        <v>2009</v>
      </c>
      <c r="O2292" s="13" t="str">
        <f t="shared" si="221"/>
        <v>Sep</v>
      </c>
      <c r="P2292" s="13">
        <f t="shared" si="222"/>
        <v>40148.708333333336</v>
      </c>
      <c r="Q2292" t="b">
        <v>0</v>
      </c>
      <c r="R2292">
        <v>29</v>
      </c>
      <c r="S2292" t="b">
        <v>1</v>
      </c>
      <c r="T2292" t="s">
        <v>8274</v>
      </c>
      <c r="U2292" s="9" t="s">
        <v>8323</v>
      </c>
      <c r="V2292" t="s">
        <v>8324</v>
      </c>
    </row>
    <row r="2293" spans="1:22" ht="60" hidden="1" x14ac:dyDescent="0.3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s="7">
        <f t="shared" si="223"/>
        <v>173</v>
      </c>
      <c r="G2293" s="7">
        <f t="shared" si="218"/>
        <v>100.47</v>
      </c>
      <c r="H2293" t="s">
        <v>8218</v>
      </c>
      <c r="I2293" t="s">
        <v>8223</v>
      </c>
      <c r="J2293" t="s">
        <v>8245</v>
      </c>
      <c r="K2293">
        <v>1335153600</v>
      </c>
      <c r="L2293">
        <v>1332199618</v>
      </c>
      <c r="M2293" s="13">
        <f t="shared" si="219"/>
        <v>40987.977060185185</v>
      </c>
      <c r="N2293" s="13" t="str">
        <f t="shared" si="220"/>
        <v>2012</v>
      </c>
      <c r="O2293" s="13" t="str">
        <f t="shared" si="221"/>
        <v>Mar</v>
      </c>
      <c r="P2293" s="13">
        <f t="shared" si="222"/>
        <v>41022.166666666664</v>
      </c>
      <c r="Q2293" t="b">
        <v>0</v>
      </c>
      <c r="R2293">
        <v>43</v>
      </c>
      <c r="S2293" t="b">
        <v>1</v>
      </c>
      <c r="T2293" t="s">
        <v>8274</v>
      </c>
      <c r="U2293" s="9" t="s">
        <v>8323</v>
      </c>
      <c r="V2293" t="s">
        <v>8324</v>
      </c>
    </row>
    <row r="2294" spans="1:22" ht="45" hidden="1" x14ac:dyDescent="0.3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s="7">
        <f t="shared" si="223"/>
        <v>107</v>
      </c>
      <c r="G2294" s="7">
        <f t="shared" si="218"/>
        <v>46.63</v>
      </c>
      <c r="H2294" t="s">
        <v>8218</v>
      </c>
      <c r="I2294" t="s">
        <v>8223</v>
      </c>
      <c r="J2294" t="s">
        <v>8245</v>
      </c>
      <c r="K2294">
        <v>1334767476</v>
      </c>
      <c r="L2294">
        <v>1332175476</v>
      </c>
      <c r="M2294" s="13">
        <f t="shared" si="219"/>
        <v>40987.697638888887</v>
      </c>
      <c r="N2294" s="13" t="str">
        <f t="shared" si="220"/>
        <v>2012</v>
      </c>
      <c r="O2294" s="13" t="str">
        <f t="shared" si="221"/>
        <v>Mar</v>
      </c>
      <c r="P2294" s="13">
        <f t="shared" si="222"/>
        <v>41017.697638888887</v>
      </c>
      <c r="Q2294" t="b">
        <v>0</v>
      </c>
      <c r="R2294">
        <v>46</v>
      </c>
      <c r="S2294" t="b">
        <v>1</v>
      </c>
      <c r="T2294" t="s">
        <v>8274</v>
      </c>
      <c r="U2294" s="9" t="s">
        <v>8323</v>
      </c>
      <c r="V2294" t="s">
        <v>8324</v>
      </c>
    </row>
    <row r="2295" spans="1:22" ht="30" hidden="1" x14ac:dyDescent="0.3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s="7">
        <f t="shared" si="223"/>
        <v>108</v>
      </c>
      <c r="G2295" s="7">
        <f t="shared" si="218"/>
        <v>34.07</v>
      </c>
      <c r="H2295" t="s">
        <v>8218</v>
      </c>
      <c r="I2295" t="s">
        <v>8223</v>
      </c>
      <c r="J2295" t="s">
        <v>8245</v>
      </c>
      <c r="K2295">
        <v>1348545540</v>
      </c>
      <c r="L2295">
        <v>1346345999</v>
      </c>
      <c r="M2295" s="13">
        <f t="shared" si="219"/>
        <v>41151.708321759259</v>
      </c>
      <c r="N2295" s="13" t="str">
        <f t="shared" si="220"/>
        <v>2012</v>
      </c>
      <c r="O2295" s="13" t="str">
        <f t="shared" si="221"/>
        <v>Aug</v>
      </c>
      <c r="P2295" s="13">
        <f t="shared" si="222"/>
        <v>41177.165972222225</v>
      </c>
      <c r="Q2295" t="b">
        <v>0</v>
      </c>
      <c r="R2295">
        <v>27</v>
      </c>
      <c r="S2295" t="b">
        <v>1</v>
      </c>
      <c r="T2295" t="s">
        <v>8274</v>
      </c>
      <c r="U2295" s="9" t="s">
        <v>8323</v>
      </c>
      <c r="V2295" t="s">
        <v>8324</v>
      </c>
    </row>
    <row r="2296" spans="1:22" ht="60" hidden="1" x14ac:dyDescent="0.3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s="7">
        <f t="shared" si="223"/>
        <v>146</v>
      </c>
      <c r="G2296" s="7">
        <f t="shared" si="218"/>
        <v>65.209999999999994</v>
      </c>
      <c r="H2296" t="s">
        <v>8218</v>
      </c>
      <c r="I2296" t="s">
        <v>8223</v>
      </c>
      <c r="J2296" t="s">
        <v>8245</v>
      </c>
      <c r="K2296">
        <v>1358702480</v>
      </c>
      <c r="L2296">
        <v>1356110480</v>
      </c>
      <c r="M2296" s="13">
        <f t="shared" si="219"/>
        <v>41264.72314814815</v>
      </c>
      <c r="N2296" s="13" t="str">
        <f t="shared" si="220"/>
        <v>2012</v>
      </c>
      <c r="O2296" s="13" t="str">
        <f t="shared" si="221"/>
        <v>Dec</v>
      </c>
      <c r="P2296" s="13">
        <f t="shared" si="222"/>
        <v>41294.72314814815</v>
      </c>
      <c r="Q2296" t="b">
        <v>0</v>
      </c>
      <c r="R2296">
        <v>112</v>
      </c>
      <c r="S2296" t="b">
        <v>1</v>
      </c>
      <c r="T2296" t="s">
        <v>8274</v>
      </c>
      <c r="U2296" s="9" t="s">
        <v>8323</v>
      </c>
      <c r="V2296" t="s">
        <v>8324</v>
      </c>
    </row>
    <row r="2297" spans="1:22" ht="60" hidden="1" x14ac:dyDescent="0.3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s="7">
        <f t="shared" si="223"/>
        <v>125</v>
      </c>
      <c r="G2297" s="7">
        <f t="shared" si="218"/>
        <v>44.21</v>
      </c>
      <c r="H2297" t="s">
        <v>8218</v>
      </c>
      <c r="I2297" t="s">
        <v>8223</v>
      </c>
      <c r="J2297" t="s">
        <v>8245</v>
      </c>
      <c r="K2297">
        <v>1359240856</v>
      </c>
      <c r="L2297">
        <v>1356648856</v>
      </c>
      <c r="M2297" s="13">
        <f t="shared" si="219"/>
        <v>41270.954351851848</v>
      </c>
      <c r="N2297" s="13" t="str">
        <f t="shared" si="220"/>
        <v>2012</v>
      </c>
      <c r="O2297" s="13" t="str">
        <f t="shared" si="221"/>
        <v>Dec</v>
      </c>
      <c r="P2297" s="13">
        <f t="shared" si="222"/>
        <v>41300.954351851848</v>
      </c>
      <c r="Q2297" t="b">
        <v>0</v>
      </c>
      <c r="R2297">
        <v>34</v>
      </c>
      <c r="S2297" t="b">
        <v>1</v>
      </c>
      <c r="T2297" t="s">
        <v>8274</v>
      </c>
      <c r="U2297" s="9" t="s">
        <v>8323</v>
      </c>
      <c r="V2297" t="s">
        <v>8324</v>
      </c>
    </row>
    <row r="2298" spans="1:22" ht="45" hidden="1" x14ac:dyDescent="0.3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s="7">
        <f t="shared" si="223"/>
        <v>149</v>
      </c>
      <c r="G2298" s="7">
        <f t="shared" si="218"/>
        <v>71.97</v>
      </c>
      <c r="H2298" t="s">
        <v>8218</v>
      </c>
      <c r="I2298" t="s">
        <v>8223</v>
      </c>
      <c r="J2298" t="s">
        <v>8245</v>
      </c>
      <c r="K2298">
        <v>1330018426</v>
      </c>
      <c r="L2298">
        <v>1326994426</v>
      </c>
      <c r="M2298" s="13">
        <f t="shared" si="219"/>
        <v>40927.731782407405</v>
      </c>
      <c r="N2298" s="13" t="str">
        <f t="shared" si="220"/>
        <v>2012</v>
      </c>
      <c r="O2298" s="13" t="str">
        <f t="shared" si="221"/>
        <v>Jan</v>
      </c>
      <c r="P2298" s="13">
        <f t="shared" si="222"/>
        <v>40962.731782407405</v>
      </c>
      <c r="Q2298" t="b">
        <v>0</v>
      </c>
      <c r="R2298">
        <v>145</v>
      </c>
      <c r="S2298" t="b">
        <v>1</v>
      </c>
      <c r="T2298" t="s">
        <v>8274</v>
      </c>
      <c r="U2298" s="9" t="s">
        <v>8323</v>
      </c>
      <c r="V2298" t="s">
        <v>8324</v>
      </c>
    </row>
    <row r="2299" spans="1:22" ht="30" hidden="1" x14ac:dyDescent="0.3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s="7">
        <f t="shared" si="223"/>
        <v>101</v>
      </c>
      <c r="G2299" s="7">
        <f t="shared" si="218"/>
        <v>52.95</v>
      </c>
      <c r="H2299" t="s">
        <v>8218</v>
      </c>
      <c r="I2299" t="s">
        <v>8223</v>
      </c>
      <c r="J2299" t="s">
        <v>8245</v>
      </c>
      <c r="K2299">
        <v>1331697540</v>
      </c>
      <c r="L2299">
        <v>1328749249</v>
      </c>
      <c r="M2299" s="13">
        <f t="shared" si="219"/>
        <v>40948.042233796295</v>
      </c>
      <c r="N2299" s="13" t="str">
        <f t="shared" si="220"/>
        <v>2012</v>
      </c>
      <c r="O2299" s="13" t="str">
        <f t="shared" si="221"/>
        <v>Feb</v>
      </c>
      <c r="P2299" s="13">
        <f t="shared" si="222"/>
        <v>40982.165972222225</v>
      </c>
      <c r="Q2299" t="b">
        <v>0</v>
      </c>
      <c r="R2299">
        <v>19</v>
      </c>
      <c r="S2299" t="b">
        <v>1</v>
      </c>
      <c r="T2299" t="s">
        <v>8274</v>
      </c>
      <c r="U2299" s="9" t="s">
        <v>8323</v>
      </c>
      <c r="V2299" t="s">
        <v>8324</v>
      </c>
    </row>
    <row r="2300" spans="1:22" ht="45" hidden="1" x14ac:dyDescent="0.3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s="7">
        <f t="shared" si="223"/>
        <v>105</v>
      </c>
      <c r="G2300" s="7">
        <f t="shared" si="218"/>
        <v>109.45</v>
      </c>
      <c r="H2300" t="s">
        <v>8218</v>
      </c>
      <c r="I2300" t="s">
        <v>8223</v>
      </c>
      <c r="J2300" t="s">
        <v>8245</v>
      </c>
      <c r="K2300">
        <v>1395861033</v>
      </c>
      <c r="L2300">
        <v>1393272633</v>
      </c>
      <c r="M2300" s="13">
        <f t="shared" si="219"/>
        <v>41694.84065972222</v>
      </c>
      <c r="N2300" s="13" t="str">
        <f t="shared" si="220"/>
        <v>2014</v>
      </c>
      <c r="O2300" s="13" t="str">
        <f t="shared" si="221"/>
        <v>Feb</v>
      </c>
      <c r="P2300" s="13">
        <f t="shared" si="222"/>
        <v>41724.798993055556</v>
      </c>
      <c r="Q2300" t="b">
        <v>0</v>
      </c>
      <c r="R2300">
        <v>288</v>
      </c>
      <c r="S2300" t="b">
        <v>1</v>
      </c>
      <c r="T2300" t="s">
        <v>8274</v>
      </c>
      <c r="U2300" s="9" t="s">
        <v>8323</v>
      </c>
      <c r="V2300" t="s">
        <v>8324</v>
      </c>
    </row>
    <row r="2301" spans="1:22" ht="45" hidden="1" x14ac:dyDescent="0.3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s="7">
        <f t="shared" si="223"/>
        <v>350</v>
      </c>
      <c r="G2301" s="7">
        <f t="shared" si="218"/>
        <v>75.040000000000006</v>
      </c>
      <c r="H2301" t="s">
        <v>8218</v>
      </c>
      <c r="I2301" t="s">
        <v>8223</v>
      </c>
      <c r="J2301" t="s">
        <v>8245</v>
      </c>
      <c r="K2301">
        <v>1296953209</v>
      </c>
      <c r="L2301">
        <v>1295657209</v>
      </c>
      <c r="M2301" s="13">
        <f t="shared" si="219"/>
        <v>40565.032511574071</v>
      </c>
      <c r="N2301" s="13" t="str">
        <f t="shared" si="220"/>
        <v>2011</v>
      </c>
      <c r="O2301" s="13" t="str">
        <f t="shared" si="221"/>
        <v>Jan</v>
      </c>
      <c r="P2301" s="13">
        <f t="shared" si="222"/>
        <v>40580.032511574071</v>
      </c>
      <c r="Q2301" t="b">
        <v>0</v>
      </c>
      <c r="R2301">
        <v>14</v>
      </c>
      <c r="S2301" t="b">
        <v>1</v>
      </c>
      <c r="T2301" t="s">
        <v>8274</v>
      </c>
      <c r="U2301" s="9" t="s">
        <v>8323</v>
      </c>
      <c r="V2301" t="s">
        <v>8324</v>
      </c>
    </row>
    <row r="2302" spans="1:22" ht="45" hidden="1" x14ac:dyDescent="0.3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s="7">
        <f t="shared" si="223"/>
        <v>101</v>
      </c>
      <c r="G2302" s="7">
        <f t="shared" si="218"/>
        <v>115.71</v>
      </c>
      <c r="H2302" t="s">
        <v>8218</v>
      </c>
      <c r="I2302" t="s">
        <v>8223</v>
      </c>
      <c r="J2302" t="s">
        <v>8245</v>
      </c>
      <c r="K2302">
        <v>1340904416</v>
      </c>
      <c r="L2302">
        <v>1339694816</v>
      </c>
      <c r="M2302" s="13">
        <f t="shared" si="219"/>
        <v>41074.727037037039</v>
      </c>
      <c r="N2302" s="13" t="str">
        <f t="shared" si="220"/>
        <v>2012</v>
      </c>
      <c r="O2302" s="13" t="str">
        <f t="shared" si="221"/>
        <v>Jun</v>
      </c>
      <c r="P2302" s="13">
        <f t="shared" si="222"/>
        <v>41088.727037037039</v>
      </c>
      <c r="Q2302" t="b">
        <v>0</v>
      </c>
      <c r="R2302">
        <v>7</v>
      </c>
      <c r="S2302" t="b">
        <v>1</v>
      </c>
      <c r="T2302" t="s">
        <v>8274</v>
      </c>
      <c r="U2302" s="9" t="s">
        <v>8323</v>
      </c>
      <c r="V2302" t="s">
        <v>8324</v>
      </c>
    </row>
    <row r="2303" spans="1:22" ht="30" hidden="1" x14ac:dyDescent="0.3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s="7">
        <f t="shared" si="223"/>
        <v>134</v>
      </c>
      <c r="G2303" s="7">
        <f t="shared" si="218"/>
        <v>31.66</v>
      </c>
      <c r="H2303" t="s">
        <v>8218</v>
      </c>
      <c r="I2303" t="s">
        <v>8223</v>
      </c>
      <c r="J2303" t="s">
        <v>8245</v>
      </c>
      <c r="K2303">
        <v>1371785496</v>
      </c>
      <c r="L2303">
        <v>1369193496</v>
      </c>
      <c r="M2303" s="13">
        <f t="shared" si="219"/>
        <v>41416.146944444445</v>
      </c>
      <c r="N2303" s="13" t="str">
        <f t="shared" si="220"/>
        <v>2013</v>
      </c>
      <c r="O2303" s="13" t="str">
        <f t="shared" si="221"/>
        <v>May</v>
      </c>
      <c r="P2303" s="13">
        <f t="shared" si="222"/>
        <v>41446.146944444445</v>
      </c>
      <c r="Q2303" t="b">
        <v>1</v>
      </c>
      <c r="R2303">
        <v>211</v>
      </c>
      <c r="S2303" t="b">
        <v>1</v>
      </c>
      <c r="T2303" t="s">
        <v>8277</v>
      </c>
      <c r="U2303" s="9" t="s">
        <v>8323</v>
      </c>
      <c r="V2303" t="s">
        <v>8327</v>
      </c>
    </row>
    <row r="2304" spans="1:22" ht="45" hidden="1" x14ac:dyDescent="0.3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s="7">
        <f t="shared" si="223"/>
        <v>171</v>
      </c>
      <c r="G2304" s="7">
        <f t="shared" si="218"/>
        <v>46.18</v>
      </c>
      <c r="H2304" t="s">
        <v>8218</v>
      </c>
      <c r="I2304" t="s">
        <v>8223</v>
      </c>
      <c r="J2304" t="s">
        <v>8245</v>
      </c>
      <c r="K2304">
        <v>1388473200</v>
      </c>
      <c r="L2304">
        <v>1385585434</v>
      </c>
      <c r="M2304" s="13">
        <f t="shared" si="219"/>
        <v>41605.868449074071</v>
      </c>
      <c r="N2304" s="13" t="str">
        <f t="shared" si="220"/>
        <v>2013</v>
      </c>
      <c r="O2304" s="13" t="str">
        <f t="shared" si="221"/>
        <v>Nov</v>
      </c>
      <c r="P2304" s="13">
        <f t="shared" si="222"/>
        <v>41639.291666666664</v>
      </c>
      <c r="Q2304" t="b">
        <v>1</v>
      </c>
      <c r="R2304">
        <v>85</v>
      </c>
      <c r="S2304" t="b">
        <v>1</v>
      </c>
      <c r="T2304" t="s">
        <v>8277</v>
      </c>
      <c r="U2304" s="9" t="s">
        <v>8323</v>
      </c>
      <c r="V2304" t="s">
        <v>8327</v>
      </c>
    </row>
    <row r="2305" spans="1:22" ht="60" hidden="1" x14ac:dyDescent="0.3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s="7">
        <f t="shared" si="223"/>
        <v>109</v>
      </c>
      <c r="G2305" s="7">
        <f t="shared" si="218"/>
        <v>68.48</v>
      </c>
      <c r="H2305" t="s">
        <v>8218</v>
      </c>
      <c r="I2305" t="s">
        <v>8223</v>
      </c>
      <c r="J2305" t="s">
        <v>8245</v>
      </c>
      <c r="K2305">
        <v>1323747596</v>
      </c>
      <c r="L2305">
        <v>1320287996</v>
      </c>
      <c r="M2305" s="13">
        <f t="shared" si="219"/>
        <v>40850.111064814817</v>
      </c>
      <c r="N2305" s="13" t="str">
        <f t="shared" si="220"/>
        <v>2011</v>
      </c>
      <c r="O2305" s="13" t="str">
        <f t="shared" si="221"/>
        <v>Nov</v>
      </c>
      <c r="P2305" s="13">
        <f t="shared" si="222"/>
        <v>40890.152731481481</v>
      </c>
      <c r="Q2305" t="b">
        <v>1</v>
      </c>
      <c r="R2305">
        <v>103</v>
      </c>
      <c r="S2305" t="b">
        <v>1</v>
      </c>
      <c r="T2305" t="s">
        <v>8277</v>
      </c>
      <c r="U2305" s="9" t="s">
        <v>8323</v>
      </c>
      <c r="V2305" t="s">
        <v>8327</v>
      </c>
    </row>
    <row r="2306" spans="1:22" ht="45" hidden="1" x14ac:dyDescent="0.3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s="7">
        <f t="shared" si="223"/>
        <v>101</v>
      </c>
      <c r="G2306" s="7">
        <f t="shared" si="218"/>
        <v>53.47</v>
      </c>
      <c r="H2306" t="s">
        <v>8218</v>
      </c>
      <c r="I2306" t="s">
        <v>8223</v>
      </c>
      <c r="J2306" t="s">
        <v>8245</v>
      </c>
      <c r="K2306">
        <v>1293857940</v>
      </c>
      <c r="L2306">
        <v>1290281691</v>
      </c>
      <c r="M2306" s="13">
        <f t="shared" si="219"/>
        <v>40502.815868055557</v>
      </c>
      <c r="N2306" s="13" t="str">
        <f t="shared" si="220"/>
        <v>2010</v>
      </c>
      <c r="O2306" s="13" t="str">
        <f t="shared" si="221"/>
        <v>Nov</v>
      </c>
      <c r="P2306" s="13">
        <f t="shared" si="222"/>
        <v>40544.207638888889</v>
      </c>
      <c r="Q2306" t="b">
        <v>1</v>
      </c>
      <c r="R2306">
        <v>113</v>
      </c>
      <c r="S2306" t="b">
        <v>1</v>
      </c>
      <c r="T2306" t="s">
        <v>8277</v>
      </c>
      <c r="U2306" s="9" t="s">
        <v>8323</v>
      </c>
      <c r="V2306" t="s">
        <v>8327</v>
      </c>
    </row>
    <row r="2307" spans="1:22" ht="45" hidden="1" x14ac:dyDescent="0.3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s="7">
        <f t="shared" si="223"/>
        <v>101</v>
      </c>
      <c r="G2307" s="7">
        <f t="shared" si="218"/>
        <v>109.11</v>
      </c>
      <c r="H2307" t="s">
        <v>8218</v>
      </c>
      <c r="I2307" t="s">
        <v>8223</v>
      </c>
      <c r="J2307" t="s">
        <v>8245</v>
      </c>
      <c r="K2307">
        <v>1407520800</v>
      </c>
      <c r="L2307">
        <v>1405356072</v>
      </c>
      <c r="M2307" s="13">
        <f t="shared" si="219"/>
        <v>41834.695277777777</v>
      </c>
      <c r="N2307" s="13" t="str">
        <f t="shared" si="220"/>
        <v>2014</v>
      </c>
      <c r="O2307" s="13" t="str">
        <f t="shared" si="221"/>
        <v>Jul</v>
      </c>
      <c r="P2307" s="13">
        <f t="shared" si="222"/>
        <v>41859.75</v>
      </c>
      <c r="Q2307" t="b">
        <v>1</v>
      </c>
      <c r="R2307">
        <v>167</v>
      </c>
      <c r="S2307" t="b">
        <v>1</v>
      </c>
      <c r="T2307" t="s">
        <v>8277</v>
      </c>
      <c r="U2307" s="9" t="s">
        <v>8323</v>
      </c>
      <c r="V2307" t="s">
        <v>8327</v>
      </c>
    </row>
    <row r="2308" spans="1:22" ht="45" hidden="1" x14ac:dyDescent="0.3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s="7">
        <f t="shared" si="223"/>
        <v>107</v>
      </c>
      <c r="G2308" s="7">
        <f t="shared" si="218"/>
        <v>51.19</v>
      </c>
      <c r="H2308" t="s">
        <v>8218</v>
      </c>
      <c r="I2308" t="s">
        <v>8223</v>
      </c>
      <c r="J2308" t="s">
        <v>8245</v>
      </c>
      <c r="K2308">
        <v>1331352129</v>
      </c>
      <c r="L2308">
        <v>1328760129</v>
      </c>
      <c r="M2308" s="13">
        <f t="shared" si="219"/>
        <v>40948.16815972222</v>
      </c>
      <c r="N2308" s="13" t="str">
        <f t="shared" si="220"/>
        <v>2012</v>
      </c>
      <c r="O2308" s="13" t="str">
        <f t="shared" si="221"/>
        <v>Feb</v>
      </c>
      <c r="P2308" s="13">
        <f t="shared" si="222"/>
        <v>40978.16815972222</v>
      </c>
      <c r="Q2308" t="b">
        <v>1</v>
      </c>
      <c r="R2308">
        <v>73</v>
      </c>
      <c r="S2308" t="b">
        <v>1</v>
      </c>
      <c r="T2308" t="s">
        <v>8277</v>
      </c>
      <c r="U2308" s="9" t="s">
        <v>8323</v>
      </c>
      <c r="V2308" t="s">
        <v>8327</v>
      </c>
    </row>
    <row r="2309" spans="1:22" ht="45" hidden="1" x14ac:dyDescent="0.3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s="7">
        <f t="shared" si="223"/>
        <v>107</v>
      </c>
      <c r="G2309" s="7">
        <f t="shared" si="218"/>
        <v>27.94</v>
      </c>
      <c r="H2309" t="s">
        <v>8218</v>
      </c>
      <c r="I2309" t="s">
        <v>8223</v>
      </c>
      <c r="J2309" t="s">
        <v>8245</v>
      </c>
      <c r="K2309">
        <v>1336245328</v>
      </c>
      <c r="L2309">
        <v>1333653333</v>
      </c>
      <c r="M2309" s="13">
        <f t="shared" si="219"/>
        <v>41004.802465277775</v>
      </c>
      <c r="N2309" s="13" t="str">
        <f t="shared" si="220"/>
        <v>2012</v>
      </c>
      <c r="O2309" s="13" t="str">
        <f t="shared" si="221"/>
        <v>Apr</v>
      </c>
      <c r="P2309" s="13">
        <f t="shared" si="222"/>
        <v>41034.802407407406</v>
      </c>
      <c r="Q2309" t="b">
        <v>1</v>
      </c>
      <c r="R2309">
        <v>75</v>
      </c>
      <c r="S2309" t="b">
        <v>1</v>
      </c>
      <c r="T2309" t="s">
        <v>8277</v>
      </c>
      <c r="U2309" s="9" t="s">
        <v>8323</v>
      </c>
      <c r="V2309" t="s">
        <v>8327</v>
      </c>
    </row>
    <row r="2310" spans="1:22" ht="45" hidden="1" x14ac:dyDescent="0.3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s="7">
        <f t="shared" si="223"/>
        <v>101</v>
      </c>
      <c r="G2310" s="7">
        <f t="shared" si="218"/>
        <v>82.5</v>
      </c>
      <c r="H2310" t="s">
        <v>8218</v>
      </c>
      <c r="I2310" t="s">
        <v>8223</v>
      </c>
      <c r="J2310" t="s">
        <v>8245</v>
      </c>
      <c r="K2310">
        <v>1409274000</v>
      </c>
      <c r="L2310">
        <v>1406847996</v>
      </c>
      <c r="M2310" s="13">
        <f t="shared" si="219"/>
        <v>41851.962916666671</v>
      </c>
      <c r="N2310" s="13" t="str">
        <f t="shared" si="220"/>
        <v>2014</v>
      </c>
      <c r="O2310" s="13" t="str">
        <f t="shared" si="221"/>
        <v>Jul</v>
      </c>
      <c r="P2310" s="13">
        <f t="shared" si="222"/>
        <v>41880.041666666664</v>
      </c>
      <c r="Q2310" t="b">
        <v>1</v>
      </c>
      <c r="R2310">
        <v>614</v>
      </c>
      <c r="S2310" t="b">
        <v>1</v>
      </c>
      <c r="T2310" t="s">
        <v>8277</v>
      </c>
      <c r="U2310" s="9" t="s">
        <v>8323</v>
      </c>
      <c r="V2310" t="s">
        <v>8327</v>
      </c>
    </row>
    <row r="2311" spans="1:22" ht="60" hidden="1" x14ac:dyDescent="0.3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s="7">
        <f t="shared" si="223"/>
        <v>107</v>
      </c>
      <c r="G2311" s="7">
        <f t="shared" si="218"/>
        <v>59.82</v>
      </c>
      <c r="H2311" t="s">
        <v>8218</v>
      </c>
      <c r="I2311" t="s">
        <v>8223</v>
      </c>
      <c r="J2311" t="s">
        <v>8245</v>
      </c>
      <c r="K2311">
        <v>1362872537</v>
      </c>
      <c r="L2311">
        <v>1359848537</v>
      </c>
      <c r="M2311" s="13">
        <f t="shared" si="219"/>
        <v>41307.987696759257</v>
      </c>
      <c r="N2311" s="13" t="str">
        <f t="shared" si="220"/>
        <v>2013</v>
      </c>
      <c r="O2311" s="13" t="str">
        <f t="shared" si="221"/>
        <v>Feb</v>
      </c>
      <c r="P2311" s="13">
        <f t="shared" si="222"/>
        <v>41342.987696759257</v>
      </c>
      <c r="Q2311" t="b">
        <v>1</v>
      </c>
      <c r="R2311">
        <v>107</v>
      </c>
      <c r="S2311" t="b">
        <v>1</v>
      </c>
      <c r="T2311" t="s">
        <v>8277</v>
      </c>
      <c r="U2311" s="9" t="s">
        <v>8323</v>
      </c>
      <c r="V2311" t="s">
        <v>8327</v>
      </c>
    </row>
    <row r="2312" spans="1:22" ht="60" hidden="1" x14ac:dyDescent="0.3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s="7">
        <f t="shared" si="223"/>
        <v>429</v>
      </c>
      <c r="G2312" s="7">
        <f t="shared" si="218"/>
        <v>64.819999999999993</v>
      </c>
      <c r="H2312" t="s">
        <v>8218</v>
      </c>
      <c r="I2312" t="s">
        <v>8223</v>
      </c>
      <c r="J2312" t="s">
        <v>8245</v>
      </c>
      <c r="K2312">
        <v>1363889015</v>
      </c>
      <c r="L2312">
        <v>1361300615</v>
      </c>
      <c r="M2312" s="13">
        <f t="shared" si="219"/>
        <v>41324.79415509259</v>
      </c>
      <c r="N2312" s="13" t="str">
        <f t="shared" si="220"/>
        <v>2013</v>
      </c>
      <c r="O2312" s="13" t="str">
        <f t="shared" si="221"/>
        <v>Feb</v>
      </c>
      <c r="P2312" s="13">
        <f t="shared" si="222"/>
        <v>41354.752488425926</v>
      </c>
      <c r="Q2312" t="b">
        <v>1</v>
      </c>
      <c r="R2312">
        <v>1224</v>
      </c>
      <c r="S2312" t="b">
        <v>1</v>
      </c>
      <c r="T2312" t="s">
        <v>8277</v>
      </c>
      <c r="U2312" s="9" t="s">
        <v>8323</v>
      </c>
      <c r="V2312" t="s">
        <v>8327</v>
      </c>
    </row>
    <row r="2313" spans="1:22" ht="45" hidden="1" x14ac:dyDescent="0.3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s="7">
        <f t="shared" si="223"/>
        <v>104</v>
      </c>
      <c r="G2313" s="7">
        <f t="shared" si="218"/>
        <v>90.1</v>
      </c>
      <c r="H2313" t="s">
        <v>8218</v>
      </c>
      <c r="I2313" t="s">
        <v>8223</v>
      </c>
      <c r="J2313" t="s">
        <v>8245</v>
      </c>
      <c r="K2313">
        <v>1399421189</v>
      </c>
      <c r="L2313">
        <v>1396829189</v>
      </c>
      <c r="M2313" s="13">
        <f t="shared" si="219"/>
        <v>41736.004502314812</v>
      </c>
      <c r="N2313" s="13" t="str">
        <f t="shared" si="220"/>
        <v>2014</v>
      </c>
      <c r="O2313" s="13" t="str">
        <f t="shared" si="221"/>
        <v>Apr</v>
      </c>
      <c r="P2313" s="13">
        <f t="shared" si="222"/>
        <v>41766.004502314812</v>
      </c>
      <c r="Q2313" t="b">
        <v>1</v>
      </c>
      <c r="R2313">
        <v>104</v>
      </c>
      <c r="S2313" t="b">
        <v>1</v>
      </c>
      <c r="T2313" t="s">
        <v>8277</v>
      </c>
      <c r="U2313" s="9" t="s">
        <v>8323</v>
      </c>
      <c r="V2313" t="s">
        <v>8327</v>
      </c>
    </row>
    <row r="2314" spans="1:22" ht="45" hidden="1" x14ac:dyDescent="0.3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s="7">
        <f t="shared" si="223"/>
        <v>108</v>
      </c>
      <c r="G2314" s="7">
        <f t="shared" ref="G2314:G2377" si="224">IFERROR(ROUND(E2314/R2314,2),0)</f>
        <v>40.96</v>
      </c>
      <c r="H2314" t="s">
        <v>8218</v>
      </c>
      <c r="I2314" t="s">
        <v>8223</v>
      </c>
      <c r="J2314" t="s">
        <v>8245</v>
      </c>
      <c r="K2314">
        <v>1397862000</v>
      </c>
      <c r="L2314">
        <v>1395155478</v>
      </c>
      <c r="M2314" s="13">
        <f t="shared" ref="M2314:M2377" si="225">(((L2314/60)/60)/24)+DATE(1970,1,1)</f>
        <v>41716.632847222223</v>
      </c>
      <c r="N2314" s="13" t="str">
        <f t="shared" ref="N2314:N2377" si="226">TEXT(M2314, "YYY")</f>
        <v>2014</v>
      </c>
      <c r="O2314" s="13" t="str">
        <f t="shared" ref="O2314:O2377" si="227">TEXT(M2314,"MMM")</f>
        <v>Mar</v>
      </c>
      <c r="P2314" s="13">
        <f t="shared" ref="P2314:P2377" si="228">(((K2314/60)/60)/24)+DATE(1970,1,1)</f>
        <v>41747.958333333336</v>
      </c>
      <c r="Q2314" t="b">
        <v>1</v>
      </c>
      <c r="R2314">
        <v>79</v>
      </c>
      <c r="S2314" t="b">
        <v>1</v>
      </c>
      <c r="T2314" t="s">
        <v>8277</v>
      </c>
      <c r="U2314" s="9" t="s">
        <v>8323</v>
      </c>
      <c r="V2314" t="s">
        <v>8327</v>
      </c>
    </row>
    <row r="2315" spans="1:22" ht="30" hidden="1" x14ac:dyDescent="0.3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s="7">
        <f t="shared" si="223"/>
        <v>176</v>
      </c>
      <c r="G2315" s="7">
        <f t="shared" si="224"/>
        <v>56</v>
      </c>
      <c r="H2315" t="s">
        <v>8218</v>
      </c>
      <c r="I2315" t="s">
        <v>8223</v>
      </c>
      <c r="J2315" t="s">
        <v>8245</v>
      </c>
      <c r="K2315">
        <v>1336086026</v>
      </c>
      <c r="L2315">
        <v>1333494026</v>
      </c>
      <c r="M2315" s="13">
        <f t="shared" si="225"/>
        <v>41002.958634259259</v>
      </c>
      <c r="N2315" s="13" t="str">
        <f t="shared" si="226"/>
        <v>2012</v>
      </c>
      <c r="O2315" s="13" t="str">
        <f t="shared" si="227"/>
        <v>Apr</v>
      </c>
      <c r="P2315" s="13">
        <f t="shared" si="228"/>
        <v>41032.958634259259</v>
      </c>
      <c r="Q2315" t="b">
        <v>1</v>
      </c>
      <c r="R2315">
        <v>157</v>
      </c>
      <c r="S2315" t="b">
        <v>1</v>
      </c>
      <c r="T2315" t="s">
        <v>8277</v>
      </c>
      <c r="U2315" s="9" t="s">
        <v>8323</v>
      </c>
      <c r="V2315" t="s">
        <v>8327</v>
      </c>
    </row>
    <row r="2316" spans="1:22" ht="60" hidden="1" x14ac:dyDescent="0.3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s="7">
        <f t="shared" si="223"/>
        <v>157</v>
      </c>
      <c r="G2316" s="7">
        <f t="shared" si="224"/>
        <v>37.67</v>
      </c>
      <c r="H2316" t="s">
        <v>8218</v>
      </c>
      <c r="I2316" t="s">
        <v>8223</v>
      </c>
      <c r="J2316" t="s">
        <v>8245</v>
      </c>
      <c r="K2316">
        <v>1339074857</v>
      </c>
      <c r="L2316">
        <v>1336482857</v>
      </c>
      <c r="M2316" s="13">
        <f t="shared" si="225"/>
        <v>41037.551585648151</v>
      </c>
      <c r="N2316" s="13" t="str">
        <f t="shared" si="226"/>
        <v>2012</v>
      </c>
      <c r="O2316" s="13" t="str">
        <f t="shared" si="227"/>
        <v>May</v>
      </c>
      <c r="P2316" s="13">
        <f t="shared" si="228"/>
        <v>41067.551585648151</v>
      </c>
      <c r="Q2316" t="b">
        <v>1</v>
      </c>
      <c r="R2316">
        <v>50</v>
      </c>
      <c r="S2316" t="b">
        <v>1</v>
      </c>
      <c r="T2316" t="s">
        <v>8277</v>
      </c>
      <c r="U2316" s="9" t="s">
        <v>8323</v>
      </c>
      <c r="V2316" t="s">
        <v>8327</v>
      </c>
    </row>
    <row r="2317" spans="1:22" ht="45" hidden="1" x14ac:dyDescent="0.3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s="7">
        <f t="shared" si="223"/>
        <v>103</v>
      </c>
      <c r="G2317" s="7">
        <f t="shared" si="224"/>
        <v>40.08</v>
      </c>
      <c r="H2317" t="s">
        <v>8218</v>
      </c>
      <c r="I2317" t="s">
        <v>8223</v>
      </c>
      <c r="J2317" t="s">
        <v>8245</v>
      </c>
      <c r="K2317">
        <v>1336238743</v>
      </c>
      <c r="L2317">
        <v>1333646743</v>
      </c>
      <c r="M2317" s="13">
        <f t="shared" si="225"/>
        <v>41004.72619212963</v>
      </c>
      <c r="N2317" s="13" t="str">
        <f t="shared" si="226"/>
        <v>2012</v>
      </c>
      <c r="O2317" s="13" t="str">
        <f t="shared" si="227"/>
        <v>Apr</v>
      </c>
      <c r="P2317" s="13">
        <f t="shared" si="228"/>
        <v>41034.72619212963</v>
      </c>
      <c r="Q2317" t="b">
        <v>1</v>
      </c>
      <c r="R2317">
        <v>64</v>
      </c>
      <c r="S2317" t="b">
        <v>1</v>
      </c>
      <c r="T2317" t="s">
        <v>8277</v>
      </c>
      <c r="U2317" s="9" t="s">
        <v>8323</v>
      </c>
      <c r="V2317" t="s">
        <v>8327</v>
      </c>
    </row>
    <row r="2318" spans="1:22" ht="60" hidden="1" x14ac:dyDescent="0.3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s="7">
        <f t="shared" si="223"/>
        <v>104</v>
      </c>
      <c r="G2318" s="7">
        <f t="shared" si="224"/>
        <v>78.03</v>
      </c>
      <c r="H2318" t="s">
        <v>8218</v>
      </c>
      <c r="I2318" t="s">
        <v>8223</v>
      </c>
      <c r="J2318" t="s">
        <v>8245</v>
      </c>
      <c r="K2318">
        <v>1260383040</v>
      </c>
      <c r="L2318">
        <v>1253726650</v>
      </c>
      <c r="M2318" s="13">
        <f t="shared" si="225"/>
        <v>40079.725115740745</v>
      </c>
      <c r="N2318" s="13" t="str">
        <f t="shared" si="226"/>
        <v>2009</v>
      </c>
      <c r="O2318" s="13" t="str">
        <f t="shared" si="227"/>
        <v>Sep</v>
      </c>
      <c r="P2318" s="13">
        <f t="shared" si="228"/>
        <v>40156.76666666667</v>
      </c>
      <c r="Q2318" t="b">
        <v>1</v>
      </c>
      <c r="R2318">
        <v>200</v>
      </c>
      <c r="S2318" t="b">
        <v>1</v>
      </c>
      <c r="T2318" t="s">
        <v>8277</v>
      </c>
      <c r="U2318" s="9" t="s">
        <v>8323</v>
      </c>
      <c r="V2318" t="s">
        <v>8327</v>
      </c>
    </row>
    <row r="2319" spans="1:22" ht="45" hidden="1" x14ac:dyDescent="0.3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s="7">
        <f t="shared" si="223"/>
        <v>104</v>
      </c>
      <c r="G2319" s="7">
        <f t="shared" si="224"/>
        <v>18.91</v>
      </c>
      <c r="H2319" t="s">
        <v>8218</v>
      </c>
      <c r="I2319" t="s">
        <v>8223</v>
      </c>
      <c r="J2319" t="s">
        <v>8245</v>
      </c>
      <c r="K2319">
        <v>1266210000</v>
      </c>
      <c r="L2319">
        <v>1263474049</v>
      </c>
      <c r="M2319" s="13">
        <f t="shared" si="225"/>
        <v>40192.542233796295</v>
      </c>
      <c r="N2319" s="13" t="str">
        <f t="shared" si="226"/>
        <v>2010</v>
      </c>
      <c r="O2319" s="13" t="str">
        <f t="shared" si="227"/>
        <v>Jan</v>
      </c>
      <c r="P2319" s="13">
        <f t="shared" si="228"/>
        <v>40224.208333333336</v>
      </c>
      <c r="Q2319" t="b">
        <v>1</v>
      </c>
      <c r="R2319">
        <v>22</v>
      </c>
      <c r="S2319" t="b">
        <v>1</v>
      </c>
      <c r="T2319" t="s">
        <v>8277</v>
      </c>
      <c r="U2319" s="9" t="s">
        <v>8323</v>
      </c>
      <c r="V2319" t="s">
        <v>8327</v>
      </c>
    </row>
    <row r="2320" spans="1:22" ht="60" hidden="1" x14ac:dyDescent="0.3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s="7">
        <f t="shared" si="223"/>
        <v>121</v>
      </c>
      <c r="G2320" s="7">
        <f t="shared" si="224"/>
        <v>37.130000000000003</v>
      </c>
      <c r="H2320" t="s">
        <v>8218</v>
      </c>
      <c r="I2320" t="s">
        <v>8223</v>
      </c>
      <c r="J2320" t="s">
        <v>8245</v>
      </c>
      <c r="K2320">
        <v>1253937540</v>
      </c>
      <c r="L2320">
        <v>1251214014</v>
      </c>
      <c r="M2320" s="13">
        <f t="shared" si="225"/>
        <v>40050.643680555557</v>
      </c>
      <c r="N2320" s="13" t="str">
        <f t="shared" si="226"/>
        <v>2009</v>
      </c>
      <c r="O2320" s="13" t="str">
        <f t="shared" si="227"/>
        <v>Aug</v>
      </c>
      <c r="P2320" s="13">
        <f t="shared" si="228"/>
        <v>40082.165972222225</v>
      </c>
      <c r="Q2320" t="b">
        <v>1</v>
      </c>
      <c r="R2320">
        <v>163</v>
      </c>
      <c r="S2320" t="b">
        <v>1</v>
      </c>
      <c r="T2320" t="s">
        <v>8277</v>
      </c>
      <c r="U2320" s="9" t="s">
        <v>8323</v>
      </c>
      <c r="V2320" t="s">
        <v>8327</v>
      </c>
    </row>
    <row r="2321" spans="1:22" ht="45" hidden="1" x14ac:dyDescent="0.3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s="7">
        <f t="shared" si="223"/>
        <v>108</v>
      </c>
      <c r="G2321" s="7">
        <f t="shared" si="224"/>
        <v>41.96</v>
      </c>
      <c r="H2321" t="s">
        <v>8218</v>
      </c>
      <c r="I2321" t="s">
        <v>8223</v>
      </c>
      <c r="J2321" t="s">
        <v>8245</v>
      </c>
      <c r="K2321">
        <v>1387072685</v>
      </c>
      <c r="L2321">
        <v>1384480685</v>
      </c>
      <c r="M2321" s="13">
        <f t="shared" si="225"/>
        <v>41593.082002314812</v>
      </c>
      <c r="N2321" s="13" t="str">
        <f t="shared" si="226"/>
        <v>2013</v>
      </c>
      <c r="O2321" s="13" t="str">
        <f t="shared" si="227"/>
        <v>Nov</v>
      </c>
      <c r="P2321" s="13">
        <f t="shared" si="228"/>
        <v>41623.082002314812</v>
      </c>
      <c r="Q2321" t="b">
        <v>1</v>
      </c>
      <c r="R2321">
        <v>77</v>
      </c>
      <c r="S2321" t="b">
        <v>1</v>
      </c>
      <c r="T2321" t="s">
        <v>8277</v>
      </c>
      <c r="U2321" s="9" t="s">
        <v>8323</v>
      </c>
      <c r="V2321" t="s">
        <v>8327</v>
      </c>
    </row>
    <row r="2322" spans="1:22" ht="60" hidden="1" x14ac:dyDescent="0.3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s="7">
        <f t="shared" si="223"/>
        <v>109</v>
      </c>
      <c r="G2322" s="7">
        <f t="shared" si="224"/>
        <v>61.04</v>
      </c>
      <c r="H2322" t="s">
        <v>8218</v>
      </c>
      <c r="I2322" t="s">
        <v>8223</v>
      </c>
      <c r="J2322" t="s">
        <v>8245</v>
      </c>
      <c r="K2322">
        <v>1396463800</v>
      </c>
      <c r="L2322">
        <v>1393443400</v>
      </c>
      <c r="M2322" s="13">
        <f t="shared" si="225"/>
        <v>41696.817129629628</v>
      </c>
      <c r="N2322" s="13" t="str">
        <f t="shared" si="226"/>
        <v>2014</v>
      </c>
      <c r="O2322" s="13" t="str">
        <f t="shared" si="227"/>
        <v>Feb</v>
      </c>
      <c r="P2322" s="13">
        <f t="shared" si="228"/>
        <v>41731.775462962964</v>
      </c>
      <c r="Q2322" t="b">
        <v>1</v>
      </c>
      <c r="R2322">
        <v>89</v>
      </c>
      <c r="S2322" t="b">
        <v>1</v>
      </c>
      <c r="T2322" t="s">
        <v>8277</v>
      </c>
      <c r="U2322" s="9" t="s">
        <v>8323</v>
      </c>
      <c r="V2322" t="s">
        <v>8327</v>
      </c>
    </row>
    <row r="2323" spans="1:22" ht="45" hidden="1" x14ac:dyDescent="0.3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s="7">
        <f t="shared" si="223"/>
        <v>39</v>
      </c>
      <c r="G2323" s="7">
        <f t="shared" si="224"/>
        <v>64.53</v>
      </c>
      <c r="H2323" t="s">
        <v>8221</v>
      </c>
      <c r="I2323" t="s">
        <v>8238</v>
      </c>
      <c r="J2323" t="s">
        <v>8248</v>
      </c>
      <c r="K2323">
        <v>1491282901</v>
      </c>
      <c r="L2323">
        <v>1488694501</v>
      </c>
      <c r="M2323" s="13">
        <f t="shared" si="225"/>
        <v>42799.260428240741</v>
      </c>
      <c r="N2323" s="13" t="str">
        <f t="shared" si="226"/>
        <v>2017</v>
      </c>
      <c r="O2323" s="13" t="str">
        <f t="shared" si="227"/>
        <v>Mar</v>
      </c>
      <c r="P2323" s="13">
        <f t="shared" si="228"/>
        <v>42829.21876157407</v>
      </c>
      <c r="Q2323" t="b">
        <v>0</v>
      </c>
      <c r="R2323">
        <v>64</v>
      </c>
      <c r="S2323" t="b">
        <v>0</v>
      </c>
      <c r="T2323" t="s">
        <v>8296</v>
      </c>
      <c r="U2323" s="9" t="s">
        <v>8334</v>
      </c>
      <c r="V2323" t="s">
        <v>8350</v>
      </c>
    </row>
    <row r="2324" spans="1:22" ht="45" hidden="1" x14ac:dyDescent="0.3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s="7">
        <f t="shared" si="223"/>
        <v>3</v>
      </c>
      <c r="G2324" s="7">
        <f t="shared" si="224"/>
        <v>21.25</v>
      </c>
      <c r="H2324" t="s">
        <v>8221</v>
      </c>
      <c r="I2324" t="s">
        <v>8223</v>
      </c>
      <c r="J2324" t="s">
        <v>8245</v>
      </c>
      <c r="K2324">
        <v>1491769769</v>
      </c>
      <c r="L2324">
        <v>1489181369</v>
      </c>
      <c r="M2324" s="13">
        <f t="shared" si="225"/>
        <v>42804.895474537043</v>
      </c>
      <c r="N2324" s="13" t="str">
        <f t="shared" si="226"/>
        <v>2017</v>
      </c>
      <c r="O2324" s="13" t="str">
        <f t="shared" si="227"/>
        <v>Mar</v>
      </c>
      <c r="P2324" s="13">
        <f t="shared" si="228"/>
        <v>42834.853807870371</v>
      </c>
      <c r="Q2324" t="b">
        <v>0</v>
      </c>
      <c r="R2324">
        <v>4</v>
      </c>
      <c r="S2324" t="b">
        <v>0</v>
      </c>
      <c r="T2324" t="s">
        <v>8296</v>
      </c>
      <c r="U2324" s="9" t="s">
        <v>8334</v>
      </c>
      <c r="V2324" t="s">
        <v>8350</v>
      </c>
    </row>
    <row r="2325" spans="1:22" ht="45" hidden="1" x14ac:dyDescent="0.3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s="7">
        <f t="shared" si="223"/>
        <v>48</v>
      </c>
      <c r="G2325" s="7">
        <f t="shared" si="224"/>
        <v>30</v>
      </c>
      <c r="H2325" t="s">
        <v>8221</v>
      </c>
      <c r="I2325" t="s">
        <v>8223</v>
      </c>
      <c r="J2325" t="s">
        <v>8245</v>
      </c>
      <c r="K2325">
        <v>1490033247</v>
      </c>
      <c r="L2325">
        <v>1489428447</v>
      </c>
      <c r="M2325" s="13">
        <f t="shared" si="225"/>
        <v>42807.755173611105</v>
      </c>
      <c r="N2325" s="13" t="str">
        <f t="shared" si="226"/>
        <v>2017</v>
      </c>
      <c r="O2325" s="13" t="str">
        <f t="shared" si="227"/>
        <v>Mar</v>
      </c>
      <c r="P2325" s="13">
        <f t="shared" si="228"/>
        <v>42814.755173611105</v>
      </c>
      <c r="Q2325" t="b">
        <v>0</v>
      </c>
      <c r="R2325">
        <v>4</v>
      </c>
      <c r="S2325" t="b">
        <v>0</v>
      </c>
      <c r="T2325" t="s">
        <v>8296</v>
      </c>
      <c r="U2325" s="9" t="s">
        <v>8334</v>
      </c>
      <c r="V2325" t="s">
        <v>8350</v>
      </c>
    </row>
    <row r="2326" spans="1:22" ht="45" hidden="1" x14ac:dyDescent="0.3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s="7">
        <f t="shared" si="223"/>
        <v>21</v>
      </c>
      <c r="G2326" s="7">
        <f t="shared" si="224"/>
        <v>25.49</v>
      </c>
      <c r="H2326" t="s">
        <v>8221</v>
      </c>
      <c r="I2326" t="s">
        <v>8224</v>
      </c>
      <c r="J2326" t="s">
        <v>8246</v>
      </c>
      <c r="K2326">
        <v>1490559285</v>
      </c>
      <c r="L2326">
        <v>1487970885</v>
      </c>
      <c r="M2326" s="13">
        <f t="shared" si="225"/>
        <v>42790.885243055556</v>
      </c>
      <c r="N2326" s="13" t="str">
        <f t="shared" si="226"/>
        <v>2017</v>
      </c>
      <c r="O2326" s="13" t="str">
        <f t="shared" si="227"/>
        <v>Feb</v>
      </c>
      <c r="P2326" s="13">
        <f t="shared" si="228"/>
        <v>42820.843576388885</v>
      </c>
      <c r="Q2326" t="b">
        <v>0</v>
      </c>
      <c r="R2326">
        <v>61</v>
      </c>
      <c r="S2326" t="b">
        <v>0</v>
      </c>
      <c r="T2326" t="s">
        <v>8296</v>
      </c>
      <c r="U2326" s="9" t="s">
        <v>8334</v>
      </c>
      <c r="V2326" t="s">
        <v>8350</v>
      </c>
    </row>
    <row r="2327" spans="1:22" ht="45" hidden="1" x14ac:dyDescent="0.3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s="7">
        <f t="shared" si="223"/>
        <v>8</v>
      </c>
      <c r="G2327" s="7">
        <f t="shared" si="224"/>
        <v>11.43</v>
      </c>
      <c r="H2327" t="s">
        <v>8221</v>
      </c>
      <c r="I2327" t="s">
        <v>8223</v>
      </c>
      <c r="J2327" t="s">
        <v>8245</v>
      </c>
      <c r="K2327">
        <v>1490830331</v>
      </c>
      <c r="L2327">
        <v>1488241931</v>
      </c>
      <c r="M2327" s="13">
        <f t="shared" si="225"/>
        <v>42794.022349537037</v>
      </c>
      <c r="N2327" s="13" t="str">
        <f t="shared" si="226"/>
        <v>2017</v>
      </c>
      <c r="O2327" s="13" t="str">
        <f t="shared" si="227"/>
        <v>Feb</v>
      </c>
      <c r="P2327" s="13">
        <f t="shared" si="228"/>
        <v>42823.980682870373</v>
      </c>
      <c r="Q2327" t="b">
        <v>0</v>
      </c>
      <c r="R2327">
        <v>7</v>
      </c>
      <c r="S2327" t="b">
        <v>0</v>
      </c>
      <c r="T2327" t="s">
        <v>8296</v>
      </c>
      <c r="U2327" s="9" t="s">
        <v>8334</v>
      </c>
      <c r="V2327" t="s">
        <v>8350</v>
      </c>
    </row>
    <row r="2328" spans="1:22" ht="60" hidden="1" x14ac:dyDescent="0.3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s="7">
        <f t="shared" si="223"/>
        <v>1</v>
      </c>
      <c r="G2328" s="7">
        <f t="shared" si="224"/>
        <v>108</v>
      </c>
      <c r="H2328" t="s">
        <v>8221</v>
      </c>
      <c r="I2328" t="s">
        <v>8223</v>
      </c>
      <c r="J2328" t="s">
        <v>8245</v>
      </c>
      <c r="K2328">
        <v>1493571600</v>
      </c>
      <c r="L2328">
        <v>1489106948</v>
      </c>
      <c r="M2328" s="13">
        <f t="shared" si="225"/>
        <v>42804.034120370372</v>
      </c>
      <c r="N2328" s="13" t="str">
        <f t="shared" si="226"/>
        <v>2017</v>
      </c>
      <c r="O2328" s="13" t="str">
        <f t="shared" si="227"/>
        <v>Mar</v>
      </c>
      <c r="P2328" s="13">
        <f t="shared" si="228"/>
        <v>42855.708333333328</v>
      </c>
      <c r="Q2328" t="b">
        <v>0</v>
      </c>
      <c r="R2328">
        <v>1</v>
      </c>
      <c r="S2328" t="b">
        <v>0</v>
      </c>
      <c r="T2328" t="s">
        <v>8296</v>
      </c>
      <c r="U2328" s="9" t="s">
        <v>8334</v>
      </c>
      <c r="V2328" t="s">
        <v>8350</v>
      </c>
    </row>
    <row r="2329" spans="1:22" ht="45" hidden="1" x14ac:dyDescent="0.3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s="7">
        <f t="shared" si="223"/>
        <v>526</v>
      </c>
      <c r="G2329" s="7">
        <f t="shared" si="224"/>
        <v>54.88</v>
      </c>
      <c r="H2329" t="s">
        <v>8218</v>
      </c>
      <c r="I2329" t="s">
        <v>8223</v>
      </c>
      <c r="J2329" t="s">
        <v>8245</v>
      </c>
      <c r="K2329">
        <v>1409090440</v>
      </c>
      <c r="L2329">
        <v>1406066440</v>
      </c>
      <c r="M2329" s="13">
        <f t="shared" si="225"/>
        <v>41842.917129629634</v>
      </c>
      <c r="N2329" s="13" t="str">
        <f t="shared" si="226"/>
        <v>2014</v>
      </c>
      <c r="O2329" s="13" t="str">
        <f t="shared" si="227"/>
        <v>Jul</v>
      </c>
      <c r="P2329" s="13">
        <f t="shared" si="228"/>
        <v>41877.917129629634</v>
      </c>
      <c r="Q2329" t="b">
        <v>1</v>
      </c>
      <c r="R2329">
        <v>3355</v>
      </c>
      <c r="S2329" t="b">
        <v>1</v>
      </c>
      <c r="T2329" t="s">
        <v>8296</v>
      </c>
      <c r="U2329" s="9" t="s">
        <v>8334</v>
      </c>
      <c r="V2329" t="s">
        <v>8350</v>
      </c>
    </row>
    <row r="2330" spans="1:22" ht="75" hidden="1" x14ac:dyDescent="0.3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s="7">
        <f t="shared" ref="F2330:F2393" si="229">ROUND(E2330/D2330*100,0)</f>
        <v>254</v>
      </c>
      <c r="G2330" s="7">
        <f t="shared" si="224"/>
        <v>47.38</v>
      </c>
      <c r="H2330" t="s">
        <v>8218</v>
      </c>
      <c r="I2330" t="s">
        <v>8223</v>
      </c>
      <c r="J2330" t="s">
        <v>8245</v>
      </c>
      <c r="K2330">
        <v>1434307537</v>
      </c>
      <c r="L2330">
        <v>1431715537</v>
      </c>
      <c r="M2330" s="13">
        <f t="shared" si="225"/>
        <v>42139.781678240746</v>
      </c>
      <c r="N2330" s="13" t="str">
        <f t="shared" si="226"/>
        <v>2015</v>
      </c>
      <c r="O2330" s="13" t="str">
        <f t="shared" si="227"/>
        <v>May</v>
      </c>
      <c r="P2330" s="13">
        <f t="shared" si="228"/>
        <v>42169.781678240746</v>
      </c>
      <c r="Q2330" t="b">
        <v>1</v>
      </c>
      <c r="R2330">
        <v>537</v>
      </c>
      <c r="S2330" t="b">
        <v>1</v>
      </c>
      <c r="T2330" t="s">
        <v>8296</v>
      </c>
      <c r="U2330" s="9" t="s">
        <v>8334</v>
      </c>
      <c r="V2330" t="s">
        <v>8350</v>
      </c>
    </row>
    <row r="2331" spans="1:22" ht="45" hidden="1" x14ac:dyDescent="0.3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s="7">
        <f t="shared" si="229"/>
        <v>106</v>
      </c>
      <c r="G2331" s="7">
        <f t="shared" si="224"/>
        <v>211.84</v>
      </c>
      <c r="H2331" t="s">
        <v>8218</v>
      </c>
      <c r="I2331" t="s">
        <v>8223</v>
      </c>
      <c r="J2331" t="s">
        <v>8245</v>
      </c>
      <c r="K2331">
        <v>1405609146</v>
      </c>
      <c r="L2331">
        <v>1403017146</v>
      </c>
      <c r="M2331" s="13">
        <f t="shared" si="225"/>
        <v>41807.624374999999</v>
      </c>
      <c r="N2331" s="13" t="str">
        <f t="shared" si="226"/>
        <v>2014</v>
      </c>
      <c r="O2331" s="13" t="str">
        <f t="shared" si="227"/>
        <v>Jun</v>
      </c>
      <c r="P2331" s="13">
        <f t="shared" si="228"/>
        <v>41837.624374999999</v>
      </c>
      <c r="Q2331" t="b">
        <v>1</v>
      </c>
      <c r="R2331">
        <v>125</v>
      </c>
      <c r="S2331" t="b">
        <v>1</v>
      </c>
      <c r="T2331" t="s">
        <v>8296</v>
      </c>
      <c r="U2331" s="9" t="s">
        <v>8334</v>
      </c>
      <c r="V2331" t="s">
        <v>8350</v>
      </c>
    </row>
    <row r="2332" spans="1:22" ht="60" hidden="1" x14ac:dyDescent="0.3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s="7">
        <f t="shared" si="229"/>
        <v>102</v>
      </c>
      <c r="G2332" s="7">
        <f t="shared" si="224"/>
        <v>219.93</v>
      </c>
      <c r="H2332" t="s">
        <v>8218</v>
      </c>
      <c r="I2332" t="s">
        <v>8223</v>
      </c>
      <c r="J2332" t="s">
        <v>8245</v>
      </c>
      <c r="K2332">
        <v>1451001600</v>
      </c>
      <c r="L2332">
        <v>1448400943</v>
      </c>
      <c r="M2332" s="13">
        <f t="shared" si="225"/>
        <v>42332.89980324074</v>
      </c>
      <c r="N2332" s="13" t="str">
        <f t="shared" si="226"/>
        <v>2015</v>
      </c>
      <c r="O2332" s="13" t="str">
        <f t="shared" si="227"/>
        <v>Nov</v>
      </c>
      <c r="P2332" s="13">
        <f t="shared" si="228"/>
        <v>42363</v>
      </c>
      <c r="Q2332" t="b">
        <v>1</v>
      </c>
      <c r="R2332">
        <v>163</v>
      </c>
      <c r="S2332" t="b">
        <v>1</v>
      </c>
      <c r="T2332" t="s">
        <v>8296</v>
      </c>
      <c r="U2332" s="9" t="s">
        <v>8334</v>
      </c>
      <c r="V2332" t="s">
        <v>8350</v>
      </c>
    </row>
    <row r="2333" spans="1:22" ht="45" hidden="1" x14ac:dyDescent="0.3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s="7">
        <f t="shared" si="229"/>
        <v>144</v>
      </c>
      <c r="G2333" s="7">
        <f t="shared" si="224"/>
        <v>40.799999999999997</v>
      </c>
      <c r="H2333" t="s">
        <v>8218</v>
      </c>
      <c r="I2333" t="s">
        <v>8223</v>
      </c>
      <c r="J2333" t="s">
        <v>8245</v>
      </c>
      <c r="K2333">
        <v>1408320490</v>
      </c>
      <c r="L2333">
        <v>1405728490</v>
      </c>
      <c r="M2333" s="13">
        <f t="shared" si="225"/>
        <v>41839.005671296298</v>
      </c>
      <c r="N2333" s="13" t="str">
        <f t="shared" si="226"/>
        <v>2014</v>
      </c>
      <c r="O2333" s="13" t="str">
        <f t="shared" si="227"/>
        <v>Jul</v>
      </c>
      <c r="P2333" s="13">
        <f t="shared" si="228"/>
        <v>41869.005671296298</v>
      </c>
      <c r="Q2333" t="b">
        <v>1</v>
      </c>
      <c r="R2333">
        <v>283</v>
      </c>
      <c r="S2333" t="b">
        <v>1</v>
      </c>
      <c r="T2333" t="s">
        <v>8296</v>
      </c>
      <c r="U2333" s="9" t="s">
        <v>8334</v>
      </c>
      <c r="V2333" t="s">
        <v>8350</v>
      </c>
    </row>
    <row r="2334" spans="1:22" ht="60" hidden="1" x14ac:dyDescent="0.3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s="7">
        <f t="shared" si="229"/>
        <v>106</v>
      </c>
      <c r="G2334" s="7">
        <f t="shared" si="224"/>
        <v>75.5</v>
      </c>
      <c r="H2334" t="s">
        <v>8218</v>
      </c>
      <c r="I2334" t="s">
        <v>8223</v>
      </c>
      <c r="J2334" t="s">
        <v>8245</v>
      </c>
      <c r="K2334">
        <v>1423235071</v>
      </c>
      <c r="L2334">
        <v>1420643071</v>
      </c>
      <c r="M2334" s="13">
        <f t="shared" si="225"/>
        <v>42011.628136574072</v>
      </c>
      <c r="N2334" s="13" t="str">
        <f t="shared" si="226"/>
        <v>2015</v>
      </c>
      <c r="O2334" s="13" t="str">
        <f t="shared" si="227"/>
        <v>Jan</v>
      </c>
      <c r="P2334" s="13">
        <f t="shared" si="228"/>
        <v>42041.628136574072</v>
      </c>
      <c r="Q2334" t="b">
        <v>1</v>
      </c>
      <c r="R2334">
        <v>352</v>
      </c>
      <c r="S2334" t="b">
        <v>1</v>
      </c>
      <c r="T2334" t="s">
        <v>8296</v>
      </c>
      <c r="U2334" s="9" t="s">
        <v>8334</v>
      </c>
      <c r="V2334" t="s">
        <v>8350</v>
      </c>
    </row>
    <row r="2335" spans="1:22" ht="60" hidden="1" x14ac:dyDescent="0.3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s="7">
        <f t="shared" si="229"/>
        <v>212</v>
      </c>
      <c r="G2335" s="7">
        <f t="shared" si="224"/>
        <v>13.54</v>
      </c>
      <c r="H2335" t="s">
        <v>8218</v>
      </c>
      <c r="I2335" t="s">
        <v>8223</v>
      </c>
      <c r="J2335" t="s">
        <v>8245</v>
      </c>
      <c r="K2335">
        <v>1401385800</v>
      </c>
      <c r="L2335">
        <v>1399563390</v>
      </c>
      <c r="M2335" s="13">
        <f t="shared" si="225"/>
        <v>41767.650347222225</v>
      </c>
      <c r="N2335" s="13" t="str">
        <f t="shared" si="226"/>
        <v>2014</v>
      </c>
      <c r="O2335" s="13" t="str">
        <f t="shared" si="227"/>
        <v>May</v>
      </c>
      <c r="P2335" s="13">
        <f t="shared" si="228"/>
        <v>41788.743055555555</v>
      </c>
      <c r="Q2335" t="b">
        <v>1</v>
      </c>
      <c r="R2335">
        <v>94</v>
      </c>
      <c r="S2335" t="b">
        <v>1</v>
      </c>
      <c r="T2335" t="s">
        <v>8296</v>
      </c>
      <c r="U2335" s="9" t="s">
        <v>8334</v>
      </c>
      <c r="V2335" t="s">
        <v>8350</v>
      </c>
    </row>
    <row r="2336" spans="1:22" ht="45" hidden="1" x14ac:dyDescent="0.3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s="7">
        <f t="shared" si="229"/>
        <v>102</v>
      </c>
      <c r="G2336" s="7">
        <f t="shared" si="224"/>
        <v>60.87</v>
      </c>
      <c r="H2336" t="s">
        <v>8218</v>
      </c>
      <c r="I2336" t="s">
        <v>8223</v>
      </c>
      <c r="J2336" t="s">
        <v>8245</v>
      </c>
      <c r="K2336">
        <v>1415208840</v>
      </c>
      <c r="L2336">
        <v>1412611498</v>
      </c>
      <c r="M2336" s="13">
        <f t="shared" si="225"/>
        <v>41918.670115740737</v>
      </c>
      <c r="N2336" s="13" t="str">
        <f t="shared" si="226"/>
        <v>2014</v>
      </c>
      <c r="O2336" s="13" t="str">
        <f t="shared" si="227"/>
        <v>Oct</v>
      </c>
      <c r="P2336" s="13">
        <f t="shared" si="228"/>
        <v>41948.731944444444</v>
      </c>
      <c r="Q2336" t="b">
        <v>1</v>
      </c>
      <c r="R2336">
        <v>67</v>
      </c>
      <c r="S2336" t="b">
        <v>1</v>
      </c>
      <c r="T2336" t="s">
        <v>8296</v>
      </c>
      <c r="U2336" s="9" t="s">
        <v>8334</v>
      </c>
      <c r="V2336" t="s">
        <v>8350</v>
      </c>
    </row>
    <row r="2337" spans="1:22" ht="60" hidden="1" x14ac:dyDescent="0.3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s="7">
        <f t="shared" si="229"/>
        <v>102</v>
      </c>
      <c r="G2337" s="7">
        <f t="shared" si="224"/>
        <v>115.69</v>
      </c>
      <c r="H2337" t="s">
        <v>8218</v>
      </c>
      <c r="I2337" t="s">
        <v>8223</v>
      </c>
      <c r="J2337" t="s">
        <v>8245</v>
      </c>
      <c r="K2337">
        <v>1402494243</v>
      </c>
      <c r="L2337">
        <v>1399902243</v>
      </c>
      <c r="M2337" s="13">
        <f t="shared" si="225"/>
        <v>41771.572256944448</v>
      </c>
      <c r="N2337" s="13" t="str">
        <f t="shared" si="226"/>
        <v>2014</v>
      </c>
      <c r="O2337" s="13" t="str">
        <f t="shared" si="227"/>
        <v>May</v>
      </c>
      <c r="P2337" s="13">
        <f t="shared" si="228"/>
        <v>41801.572256944448</v>
      </c>
      <c r="Q2337" t="b">
        <v>1</v>
      </c>
      <c r="R2337">
        <v>221</v>
      </c>
      <c r="S2337" t="b">
        <v>1</v>
      </c>
      <c r="T2337" t="s">
        <v>8296</v>
      </c>
      <c r="U2337" s="9" t="s">
        <v>8334</v>
      </c>
      <c r="V2337" t="s">
        <v>8350</v>
      </c>
    </row>
    <row r="2338" spans="1:22" ht="45" hidden="1" x14ac:dyDescent="0.3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s="7">
        <f t="shared" si="229"/>
        <v>521</v>
      </c>
      <c r="G2338" s="7">
        <f t="shared" si="224"/>
        <v>48.1</v>
      </c>
      <c r="H2338" t="s">
        <v>8218</v>
      </c>
      <c r="I2338" t="s">
        <v>8223</v>
      </c>
      <c r="J2338" t="s">
        <v>8245</v>
      </c>
      <c r="K2338">
        <v>1394316695</v>
      </c>
      <c r="L2338">
        <v>1390860695</v>
      </c>
      <c r="M2338" s="13">
        <f t="shared" si="225"/>
        <v>41666.924710648149</v>
      </c>
      <c r="N2338" s="13" t="str">
        <f t="shared" si="226"/>
        <v>2014</v>
      </c>
      <c r="O2338" s="13" t="str">
        <f t="shared" si="227"/>
        <v>Jan</v>
      </c>
      <c r="P2338" s="13">
        <f t="shared" si="228"/>
        <v>41706.924710648149</v>
      </c>
      <c r="Q2338" t="b">
        <v>1</v>
      </c>
      <c r="R2338">
        <v>2165</v>
      </c>
      <c r="S2338" t="b">
        <v>1</v>
      </c>
      <c r="T2338" t="s">
        <v>8296</v>
      </c>
      <c r="U2338" s="9" t="s">
        <v>8334</v>
      </c>
      <c r="V2338" t="s">
        <v>8350</v>
      </c>
    </row>
    <row r="2339" spans="1:22" ht="30" hidden="1" x14ac:dyDescent="0.3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s="7">
        <f t="shared" si="229"/>
        <v>111</v>
      </c>
      <c r="G2339" s="7">
        <f t="shared" si="224"/>
        <v>74.180000000000007</v>
      </c>
      <c r="H2339" t="s">
        <v>8218</v>
      </c>
      <c r="I2339" t="s">
        <v>8223</v>
      </c>
      <c r="J2339" t="s">
        <v>8245</v>
      </c>
      <c r="K2339">
        <v>1403796143</v>
      </c>
      <c r="L2339">
        <v>1401204143</v>
      </c>
      <c r="M2339" s="13">
        <f t="shared" si="225"/>
        <v>41786.640543981484</v>
      </c>
      <c r="N2339" s="13" t="str">
        <f t="shared" si="226"/>
        <v>2014</v>
      </c>
      <c r="O2339" s="13" t="str">
        <f t="shared" si="227"/>
        <v>May</v>
      </c>
      <c r="P2339" s="13">
        <f t="shared" si="228"/>
        <v>41816.640543981484</v>
      </c>
      <c r="Q2339" t="b">
        <v>1</v>
      </c>
      <c r="R2339">
        <v>179</v>
      </c>
      <c r="S2339" t="b">
        <v>1</v>
      </c>
      <c r="T2339" t="s">
        <v>8296</v>
      </c>
      <c r="U2339" s="9" t="s">
        <v>8334</v>
      </c>
      <c r="V2339" t="s">
        <v>8350</v>
      </c>
    </row>
    <row r="2340" spans="1:22" ht="45" hidden="1" x14ac:dyDescent="0.3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s="7">
        <f t="shared" si="229"/>
        <v>101</v>
      </c>
      <c r="G2340" s="7">
        <f t="shared" si="224"/>
        <v>123.35</v>
      </c>
      <c r="H2340" t="s">
        <v>8218</v>
      </c>
      <c r="I2340" t="s">
        <v>8223</v>
      </c>
      <c r="J2340" t="s">
        <v>8245</v>
      </c>
      <c r="K2340">
        <v>1404077484</v>
      </c>
      <c r="L2340">
        <v>1401485484</v>
      </c>
      <c r="M2340" s="13">
        <f t="shared" si="225"/>
        <v>41789.896805555552</v>
      </c>
      <c r="N2340" s="13" t="str">
        <f t="shared" si="226"/>
        <v>2014</v>
      </c>
      <c r="O2340" s="13" t="str">
        <f t="shared" si="227"/>
        <v>May</v>
      </c>
      <c r="P2340" s="13">
        <f t="shared" si="228"/>
        <v>41819.896805555552</v>
      </c>
      <c r="Q2340" t="b">
        <v>1</v>
      </c>
      <c r="R2340">
        <v>123</v>
      </c>
      <c r="S2340" t="b">
        <v>1</v>
      </c>
      <c r="T2340" t="s">
        <v>8296</v>
      </c>
      <c r="U2340" s="9" t="s">
        <v>8334</v>
      </c>
      <c r="V2340" t="s">
        <v>8350</v>
      </c>
    </row>
    <row r="2341" spans="1:22" ht="45" hidden="1" x14ac:dyDescent="0.3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s="7">
        <f t="shared" si="229"/>
        <v>294</v>
      </c>
      <c r="G2341" s="7">
        <f t="shared" si="224"/>
        <v>66.62</v>
      </c>
      <c r="H2341" t="s">
        <v>8218</v>
      </c>
      <c r="I2341" t="s">
        <v>8223</v>
      </c>
      <c r="J2341" t="s">
        <v>8245</v>
      </c>
      <c r="K2341">
        <v>1482134340</v>
      </c>
      <c r="L2341">
        <v>1479496309</v>
      </c>
      <c r="M2341" s="13">
        <f t="shared" si="225"/>
        <v>42692.79987268518</v>
      </c>
      <c r="N2341" s="13" t="str">
        <f t="shared" si="226"/>
        <v>2016</v>
      </c>
      <c r="O2341" s="13" t="str">
        <f t="shared" si="227"/>
        <v>Nov</v>
      </c>
      <c r="P2341" s="13">
        <f t="shared" si="228"/>
        <v>42723.332638888889</v>
      </c>
      <c r="Q2341" t="b">
        <v>1</v>
      </c>
      <c r="R2341">
        <v>1104</v>
      </c>
      <c r="S2341" t="b">
        <v>1</v>
      </c>
      <c r="T2341" t="s">
        <v>8296</v>
      </c>
      <c r="U2341" s="9" t="s">
        <v>8334</v>
      </c>
      <c r="V2341" t="s">
        <v>8350</v>
      </c>
    </row>
    <row r="2342" spans="1:22" ht="45" hidden="1" x14ac:dyDescent="0.3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s="7">
        <f t="shared" si="229"/>
        <v>106</v>
      </c>
      <c r="G2342" s="7">
        <f t="shared" si="224"/>
        <v>104.99</v>
      </c>
      <c r="H2342" t="s">
        <v>8218</v>
      </c>
      <c r="I2342" t="s">
        <v>8223</v>
      </c>
      <c r="J2342" t="s">
        <v>8245</v>
      </c>
      <c r="K2342">
        <v>1477841138</v>
      </c>
      <c r="L2342">
        <v>1475249138</v>
      </c>
      <c r="M2342" s="13">
        <f t="shared" si="225"/>
        <v>42643.642800925925</v>
      </c>
      <c r="N2342" s="13" t="str">
        <f t="shared" si="226"/>
        <v>2016</v>
      </c>
      <c r="O2342" s="13" t="str">
        <f t="shared" si="227"/>
        <v>Sep</v>
      </c>
      <c r="P2342" s="13">
        <f t="shared" si="228"/>
        <v>42673.642800925925</v>
      </c>
      <c r="Q2342" t="b">
        <v>1</v>
      </c>
      <c r="R2342">
        <v>403</v>
      </c>
      <c r="S2342" t="b">
        <v>1</v>
      </c>
      <c r="T2342" t="s">
        <v>8296</v>
      </c>
      <c r="U2342" s="9" t="s">
        <v>8334</v>
      </c>
      <c r="V2342" t="s">
        <v>8350</v>
      </c>
    </row>
    <row r="2343" spans="1:22" ht="45" hidden="1" x14ac:dyDescent="0.3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s="7">
        <f t="shared" si="229"/>
        <v>0</v>
      </c>
      <c r="G2343" s="7">
        <f t="shared" si="224"/>
        <v>0</v>
      </c>
      <c r="H2343" t="s">
        <v>8219</v>
      </c>
      <c r="I2343" t="s">
        <v>8223</v>
      </c>
      <c r="J2343" t="s">
        <v>8245</v>
      </c>
      <c r="K2343">
        <v>1436729504</v>
      </c>
      <c r="L2343">
        <v>1434137504</v>
      </c>
      <c r="M2343" s="13">
        <f t="shared" si="225"/>
        <v>42167.813703703709</v>
      </c>
      <c r="N2343" s="13" t="str">
        <f t="shared" si="226"/>
        <v>2015</v>
      </c>
      <c r="O2343" s="13" t="str">
        <f t="shared" si="227"/>
        <v>Jun</v>
      </c>
      <c r="P2343" s="13">
        <f t="shared" si="228"/>
        <v>42197.813703703709</v>
      </c>
      <c r="Q2343" t="b">
        <v>0</v>
      </c>
      <c r="R2343">
        <v>0</v>
      </c>
      <c r="S2343" t="b">
        <v>0</v>
      </c>
      <c r="T2343" t="s">
        <v>8270</v>
      </c>
      <c r="U2343" s="9" t="s">
        <v>8317</v>
      </c>
      <c r="V2343" t="s">
        <v>8318</v>
      </c>
    </row>
    <row r="2344" spans="1:22" ht="60" hidden="1" x14ac:dyDescent="0.3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s="7">
        <f t="shared" si="229"/>
        <v>0</v>
      </c>
      <c r="G2344" s="7">
        <f t="shared" si="224"/>
        <v>0</v>
      </c>
      <c r="H2344" t="s">
        <v>8219</v>
      </c>
      <c r="I2344" t="s">
        <v>8223</v>
      </c>
      <c r="J2344" t="s">
        <v>8245</v>
      </c>
      <c r="K2344">
        <v>1412571600</v>
      </c>
      <c r="L2344">
        <v>1410799870</v>
      </c>
      <c r="M2344" s="13">
        <f t="shared" si="225"/>
        <v>41897.702199074076</v>
      </c>
      <c r="N2344" s="13" t="str">
        <f t="shared" si="226"/>
        <v>2014</v>
      </c>
      <c r="O2344" s="13" t="str">
        <f t="shared" si="227"/>
        <v>Sep</v>
      </c>
      <c r="P2344" s="13">
        <f t="shared" si="228"/>
        <v>41918.208333333336</v>
      </c>
      <c r="Q2344" t="b">
        <v>0</v>
      </c>
      <c r="R2344">
        <v>0</v>
      </c>
      <c r="S2344" t="b">
        <v>0</v>
      </c>
      <c r="T2344" t="s">
        <v>8270</v>
      </c>
      <c r="U2344" s="9" t="s">
        <v>8317</v>
      </c>
      <c r="V2344" t="s">
        <v>8318</v>
      </c>
    </row>
    <row r="2345" spans="1:22" ht="60" hidden="1" x14ac:dyDescent="0.3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s="7">
        <f t="shared" si="229"/>
        <v>3</v>
      </c>
      <c r="G2345" s="7">
        <f t="shared" si="224"/>
        <v>300</v>
      </c>
      <c r="H2345" t="s">
        <v>8219</v>
      </c>
      <c r="I2345" t="s">
        <v>8223</v>
      </c>
      <c r="J2345" t="s">
        <v>8245</v>
      </c>
      <c r="K2345">
        <v>1452282420</v>
      </c>
      <c r="L2345">
        <v>1447962505</v>
      </c>
      <c r="M2345" s="13">
        <f t="shared" si="225"/>
        <v>42327.825289351851</v>
      </c>
      <c r="N2345" s="13" t="str">
        <f t="shared" si="226"/>
        <v>2015</v>
      </c>
      <c r="O2345" s="13" t="str">
        <f t="shared" si="227"/>
        <v>Nov</v>
      </c>
      <c r="P2345" s="13">
        <f t="shared" si="228"/>
        <v>42377.82430555555</v>
      </c>
      <c r="Q2345" t="b">
        <v>0</v>
      </c>
      <c r="R2345">
        <v>1</v>
      </c>
      <c r="S2345" t="b">
        <v>0</v>
      </c>
      <c r="T2345" t="s">
        <v>8270</v>
      </c>
      <c r="U2345" s="9" t="s">
        <v>8317</v>
      </c>
      <c r="V2345" t="s">
        <v>8318</v>
      </c>
    </row>
    <row r="2346" spans="1:22" ht="60" hidden="1" x14ac:dyDescent="0.3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s="7">
        <f t="shared" si="229"/>
        <v>0</v>
      </c>
      <c r="G2346" s="7">
        <f t="shared" si="224"/>
        <v>1</v>
      </c>
      <c r="H2346" t="s">
        <v>8219</v>
      </c>
      <c r="I2346" t="s">
        <v>8228</v>
      </c>
      <c r="J2346" t="s">
        <v>8250</v>
      </c>
      <c r="K2346">
        <v>1466789269</v>
      </c>
      <c r="L2346">
        <v>1464197269</v>
      </c>
      <c r="M2346" s="13">
        <f t="shared" si="225"/>
        <v>42515.727650462963</v>
      </c>
      <c r="N2346" s="13" t="str">
        <f t="shared" si="226"/>
        <v>2016</v>
      </c>
      <c r="O2346" s="13" t="str">
        <f t="shared" si="227"/>
        <v>May</v>
      </c>
      <c r="P2346" s="13">
        <f t="shared" si="228"/>
        <v>42545.727650462963</v>
      </c>
      <c r="Q2346" t="b">
        <v>0</v>
      </c>
      <c r="R2346">
        <v>1</v>
      </c>
      <c r="S2346" t="b">
        <v>0</v>
      </c>
      <c r="T2346" t="s">
        <v>8270</v>
      </c>
      <c r="U2346" s="9" t="s">
        <v>8317</v>
      </c>
      <c r="V2346" t="s">
        <v>8318</v>
      </c>
    </row>
    <row r="2347" spans="1:22" ht="45" hidden="1" x14ac:dyDescent="0.3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s="7">
        <f t="shared" si="229"/>
        <v>0</v>
      </c>
      <c r="G2347" s="7">
        <f t="shared" si="224"/>
        <v>0</v>
      </c>
      <c r="H2347" t="s">
        <v>8219</v>
      </c>
      <c r="I2347" t="s">
        <v>8223</v>
      </c>
      <c r="J2347" t="s">
        <v>8245</v>
      </c>
      <c r="K2347">
        <v>1427845140</v>
      </c>
      <c r="L2347">
        <v>1424822556</v>
      </c>
      <c r="M2347" s="13">
        <f t="shared" si="225"/>
        <v>42060.001805555556</v>
      </c>
      <c r="N2347" s="13" t="str">
        <f t="shared" si="226"/>
        <v>2015</v>
      </c>
      <c r="O2347" s="13" t="str">
        <f t="shared" si="227"/>
        <v>Feb</v>
      </c>
      <c r="P2347" s="13">
        <f t="shared" si="228"/>
        <v>42094.985416666663</v>
      </c>
      <c r="Q2347" t="b">
        <v>0</v>
      </c>
      <c r="R2347">
        <v>0</v>
      </c>
      <c r="S2347" t="b">
        <v>0</v>
      </c>
      <c r="T2347" t="s">
        <v>8270</v>
      </c>
      <c r="U2347" s="9" t="s">
        <v>8317</v>
      </c>
      <c r="V2347" t="s">
        <v>8318</v>
      </c>
    </row>
    <row r="2348" spans="1:22" ht="45" hidden="1" x14ac:dyDescent="0.3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s="7">
        <f t="shared" si="229"/>
        <v>0</v>
      </c>
      <c r="G2348" s="7">
        <f t="shared" si="224"/>
        <v>13</v>
      </c>
      <c r="H2348" t="s">
        <v>8219</v>
      </c>
      <c r="I2348" t="s">
        <v>8223</v>
      </c>
      <c r="J2348" t="s">
        <v>8245</v>
      </c>
      <c r="K2348">
        <v>1476731431</v>
      </c>
      <c r="L2348">
        <v>1472843431</v>
      </c>
      <c r="M2348" s="13">
        <f t="shared" si="225"/>
        <v>42615.79896990741</v>
      </c>
      <c r="N2348" s="13" t="str">
        <f t="shared" si="226"/>
        <v>2016</v>
      </c>
      <c r="O2348" s="13" t="str">
        <f t="shared" si="227"/>
        <v>Sep</v>
      </c>
      <c r="P2348" s="13">
        <f t="shared" si="228"/>
        <v>42660.79896990741</v>
      </c>
      <c r="Q2348" t="b">
        <v>0</v>
      </c>
      <c r="R2348">
        <v>3</v>
      </c>
      <c r="S2348" t="b">
        <v>0</v>
      </c>
      <c r="T2348" t="s">
        <v>8270</v>
      </c>
      <c r="U2348" s="9" t="s">
        <v>8317</v>
      </c>
      <c r="V2348" t="s">
        <v>8318</v>
      </c>
    </row>
    <row r="2349" spans="1:22" ht="45" hidden="1" x14ac:dyDescent="0.3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s="7">
        <f t="shared" si="229"/>
        <v>2</v>
      </c>
      <c r="G2349" s="7">
        <f t="shared" si="224"/>
        <v>15</v>
      </c>
      <c r="H2349" t="s">
        <v>8219</v>
      </c>
      <c r="I2349" t="s">
        <v>8223</v>
      </c>
      <c r="J2349" t="s">
        <v>8245</v>
      </c>
      <c r="K2349">
        <v>1472135676</v>
      </c>
      <c r="L2349">
        <v>1469543676</v>
      </c>
      <c r="M2349" s="13">
        <f t="shared" si="225"/>
        <v>42577.607361111113</v>
      </c>
      <c r="N2349" s="13" t="str">
        <f t="shared" si="226"/>
        <v>2016</v>
      </c>
      <c r="O2349" s="13" t="str">
        <f t="shared" si="227"/>
        <v>Jul</v>
      </c>
      <c r="P2349" s="13">
        <f t="shared" si="228"/>
        <v>42607.607361111113</v>
      </c>
      <c r="Q2349" t="b">
        <v>0</v>
      </c>
      <c r="R2349">
        <v>1</v>
      </c>
      <c r="S2349" t="b">
        <v>0</v>
      </c>
      <c r="T2349" t="s">
        <v>8270</v>
      </c>
      <c r="U2349" s="9" t="s">
        <v>8317</v>
      </c>
      <c r="V2349" t="s">
        <v>8318</v>
      </c>
    </row>
    <row r="2350" spans="1:22" ht="60" hidden="1" x14ac:dyDescent="0.3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s="7">
        <f t="shared" si="229"/>
        <v>0</v>
      </c>
      <c r="G2350" s="7">
        <f t="shared" si="224"/>
        <v>54</v>
      </c>
      <c r="H2350" t="s">
        <v>8219</v>
      </c>
      <c r="I2350" t="s">
        <v>8223</v>
      </c>
      <c r="J2350" t="s">
        <v>8245</v>
      </c>
      <c r="K2350">
        <v>1456006938</v>
      </c>
      <c r="L2350">
        <v>1450822938</v>
      </c>
      <c r="M2350" s="13">
        <f t="shared" si="225"/>
        <v>42360.932152777779</v>
      </c>
      <c r="N2350" s="13" t="str">
        <f t="shared" si="226"/>
        <v>2015</v>
      </c>
      <c r="O2350" s="13" t="str">
        <f t="shared" si="227"/>
        <v>Dec</v>
      </c>
      <c r="P2350" s="13">
        <f t="shared" si="228"/>
        <v>42420.932152777779</v>
      </c>
      <c r="Q2350" t="b">
        <v>0</v>
      </c>
      <c r="R2350">
        <v>5</v>
      </c>
      <c r="S2350" t="b">
        <v>0</v>
      </c>
      <c r="T2350" t="s">
        <v>8270</v>
      </c>
      <c r="U2350" s="9" t="s">
        <v>8317</v>
      </c>
      <c r="V2350" t="s">
        <v>8318</v>
      </c>
    </row>
    <row r="2351" spans="1:22" ht="45" hidden="1" x14ac:dyDescent="0.3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s="7">
        <f t="shared" si="229"/>
        <v>0</v>
      </c>
      <c r="G2351" s="7">
        <f t="shared" si="224"/>
        <v>0</v>
      </c>
      <c r="H2351" t="s">
        <v>8219</v>
      </c>
      <c r="I2351" t="s">
        <v>8234</v>
      </c>
      <c r="J2351" t="s">
        <v>8254</v>
      </c>
      <c r="K2351">
        <v>1439318228</v>
      </c>
      <c r="L2351">
        <v>1436812628</v>
      </c>
      <c r="M2351" s="13">
        <f t="shared" si="225"/>
        <v>42198.775787037041</v>
      </c>
      <c r="N2351" s="13" t="str">
        <f t="shared" si="226"/>
        <v>2015</v>
      </c>
      <c r="O2351" s="13" t="str">
        <f t="shared" si="227"/>
        <v>Jul</v>
      </c>
      <c r="P2351" s="13">
        <f t="shared" si="228"/>
        <v>42227.775787037041</v>
      </c>
      <c r="Q2351" t="b">
        <v>0</v>
      </c>
      <c r="R2351">
        <v>0</v>
      </c>
      <c r="S2351" t="b">
        <v>0</v>
      </c>
      <c r="T2351" t="s">
        <v>8270</v>
      </c>
      <c r="U2351" s="9" t="s">
        <v>8317</v>
      </c>
      <c r="V2351" t="s">
        <v>8318</v>
      </c>
    </row>
    <row r="2352" spans="1:22" ht="45" hidden="1" x14ac:dyDescent="0.3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s="7">
        <f t="shared" si="229"/>
        <v>0</v>
      </c>
      <c r="G2352" s="7">
        <f t="shared" si="224"/>
        <v>0</v>
      </c>
      <c r="H2352" t="s">
        <v>8219</v>
      </c>
      <c r="I2352" t="s">
        <v>8240</v>
      </c>
      <c r="J2352" t="s">
        <v>8248</v>
      </c>
      <c r="K2352">
        <v>1483474370</v>
      </c>
      <c r="L2352">
        <v>1480882370</v>
      </c>
      <c r="M2352" s="13">
        <f t="shared" si="225"/>
        <v>42708.842245370368</v>
      </c>
      <c r="N2352" s="13" t="str">
        <f t="shared" si="226"/>
        <v>2016</v>
      </c>
      <c r="O2352" s="13" t="str">
        <f t="shared" si="227"/>
        <v>Dec</v>
      </c>
      <c r="P2352" s="13">
        <f t="shared" si="228"/>
        <v>42738.842245370368</v>
      </c>
      <c r="Q2352" t="b">
        <v>0</v>
      </c>
      <c r="R2352">
        <v>0</v>
      </c>
      <c r="S2352" t="b">
        <v>0</v>
      </c>
      <c r="T2352" t="s">
        <v>8270</v>
      </c>
      <c r="U2352" s="9" t="s">
        <v>8317</v>
      </c>
      <c r="V2352" t="s">
        <v>8318</v>
      </c>
    </row>
    <row r="2353" spans="1:22" ht="30" hidden="1" x14ac:dyDescent="0.3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s="7">
        <f t="shared" si="229"/>
        <v>1</v>
      </c>
      <c r="G2353" s="7">
        <f t="shared" si="224"/>
        <v>15.43</v>
      </c>
      <c r="H2353" t="s">
        <v>8219</v>
      </c>
      <c r="I2353" t="s">
        <v>8227</v>
      </c>
      <c r="J2353" t="s">
        <v>8249</v>
      </c>
      <c r="K2353">
        <v>1430360739</v>
      </c>
      <c r="L2353">
        <v>1427768739</v>
      </c>
      <c r="M2353" s="13">
        <f t="shared" si="225"/>
        <v>42094.101145833338</v>
      </c>
      <c r="N2353" s="13" t="str">
        <f t="shared" si="226"/>
        <v>2015</v>
      </c>
      <c r="O2353" s="13" t="str">
        <f t="shared" si="227"/>
        <v>Mar</v>
      </c>
      <c r="P2353" s="13">
        <f t="shared" si="228"/>
        <v>42124.101145833338</v>
      </c>
      <c r="Q2353" t="b">
        <v>0</v>
      </c>
      <c r="R2353">
        <v>7</v>
      </c>
      <c r="S2353" t="b">
        <v>0</v>
      </c>
      <c r="T2353" t="s">
        <v>8270</v>
      </c>
      <c r="U2353" s="9" t="s">
        <v>8317</v>
      </c>
      <c r="V2353" t="s">
        <v>8318</v>
      </c>
    </row>
    <row r="2354" spans="1:22" ht="45" hidden="1" x14ac:dyDescent="0.3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s="7">
        <f t="shared" si="229"/>
        <v>0</v>
      </c>
      <c r="G2354" s="7">
        <f t="shared" si="224"/>
        <v>0</v>
      </c>
      <c r="H2354" t="s">
        <v>8219</v>
      </c>
      <c r="I2354" t="s">
        <v>8223</v>
      </c>
      <c r="J2354" t="s">
        <v>8245</v>
      </c>
      <c r="K2354">
        <v>1433603552</v>
      </c>
      <c r="L2354">
        <v>1428419552</v>
      </c>
      <c r="M2354" s="13">
        <f t="shared" si="225"/>
        <v>42101.633703703701</v>
      </c>
      <c r="N2354" s="13" t="str">
        <f t="shared" si="226"/>
        <v>2015</v>
      </c>
      <c r="O2354" s="13" t="str">
        <f t="shared" si="227"/>
        <v>Apr</v>
      </c>
      <c r="P2354" s="13">
        <f t="shared" si="228"/>
        <v>42161.633703703701</v>
      </c>
      <c r="Q2354" t="b">
        <v>0</v>
      </c>
      <c r="R2354">
        <v>0</v>
      </c>
      <c r="S2354" t="b">
        <v>0</v>
      </c>
      <c r="T2354" t="s">
        <v>8270</v>
      </c>
      <c r="U2354" s="9" t="s">
        <v>8317</v>
      </c>
      <c r="V2354" t="s">
        <v>8318</v>
      </c>
    </row>
    <row r="2355" spans="1:22" ht="45" hidden="1" x14ac:dyDescent="0.3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s="7">
        <f t="shared" si="229"/>
        <v>0</v>
      </c>
      <c r="G2355" s="7">
        <f t="shared" si="224"/>
        <v>0</v>
      </c>
      <c r="H2355" t="s">
        <v>8219</v>
      </c>
      <c r="I2355" t="s">
        <v>8223</v>
      </c>
      <c r="J2355" t="s">
        <v>8245</v>
      </c>
      <c r="K2355">
        <v>1429632822</v>
      </c>
      <c r="L2355">
        <v>1428596022</v>
      </c>
      <c r="M2355" s="13">
        <f t="shared" si="225"/>
        <v>42103.676180555558</v>
      </c>
      <c r="N2355" s="13" t="str">
        <f t="shared" si="226"/>
        <v>2015</v>
      </c>
      <c r="O2355" s="13" t="str">
        <f t="shared" si="227"/>
        <v>Apr</v>
      </c>
      <c r="P2355" s="13">
        <f t="shared" si="228"/>
        <v>42115.676180555558</v>
      </c>
      <c r="Q2355" t="b">
        <v>0</v>
      </c>
      <c r="R2355">
        <v>0</v>
      </c>
      <c r="S2355" t="b">
        <v>0</v>
      </c>
      <c r="T2355" t="s">
        <v>8270</v>
      </c>
      <c r="U2355" s="9" t="s">
        <v>8317</v>
      </c>
      <c r="V2355" t="s">
        <v>8318</v>
      </c>
    </row>
    <row r="2356" spans="1:22" ht="45" hidden="1" x14ac:dyDescent="0.3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s="7">
        <f t="shared" si="229"/>
        <v>0</v>
      </c>
      <c r="G2356" s="7">
        <f t="shared" si="224"/>
        <v>25</v>
      </c>
      <c r="H2356" t="s">
        <v>8219</v>
      </c>
      <c r="I2356" t="s">
        <v>8223</v>
      </c>
      <c r="J2356" t="s">
        <v>8245</v>
      </c>
      <c r="K2356">
        <v>1420910460</v>
      </c>
      <c r="L2356">
        <v>1415726460</v>
      </c>
      <c r="M2356" s="13">
        <f t="shared" si="225"/>
        <v>41954.722916666666</v>
      </c>
      <c r="N2356" s="13" t="str">
        <f t="shared" si="226"/>
        <v>2014</v>
      </c>
      <c r="O2356" s="13" t="str">
        <f t="shared" si="227"/>
        <v>Nov</v>
      </c>
      <c r="P2356" s="13">
        <f t="shared" si="228"/>
        <v>42014.722916666666</v>
      </c>
      <c r="Q2356" t="b">
        <v>0</v>
      </c>
      <c r="R2356">
        <v>1</v>
      </c>
      <c r="S2356" t="b">
        <v>0</v>
      </c>
      <c r="T2356" t="s">
        <v>8270</v>
      </c>
      <c r="U2356" s="9" t="s">
        <v>8317</v>
      </c>
      <c r="V2356" t="s">
        <v>8318</v>
      </c>
    </row>
    <row r="2357" spans="1:22" ht="45" hidden="1" x14ac:dyDescent="0.3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s="7">
        <f t="shared" si="229"/>
        <v>1</v>
      </c>
      <c r="G2357" s="7">
        <f t="shared" si="224"/>
        <v>27.5</v>
      </c>
      <c r="H2357" t="s">
        <v>8219</v>
      </c>
      <c r="I2357" t="s">
        <v>8225</v>
      </c>
      <c r="J2357" t="s">
        <v>8247</v>
      </c>
      <c r="K2357">
        <v>1430604136</v>
      </c>
      <c r="L2357">
        <v>1428012136</v>
      </c>
      <c r="M2357" s="13">
        <f t="shared" si="225"/>
        <v>42096.918240740735</v>
      </c>
      <c r="N2357" s="13" t="str">
        <f t="shared" si="226"/>
        <v>2015</v>
      </c>
      <c r="O2357" s="13" t="str">
        <f t="shared" si="227"/>
        <v>Apr</v>
      </c>
      <c r="P2357" s="13">
        <f t="shared" si="228"/>
        <v>42126.918240740735</v>
      </c>
      <c r="Q2357" t="b">
        <v>0</v>
      </c>
      <c r="R2357">
        <v>2</v>
      </c>
      <c r="S2357" t="b">
        <v>0</v>
      </c>
      <c r="T2357" t="s">
        <v>8270</v>
      </c>
      <c r="U2357" s="9" t="s">
        <v>8317</v>
      </c>
      <c r="V2357" t="s">
        <v>8318</v>
      </c>
    </row>
    <row r="2358" spans="1:22" ht="30" hidden="1" x14ac:dyDescent="0.3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s="7">
        <f t="shared" si="229"/>
        <v>0</v>
      </c>
      <c r="G2358" s="7">
        <f t="shared" si="224"/>
        <v>0</v>
      </c>
      <c r="H2358" t="s">
        <v>8219</v>
      </c>
      <c r="I2358" t="s">
        <v>8232</v>
      </c>
      <c r="J2358" t="s">
        <v>8248</v>
      </c>
      <c r="K2358">
        <v>1433530104</v>
      </c>
      <c r="L2358">
        <v>1430938104</v>
      </c>
      <c r="M2358" s="13">
        <f t="shared" si="225"/>
        <v>42130.78361111111</v>
      </c>
      <c r="N2358" s="13" t="str">
        <f t="shared" si="226"/>
        <v>2015</v>
      </c>
      <c r="O2358" s="13" t="str">
        <f t="shared" si="227"/>
        <v>May</v>
      </c>
      <c r="P2358" s="13">
        <f t="shared" si="228"/>
        <v>42160.78361111111</v>
      </c>
      <c r="Q2358" t="b">
        <v>0</v>
      </c>
      <c r="R2358">
        <v>0</v>
      </c>
      <c r="S2358" t="b">
        <v>0</v>
      </c>
      <c r="T2358" t="s">
        <v>8270</v>
      </c>
      <c r="U2358" s="9" t="s">
        <v>8317</v>
      </c>
      <c r="V2358" t="s">
        <v>8318</v>
      </c>
    </row>
    <row r="2359" spans="1:22" ht="45" hidden="1" x14ac:dyDescent="0.3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s="7">
        <f t="shared" si="229"/>
        <v>0</v>
      </c>
      <c r="G2359" s="7">
        <f t="shared" si="224"/>
        <v>0</v>
      </c>
      <c r="H2359" t="s">
        <v>8219</v>
      </c>
      <c r="I2359" t="s">
        <v>8224</v>
      </c>
      <c r="J2359" t="s">
        <v>8246</v>
      </c>
      <c r="K2359">
        <v>1445093578</v>
      </c>
      <c r="L2359">
        <v>1442501578</v>
      </c>
      <c r="M2359" s="13">
        <f t="shared" si="225"/>
        <v>42264.620115740734</v>
      </c>
      <c r="N2359" s="13" t="str">
        <f t="shared" si="226"/>
        <v>2015</v>
      </c>
      <c r="O2359" s="13" t="str">
        <f t="shared" si="227"/>
        <v>Sep</v>
      </c>
      <c r="P2359" s="13">
        <f t="shared" si="228"/>
        <v>42294.620115740734</v>
      </c>
      <c r="Q2359" t="b">
        <v>0</v>
      </c>
      <c r="R2359">
        <v>0</v>
      </c>
      <c r="S2359" t="b">
        <v>0</v>
      </c>
      <c r="T2359" t="s">
        <v>8270</v>
      </c>
      <c r="U2359" s="9" t="s">
        <v>8317</v>
      </c>
      <c r="V2359" t="s">
        <v>8318</v>
      </c>
    </row>
    <row r="2360" spans="1:22" ht="45" hidden="1" x14ac:dyDescent="0.3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s="7">
        <f t="shared" si="229"/>
        <v>0</v>
      </c>
      <c r="G2360" s="7">
        <f t="shared" si="224"/>
        <v>0</v>
      </c>
      <c r="H2360" t="s">
        <v>8219</v>
      </c>
      <c r="I2360" t="s">
        <v>8224</v>
      </c>
      <c r="J2360" t="s">
        <v>8246</v>
      </c>
      <c r="K2360">
        <v>1422664740</v>
      </c>
      <c r="L2360">
        <v>1417818036</v>
      </c>
      <c r="M2360" s="13">
        <f t="shared" si="225"/>
        <v>41978.930972222224</v>
      </c>
      <c r="N2360" s="13" t="str">
        <f t="shared" si="226"/>
        <v>2014</v>
      </c>
      <c r="O2360" s="13" t="str">
        <f t="shared" si="227"/>
        <v>Dec</v>
      </c>
      <c r="P2360" s="13">
        <f t="shared" si="228"/>
        <v>42035.027083333334</v>
      </c>
      <c r="Q2360" t="b">
        <v>0</v>
      </c>
      <c r="R2360">
        <v>0</v>
      </c>
      <c r="S2360" t="b">
        <v>0</v>
      </c>
      <c r="T2360" t="s">
        <v>8270</v>
      </c>
      <c r="U2360" s="9" t="s">
        <v>8317</v>
      </c>
      <c r="V2360" t="s">
        <v>8318</v>
      </c>
    </row>
    <row r="2361" spans="1:22" ht="45" hidden="1" x14ac:dyDescent="0.3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s="7">
        <f t="shared" si="229"/>
        <v>15</v>
      </c>
      <c r="G2361" s="7">
        <f t="shared" si="224"/>
        <v>367</v>
      </c>
      <c r="H2361" t="s">
        <v>8219</v>
      </c>
      <c r="I2361" t="s">
        <v>8223</v>
      </c>
      <c r="J2361" t="s">
        <v>8245</v>
      </c>
      <c r="K2361">
        <v>1438616124</v>
      </c>
      <c r="L2361">
        <v>1433432124</v>
      </c>
      <c r="M2361" s="13">
        <f t="shared" si="225"/>
        <v>42159.649583333332</v>
      </c>
      <c r="N2361" s="13" t="str">
        <f t="shared" si="226"/>
        <v>2015</v>
      </c>
      <c r="O2361" s="13" t="str">
        <f t="shared" si="227"/>
        <v>Jun</v>
      </c>
      <c r="P2361" s="13">
        <f t="shared" si="228"/>
        <v>42219.649583333332</v>
      </c>
      <c r="Q2361" t="b">
        <v>0</v>
      </c>
      <c r="R2361">
        <v>3</v>
      </c>
      <c r="S2361" t="b">
        <v>0</v>
      </c>
      <c r="T2361" t="s">
        <v>8270</v>
      </c>
      <c r="U2361" s="9" t="s">
        <v>8317</v>
      </c>
      <c r="V2361" t="s">
        <v>8318</v>
      </c>
    </row>
    <row r="2362" spans="1:22" ht="45" hidden="1" x14ac:dyDescent="0.3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s="7">
        <f t="shared" si="229"/>
        <v>0</v>
      </c>
      <c r="G2362" s="7">
        <f t="shared" si="224"/>
        <v>2</v>
      </c>
      <c r="H2362" t="s">
        <v>8219</v>
      </c>
      <c r="I2362" t="s">
        <v>8228</v>
      </c>
      <c r="J2362" t="s">
        <v>8250</v>
      </c>
      <c r="K2362">
        <v>1454864280</v>
      </c>
      <c r="L2362">
        <v>1452272280</v>
      </c>
      <c r="M2362" s="13">
        <f t="shared" si="225"/>
        <v>42377.70694444445</v>
      </c>
      <c r="N2362" s="13" t="str">
        <f t="shared" si="226"/>
        <v>2016</v>
      </c>
      <c r="O2362" s="13" t="str">
        <f t="shared" si="227"/>
        <v>Jan</v>
      </c>
      <c r="P2362" s="13">
        <f t="shared" si="228"/>
        <v>42407.70694444445</v>
      </c>
      <c r="Q2362" t="b">
        <v>0</v>
      </c>
      <c r="R2362">
        <v>1</v>
      </c>
      <c r="S2362" t="b">
        <v>0</v>
      </c>
      <c r="T2362" t="s">
        <v>8270</v>
      </c>
      <c r="U2362" s="9" t="s">
        <v>8317</v>
      </c>
      <c r="V2362" t="s">
        <v>8318</v>
      </c>
    </row>
    <row r="2363" spans="1:22" ht="60" hidden="1" x14ac:dyDescent="0.3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s="7">
        <f t="shared" si="229"/>
        <v>0</v>
      </c>
      <c r="G2363" s="7">
        <f t="shared" si="224"/>
        <v>0</v>
      </c>
      <c r="H2363" t="s">
        <v>8219</v>
      </c>
      <c r="I2363" t="s">
        <v>8228</v>
      </c>
      <c r="J2363" t="s">
        <v>8250</v>
      </c>
      <c r="K2363">
        <v>1462053600</v>
      </c>
      <c r="L2363">
        <v>1459975008</v>
      </c>
      <c r="M2363" s="13">
        <f t="shared" si="225"/>
        <v>42466.858888888892</v>
      </c>
      <c r="N2363" s="13" t="str">
        <f t="shared" si="226"/>
        <v>2016</v>
      </c>
      <c r="O2363" s="13" t="str">
        <f t="shared" si="227"/>
        <v>Apr</v>
      </c>
      <c r="P2363" s="13">
        <f t="shared" si="228"/>
        <v>42490.916666666672</v>
      </c>
      <c r="Q2363" t="b">
        <v>0</v>
      </c>
      <c r="R2363">
        <v>0</v>
      </c>
      <c r="S2363" t="b">
        <v>0</v>
      </c>
      <c r="T2363" t="s">
        <v>8270</v>
      </c>
      <c r="U2363" s="9" t="s">
        <v>8317</v>
      </c>
      <c r="V2363" t="s">
        <v>8318</v>
      </c>
    </row>
    <row r="2364" spans="1:22" ht="45" hidden="1" x14ac:dyDescent="0.3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s="7">
        <f t="shared" si="229"/>
        <v>29</v>
      </c>
      <c r="G2364" s="7">
        <f t="shared" si="224"/>
        <v>60</v>
      </c>
      <c r="H2364" t="s">
        <v>8219</v>
      </c>
      <c r="I2364" t="s">
        <v>8223</v>
      </c>
      <c r="J2364" t="s">
        <v>8245</v>
      </c>
      <c r="K2364">
        <v>1418315470</v>
      </c>
      <c r="L2364">
        <v>1415723470</v>
      </c>
      <c r="M2364" s="13">
        <f t="shared" si="225"/>
        <v>41954.688310185185</v>
      </c>
      <c r="N2364" s="13" t="str">
        <f t="shared" si="226"/>
        <v>2014</v>
      </c>
      <c r="O2364" s="13" t="str">
        <f t="shared" si="227"/>
        <v>Nov</v>
      </c>
      <c r="P2364" s="13">
        <f t="shared" si="228"/>
        <v>41984.688310185185</v>
      </c>
      <c r="Q2364" t="b">
        <v>0</v>
      </c>
      <c r="R2364">
        <v>2</v>
      </c>
      <c r="S2364" t="b">
        <v>0</v>
      </c>
      <c r="T2364" t="s">
        <v>8270</v>
      </c>
      <c r="U2364" s="9" t="s">
        <v>8317</v>
      </c>
      <c r="V2364" t="s">
        <v>8318</v>
      </c>
    </row>
    <row r="2365" spans="1:22" ht="60" hidden="1" x14ac:dyDescent="0.3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s="7">
        <f t="shared" si="229"/>
        <v>0</v>
      </c>
      <c r="G2365" s="7">
        <f t="shared" si="224"/>
        <v>0</v>
      </c>
      <c r="H2365" t="s">
        <v>8219</v>
      </c>
      <c r="I2365" t="s">
        <v>8223</v>
      </c>
      <c r="J2365" t="s">
        <v>8245</v>
      </c>
      <c r="K2365">
        <v>1451348200</v>
      </c>
      <c r="L2365">
        <v>1447460200</v>
      </c>
      <c r="M2365" s="13">
        <f t="shared" si="225"/>
        <v>42322.011574074073</v>
      </c>
      <c r="N2365" s="13" t="str">
        <f t="shared" si="226"/>
        <v>2015</v>
      </c>
      <c r="O2365" s="13" t="str">
        <f t="shared" si="227"/>
        <v>Nov</v>
      </c>
      <c r="P2365" s="13">
        <f t="shared" si="228"/>
        <v>42367.011574074073</v>
      </c>
      <c r="Q2365" t="b">
        <v>0</v>
      </c>
      <c r="R2365">
        <v>0</v>
      </c>
      <c r="S2365" t="b">
        <v>0</v>
      </c>
      <c r="T2365" t="s">
        <v>8270</v>
      </c>
      <c r="U2365" s="9" t="s">
        <v>8317</v>
      </c>
      <c r="V2365" t="s">
        <v>8318</v>
      </c>
    </row>
    <row r="2366" spans="1:22" ht="30" hidden="1" x14ac:dyDescent="0.3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s="7">
        <f t="shared" si="229"/>
        <v>0</v>
      </c>
      <c r="G2366" s="7">
        <f t="shared" si="224"/>
        <v>0</v>
      </c>
      <c r="H2366" t="s">
        <v>8219</v>
      </c>
      <c r="I2366" t="s">
        <v>8223</v>
      </c>
      <c r="J2366" t="s">
        <v>8245</v>
      </c>
      <c r="K2366">
        <v>1445898356</v>
      </c>
      <c r="L2366">
        <v>1441146356</v>
      </c>
      <c r="M2366" s="13">
        <f t="shared" si="225"/>
        <v>42248.934675925921</v>
      </c>
      <c r="N2366" s="13" t="str">
        <f t="shared" si="226"/>
        <v>2015</v>
      </c>
      <c r="O2366" s="13" t="str">
        <f t="shared" si="227"/>
        <v>Sep</v>
      </c>
      <c r="P2366" s="13">
        <f t="shared" si="228"/>
        <v>42303.934675925921</v>
      </c>
      <c r="Q2366" t="b">
        <v>0</v>
      </c>
      <c r="R2366">
        <v>0</v>
      </c>
      <c r="S2366" t="b">
        <v>0</v>
      </c>
      <c r="T2366" t="s">
        <v>8270</v>
      </c>
      <c r="U2366" s="9" t="s">
        <v>8317</v>
      </c>
      <c r="V2366" t="s">
        <v>8318</v>
      </c>
    </row>
    <row r="2367" spans="1:22" ht="45" hidden="1" x14ac:dyDescent="0.3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s="7">
        <f t="shared" si="229"/>
        <v>0</v>
      </c>
      <c r="G2367" s="7">
        <f t="shared" si="224"/>
        <v>0</v>
      </c>
      <c r="H2367" t="s">
        <v>8219</v>
      </c>
      <c r="I2367" t="s">
        <v>8236</v>
      </c>
      <c r="J2367" t="s">
        <v>8248</v>
      </c>
      <c r="K2367">
        <v>1453071600</v>
      </c>
      <c r="L2367">
        <v>1449596425</v>
      </c>
      <c r="M2367" s="13">
        <f t="shared" si="225"/>
        <v>42346.736400462964</v>
      </c>
      <c r="N2367" s="13" t="str">
        <f t="shared" si="226"/>
        <v>2015</v>
      </c>
      <c r="O2367" s="13" t="str">
        <f t="shared" si="227"/>
        <v>Dec</v>
      </c>
      <c r="P2367" s="13">
        <f t="shared" si="228"/>
        <v>42386.958333333328</v>
      </c>
      <c r="Q2367" t="b">
        <v>0</v>
      </c>
      <c r="R2367">
        <v>0</v>
      </c>
      <c r="S2367" t="b">
        <v>0</v>
      </c>
      <c r="T2367" t="s">
        <v>8270</v>
      </c>
      <c r="U2367" s="9" t="s">
        <v>8317</v>
      </c>
      <c r="V2367" t="s">
        <v>8318</v>
      </c>
    </row>
    <row r="2368" spans="1:22" ht="45" hidden="1" x14ac:dyDescent="0.3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s="7">
        <f t="shared" si="229"/>
        <v>11</v>
      </c>
      <c r="G2368" s="7">
        <f t="shared" si="224"/>
        <v>97.41</v>
      </c>
      <c r="H2368" t="s">
        <v>8219</v>
      </c>
      <c r="I2368" t="s">
        <v>8224</v>
      </c>
      <c r="J2368" t="s">
        <v>8246</v>
      </c>
      <c r="K2368">
        <v>1445431533</v>
      </c>
      <c r="L2368">
        <v>1442839533</v>
      </c>
      <c r="M2368" s="13">
        <f t="shared" si="225"/>
        <v>42268.531631944439</v>
      </c>
      <c r="N2368" s="13" t="str">
        <f t="shared" si="226"/>
        <v>2015</v>
      </c>
      <c r="O2368" s="13" t="str">
        <f t="shared" si="227"/>
        <v>Sep</v>
      </c>
      <c r="P2368" s="13">
        <f t="shared" si="228"/>
        <v>42298.531631944439</v>
      </c>
      <c r="Q2368" t="b">
        <v>0</v>
      </c>
      <c r="R2368">
        <v>27</v>
      </c>
      <c r="S2368" t="b">
        <v>0</v>
      </c>
      <c r="T2368" t="s">
        <v>8270</v>
      </c>
      <c r="U2368" s="9" t="s">
        <v>8317</v>
      </c>
      <c r="V2368" t="s">
        <v>8318</v>
      </c>
    </row>
    <row r="2369" spans="1:22" ht="45" hidden="1" x14ac:dyDescent="0.3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s="7">
        <f t="shared" si="229"/>
        <v>1</v>
      </c>
      <c r="G2369" s="7">
        <f t="shared" si="224"/>
        <v>47.86</v>
      </c>
      <c r="H2369" t="s">
        <v>8219</v>
      </c>
      <c r="I2369" t="s">
        <v>8223</v>
      </c>
      <c r="J2369" t="s">
        <v>8245</v>
      </c>
      <c r="K2369">
        <v>1461622616</v>
      </c>
      <c r="L2369">
        <v>1456442216</v>
      </c>
      <c r="M2369" s="13">
        <f t="shared" si="225"/>
        <v>42425.970092592594</v>
      </c>
      <c r="N2369" s="13" t="str">
        <f t="shared" si="226"/>
        <v>2016</v>
      </c>
      <c r="O2369" s="13" t="str">
        <f t="shared" si="227"/>
        <v>Feb</v>
      </c>
      <c r="P2369" s="13">
        <f t="shared" si="228"/>
        <v>42485.928425925929</v>
      </c>
      <c r="Q2369" t="b">
        <v>0</v>
      </c>
      <c r="R2369">
        <v>14</v>
      </c>
      <c r="S2369" t="b">
        <v>0</v>
      </c>
      <c r="T2369" t="s">
        <v>8270</v>
      </c>
      <c r="U2369" s="9" t="s">
        <v>8317</v>
      </c>
      <c r="V2369" t="s">
        <v>8318</v>
      </c>
    </row>
    <row r="2370" spans="1:22" ht="45" hidden="1" x14ac:dyDescent="0.3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s="7">
        <f t="shared" si="229"/>
        <v>0</v>
      </c>
      <c r="G2370" s="7">
        <f t="shared" si="224"/>
        <v>50</v>
      </c>
      <c r="H2370" t="s">
        <v>8219</v>
      </c>
      <c r="I2370" t="s">
        <v>8223</v>
      </c>
      <c r="J2370" t="s">
        <v>8245</v>
      </c>
      <c r="K2370">
        <v>1429028365</v>
      </c>
      <c r="L2370">
        <v>1425143965</v>
      </c>
      <c r="M2370" s="13">
        <f t="shared" si="225"/>
        <v>42063.721817129626</v>
      </c>
      <c r="N2370" s="13" t="str">
        <f t="shared" si="226"/>
        <v>2015</v>
      </c>
      <c r="O2370" s="13" t="str">
        <f t="shared" si="227"/>
        <v>Feb</v>
      </c>
      <c r="P2370" s="13">
        <f t="shared" si="228"/>
        <v>42108.680150462969</v>
      </c>
      <c r="Q2370" t="b">
        <v>0</v>
      </c>
      <c r="R2370">
        <v>2</v>
      </c>
      <c r="S2370" t="b">
        <v>0</v>
      </c>
      <c r="T2370" t="s">
        <v>8270</v>
      </c>
      <c r="U2370" s="9" t="s">
        <v>8317</v>
      </c>
      <c r="V2370" t="s">
        <v>8318</v>
      </c>
    </row>
    <row r="2371" spans="1:22" ht="60" hidden="1" x14ac:dyDescent="0.3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s="7">
        <f t="shared" si="229"/>
        <v>0</v>
      </c>
      <c r="G2371" s="7">
        <f t="shared" si="224"/>
        <v>0</v>
      </c>
      <c r="H2371" t="s">
        <v>8219</v>
      </c>
      <c r="I2371" t="s">
        <v>8223</v>
      </c>
      <c r="J2371" t="s">
        <v>8245</v>
      </c>
      <c r="K2371">
        <v>1455132611</v>
      </c>
      <c r="L2371">
        <v>1452540611</v>
      </c>
      <c r="M2371" s="13">
        <f t="shared" si="225"/>
        <v>42380.812627314815</v>
      </c>
      <c r="N2371" s="13" t="str">
        <f t="shared" si="226"/>
        <v>2016</v>
      </c>
      <c r="O2371" s="13" t="str">
        <f t="shared" si="227"/>
        <v>Jan</v>
      </c>
      <c r="P2371" s="13">
        <f t="shared" si="228"/>
        <v>42410.812627314815</v>
      </c>
      <c r="Q2371" t="b">
        <v>0</v>
      </c>
      <c r="R2371">
        <v>0</v>
      </c>
      <c r="S2371" t="b">
        <v>0</v>
      </c>
      <c r="T2371" t="s">
        <v>8270</v>
      </c>
      <c r="U2371" s="9" t="s">
        <v>8317</v>
      </c>
      <c r="V2371" t="s">
        <v>8318</v>
      </c>
    </row>
    <row r="2372" spans="1:22" ht="60" hidden="1" x14ac:dyDescent="0.3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s="7">
        <f t="shared" si="229"/>
        <v>0</v>
      </c>
      <c r="G2372" s="7">
        <f t="shared" si="224"/>
        <v>20.5</v>
      </c>
      <c r="H2372" t="s">
        <v>8219</v>
      </c>
      <c r="I2372" t="s">
        <v>8223</v>
      </c>
      <c r="J2372" t="s">
        <v>8245</v>
      </c>
      <c r="K2372">
        <v>1418877141</v>
      </c>
      <c r="L2372">
        <v>1416285141</v>
      </c>
      <c r="M2372" s="13">
        <f t="shared" si="225"/>
        <v>41961.18913194444</v>
      </c>
      <c r="N2372" s="13" t="str">
        <f t="shared" si="226"/>
        <v>2014</v>
      </c>
      <c r="O2372" s="13" t="str">
        <f t="shared" si="227"/>
        <v>Nov</v>
      </c>
      <c r="P2372" s="13">
        <f t="shared" si="228"/>
        <v>41991.18913194444</v>
      </c>
      <c r="Q2372" t="b">
        <v>0</v>
      </c>
      <c r="R2372">
        <v>4</v>
      </c>
      <c r="S2372" t="b">
        <v>0</v>
      </c>
      <c r="T2372" t="s">
        <v>8270</v>
      </c>
      <c r="U2372" s="9" t="s">
        <v>8317</v>
      </c>
      <c r="V2372" t="s">
        <v>8318</v>
      </c>
    </row>
    <row r="2373" spans="1:22" ht="60" hidden="1" x14ac:dyDescent="0.3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s="7">
        <f t="shared" si="229"/>
        <v>0</v>
      </c>
      <c r="G2373" s="7">
        <f t="shared" si="224"/>
        <v>0</v>
      </c>
      <c r="H2373" t="s">
        <v>8219</v>
      </c>
      <c r="I2373" t="s">
        <v>8223</v>
      </c>
      <c r="J2373" t="s">
        <v>8245</v>
      </c>
      <c r="K2373">
        <v>1435257596</v>
      </c>
      <c r="L2373">
        <v>1432665596</v>
      </c>
      <c r="M2373" s="13">
        <f t="shared" si="225"/>
        <v>42150.777731481481</v>
      </c>
      <c r="N2373" s="13" t="str">
        <f t="shared" si="226"/>
        <v>2015</v>
      </c>
      <c r="O2373" s="13" t="str">
        <f t="shared" si="227"/>
        <v>May</v>
      </c>
      <c r="P2373" s="13">
        <f t="shared" si="228"/>
        <v>42180.777731481481</v>
      </c>
      <c r="Q2373" t="b">
        <v>0</v>
      </c>
      <c r="R2373">
        <v>0</v>
      </c>
      <c r="S2373" t="b">
        <v>0</v>
      </c>
      <c r="T2373" t="s">
        <v>8270</v>
      </c>
      <c r="U2373" s="9" t="s">
        <v>8317</v>
      </c>
      <c r="V2373" t="s">
        <v>8318</v>
      </c>
    </row>
    <row r="2374" spans="1:22" ht="45" hidden="1" x14ac:dyDescent="0.3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s="7">
        <f t="shared" si="229"/>
        <v>3</v>
      </c>
      <c r="G2374" s="7">
        <f t="shared" si="224"/>
        <v>30</v>
      </c>
      <c r="H2374" t="s">
        <v>8219</v>
      </c>
      <c r="I2374" t="s">
        <v>8225</v>
      </c>
      <c r="J2374" t="s">
        <v>8247</v>
      </c>
      <c r="K2374">
        <v>1429839571</v>
      </c>
      <c r="L2374">
        <v>1427247571</v>
      </c>
      <c r="M2374" s="13">
        <f t="shared" si="225"/>
        <v>42088.069108796291</v>
      </c>
      <c r="N2374" s="13" t="str">
        <f t="shared" si="226"/>
        <v>2015</v>
      </c>
      <c r="O2374" s="13" t="str">
        <f t="shared" si="227"/>
        <v>Mar</v>
      </c>
      <c r="P2374" s="13">
        <f t="shared" si="228"/>
        <v>42118.069108796291</v>
      </c>
      <c r="Q2374" t="b">
        <v>0</v>
      </c>
      <c r="R2374">
        <v>6</v>
      </c>
      <c r="S2374" t="b">
        <v>0</v>
      </c>
      <c r="T2374" t="s">
        <v>8270</v>
      </c>
      <c r="U2374" s="9" t="s">
        <v>8317</v>
      </c>
      <c r="V2374" t="s">
        <v>8318</v>
      </c>
    </row>
    <row r="2375" spans="1:22" ht="30" hidden="1" x14ac:dyDescent="0.3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s="7">
        <f t="shared" si="229"/>
        <v>0</v>
      </c>
      <c r="G2375" s="7">
        <f t="shared" si="224"/>
        <v>50</v>
      </c>
      <c r="H2375" t="s">
        <v>8219</v>
      </c>
      <c r="I2375" t="s">
        <v>8234</v>
      </c>
      <c r="J2375" t="s">
        <v>8254</v>
      </c>
      <c r="K2375">
        <v>1440863624</v>
      </c>
      <c r="L2375">
        <v>1438271624</v>
      </c>
      <c r="M2375" s="13">
        <f t="shared" si="225"/>
        <v>42215.662314814821</v>
      </c>
      <c r="N2375" s="13" t="str">
        <f t="shared" si="226"/>
        <v>2015</v>
      </c>
      <c r="O2375" s="13" t="str">
        <f t="shared" si="227"/>
        <v>Jul</v>
      </c>
      <c r="P2375" s="13">
        <f t="shared" si="228"/>
        <v>42245.662314814821</v>
      </c>
      <c r="Q2375" t="b">
        <v>0</v>
      </c>
      <c r="R2375">
        <v>1</v>
      </c>
      <c r="S2375" t="b">
        <v>0</v>
      </c>
      <c r="T2375" t="s">
        <v>8270</v>
      </c>
      <c r="U2375" s="9" t="s">
        <v>8317</v>
      </c>
      <c r="V2375" t="s">
        <v>8318</v>
      </c>
    </row>
    <row r="2376" spans="1:22" ht="60" hidden="1" x14ac:dyDescent="0.3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s="7">
        <f t="shared" si="229"/>
        <v>0</v>
      </c>
      <c r="G2376" s="7">
        <f t="shared" si="224"/>
        <v>10</v>
      </c>
      <c r="H2376" t="s">
        <v>8219</v>
      </c>
      <c r="I2376" t="s">
        <v>8223</v>
      </c>
      <c r="J2376" t="s">
        <v>8245</v>
      </c>
      <c r="K2376">
        <v>1423772060</v>
      </c>
      <c r="L2376">
        <v>1421180060</v>
      </c>
      <c r="M2376" s="13">
        <f t="shared" si="225"/>
        <v>42017.843287037031</v>
      </c>
      <c r="N2376" s="13" t="str">
        <f t="shared" si="226"/>
        <v>2015</v>
      </c>
      <c r="O2376" s="13" t="str">
        <f t="shared" si="227"/>
        <v>Jan</v>
      </c>
      <c r="P2376" s="13">
        <f t="shared" si="228"/>
        <v>42047.843287037031</v>
      </c>
      <c r="Q2376" t="b">
        <v>0</v>
      </c>
      <c r="R2376">
        <v>1</v>
      </c>
      <c r="S2376" t="b">
        <v>0</v>
      </c>
      <c r="T2376" t="s">
        <v>8270</v>
      </c>
      <c r="U2376" s="9" t="s">
        <v>8317</v>
      </c>
      <c r="V2376" t="s">
        <v>8318</v>
      </c>
    </row>
    <row r="2377" spans="1:22" ht="45" hidden="1" x14ac:dyDescent="0.3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s="7">
        <f t="shared" si="229"/>
        <v>0</v>
      </c>
      <c r="G2377" s="7">
        <f t="shared" si="224"/>
        <v>0</v>
      </c>
      <c r="H2377" t="s">
        <v>8219</v>
      </c>
      <c r="I2377" t="s">
        <v>8223</v>
      </c>
      <c r="J2377" t="s">
        <v>8245</v>
      </c>
      <c r="K2377">
        <v>1473451437</v>
      </c>
      <c r="L2377">
        <v>1470859437</v>
      </c>
      <c r="M2377" s="13">
        <f t="shared" si="225"/>
        <v>42592.836076388892</v>
      </c>
      <c r="N2377" s="13" t="str">
        <f t="shared" si="226"/>
        <v>2016</v>
      </c>
      <c r="O2377" s="13" t="str">
        <f t="shared" si="227"/>
        <v>Aug</v>
      </c>
      <c r="P2377" s="13">
        <f t="shared" si="228"/>
        <v>42622.836076388892</v>
      </c>
      <c r="Q2377" t="b">
        <v>0</v>
      </c>
      <c r="R2377">
        <v>0</v>
      </c>
      <c r="S2377" t="b">
        <v>0</v>
      </c>
      <c r="T2377" t="s">
        <v>8270</v>
      </c>
      <c r="U2377" s="9" t="s">
        <v>8317</v>
      </c>
      <c r="V2377" t="s">
        <v>8318</v>
      </c>
    </row>
    <row r="2378" spans="1:22" ht="45" hidden="1" x14ac:dyDescent="0.3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s="7">
        <f t="shared" si="229"/>
        <v>11</v>
      </c>
      <c r="G2378" s="7">
        <f t="shared" ref="G2378:G2441" si="230">IFERROR(ROUND(E2378/R2378,2),0)</f>
        <v>81.58</v>
      </c>
      <c r="H2378" t="s">
        <v>8219</v>
      </c>
      <c r="I2378" t="s">
        <v>8223</v>
      </c>
      <c r="J2378" t="s">
        <v>8245</v>
      </c>
      <c r="K2378">
        <v>1449785566</v>
      </c>
      <c r="L2378">
        <v>1447193566</v>
      </c>
      <c r="M2378" s="13">
        <f t="shared" ref="M2378:M2441" si="231">(((L2378/60)/60)/24)+DATE(1970,1,1)</f>
        <v>42318.925532407404</v>
      </c>
      <c r="N2378" s="13" t="str">
        <f t="shared" ref="N2378:N2441" si="232">TEXT(M2378, "YYY")</f>
        <v>2015</v>
      </c>
      <c r="O2378" s="13" t="str">
        <f t="shared" ref="O2378:O2441" si="233">TEXT(M2378,"MMM")</f>
        <v>Nov</v>
      </c>
      <c r="P2378" s="13">
        <f t="shared" ref="P2378:P2441" si="234">(((K2378/60)/60)/24)+DATE(1970,1,1)</f>
        <v>42348.925532407404</v>
      </c>
      <c r="Q2378" t="b">
        <v>0</v>
      </c>
      <c r="R2378">
        <v>4</v>
      </c>
      <c r="S2378" t="b">
        <v>0</v>
      </c>
      <c r="T2378" t="s">
        <v>8270</v>
      </c>
      <c r="U2378" s="9" t="s">
        <v>8317</v>
      </c>
      <c r="V2378" t="s">
        <v>8318</v>
      </c>
    </row>
    <row r="2379" spans="1:22" ht="45" hidden="1" x14ac:dyDescent="0.3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s="7">
        <f t="shared" si="229"/>
        <v>0</v>
      </c>
      <c r="G2379" s="7">
        <f t="shared" si="230"/>
        <v>0</v>
      </c>
      <c r="H2379" t="s">
        <v>8219</v>
      </c>
      <c r="I2379" t="s">
        <v>8228</v>
      </c>
      <c r="J2379" t="s">
        <v>8250</v>
      </c>
      <c r="K2379">
        <v>1480110783</v>
      </c>
      <c r="L2379">
        <v>1477515183</v>
      </c>
      <c r="M2379" s="13">
        <f t="shared" si="231"/>
        <v>42669.870173611111</v>
      </c>
      <c r="N2379" s="13" t="str">
        <f t="shared" si="232"/>
        <v>2016</v>
      </c>
      <c r="O2379" s="13" t="str">
        <f t="shared" si="233"/>
        <v>Oct</v>
      </c>
      <c r="P2379" s="13">
        <f t="shared" si="234"/>
        <v>42699.911840277782</v>
      </c>
      <c r="Q2379" t="b">
        <v>0</v>
      </c>
      <c r="R2379">
        <v>0</v>
      </c>
      <c r="S2379" t="b">
        <v>0</v>
      </c>
      <c r="T2379" t="s">
        <v>8270</v>
      </c>
      <c r="U2379" s="9" t="s">
        <v>8317</v>
      </c>
      <c r="V2379" t="s">
        <v>8318</v>
      </c>
    </row>
    <row r="2380" spans="1:22" ht="45" hidden="1" x14ac:dyDescent="0.3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s="7">
        <f t="shared" si="229"/>
        <v>0</v>
      </c>
      <c r="G2380" s="7">
        <f t="shared" si="230"/>
        <v>0</v>
      </c>
      <c r="H2380" t="s">
        <v>8219</v>
      </c>
      <c r="I2380" t="s">
        <v>8223</v>
      </c>
      <c r="J2380" t="s">
        <v>8245</v>
      </c>
      <c r="K2380">
        <v>1440548330</v>
      </c>
      <c r="L2380">
        <v>1438042730</v>
      </c>
      <c r="M2380" s="13">
        <f t="shared" si="231"/>
        <v>42213.013078703705</v>
      </c>
      <c r="N2380" s="13" t="str">
        <f t="shared" si="232"/>
        <v>2015</v>
      </c>
      <c r="O2380" s="13" t="str">
        <f t="shared" si="233"/>
        <v>Jul</v>
      </c>
      <c r="P2380" s="13">
        <f t="shared" si="234"/>
        <v>42242.013078703705</v>
      </c>
      <c r="Q2380" t="b">
        <v>0</v>
      </c>
      <c r="R2380">
        <v>0</v>
      </c>
      <c r="S2380" t="b">
        <v>0</v>
      </c>
      <c r="T2380" t="s">
        <v>8270</v>
      </c>
      <c r="U2380" s="9" t="s">
        <v>8317</v>
      </c>
      <c r="V2380" t="s">
        <v>8318</v>
      </c>
    </row>
    <row r="2381" spans="1:22" ht="30" hidden="1" x14ac:dyDescent="0.3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s="7">
        <f t="shared" si="229"/>
        <v>0</v>
      </c>
      <c r="G2381" s="7">
        <f t="shared" si="230"/>
        <v>0</v>
      </c>
      <c r="H2381" t="s">
        <v>8219</v>
      </c>
      <c r="I2381" t="s">
        <v>8223</v>
      </c>
      <c r="J2381" t="s">
        <v>8245</v>
      </c>
      <c r="K2381">
        <v>1444004616</v>
      </c>
      <c r="L2381">
        <v>1440116616</v>
      </c>
      <c r="M2381" s="13">
        <f t="shared" si="231"/>
        <v>42237.016388888893</v>
      </c>
      <c r="N2381" s="13" t="str">
        <f t="shared" si="232"/>
        <v>2015</v>
      </c>
      <c r="O2381" s="13" t="str">
        <f t="shared" si="233"/>
        <v>Aug</v>
      </c>
      <c r="P2381" s="13">
        <f t="shared" si="234"/>
        <v>42282.016388888893</v>
      </c>
      <c r="Q2381" t="b">
        <v>0</v>
      </c>
      <c r="R2381">
        <v>0</v>
      </c>
      <c r="S2381" t="b">
        <v>0</v>
      </c>
      <c r="T2381" t="s">
        <v>8270</v>
      </c>
      <c r="U2381" s="9" t="s">
        <v>8317</v>
      </c>
      <c r="V2381" t="s">
        <v>8318</v>
      </c>
    </row>
    <row r="2382" spans="1:22" ht="45" hidden="1" x14ac:dyDescent="0.3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s="7">
        <f t="shared" si="229"/>
        <v>0</v>
      </c>
      <c r="G2382" s="7">
        <f t="shared" si="230"/>
        <v>18.329999999999998</v>
      </c>
      <c r="H2382" t="s">
        <v>8219</v>
      </c>
      <c r="I2382" t="s">
        <v>8223</v>
      </c>
      <c r="J2382" t="s">
        <v>8245</v>
      </c>
      <c r="K2382">
        <v>1443726142</v>
      </c>
      <c r="L2382">
        <v>1441134142</v>
      </c>
      <c r="M2382" s="13">
        <f t="shared" si="231"/>
        <v>42248.793310185181</v>
      </c>
      <c r="N2382" s="13" t="str">
        <f t="shared" si="232"/>
        <v>2015</v>
      </c>
      <c r="O2382" s="13" t="str">
        <f t="shared" si="233"/>
        <v>Sep</v>
      </c>
      <c r="P2382" s="13">
        <f t="shared" si="234"/>
        <v>42278.793310185181</v>
      </c>
      <c r="Q2382" t="b">
        <v>0</v>
      </c>
      <c r="R2382">
        <v>3</v>
      </c>
      <c r="S2382" t="b">
        <v>0</v>
      </c>
      <c r="T2382" t="s">
        <v>8270</v>
      </c>
      <c r="U2382" s="9" t="s">
        <v>8317</v>
      </c>
      <c r="V2382" t="s">
        <v>8318</v>
      </c>
    </row>
    <row r="2383" spans="1:22" ht="45" hidden="1" x14ac:dyDescent="0.3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s="7">
        <f t="shared" si="229"/>
        <v>2</v>
      </c>
      <c r="G2383" s="7">
        <f t="shared" si="230"/>
        <v>224.43</v>
      </c>
      <c r="H2383" t="s">
        <v>8219</v>
      </c>
      <c r="I2383" t="s">
        <v>8223</v>
      </c>
      <c r="J2383" t="s">
        <v>8245</v>
      </c>
      <c r="K2383">
        <v>1428704848</v>
      </c>
      <c r="L2383">
        <v>1426112848</v>
      </c>
      <c r="M2383" s="13">
        <f t="shared" si="231"/>
        <v>42074.935740740737</v>
      </c>
      <c r="N2383" s="13" t="str">
        <f t="shared" si="232"/>
        <v>2015</v>
      </c>
      <c r="O2383" s="13" t="str">
        <f t="shared" si="233"/>
        <v>Mar</v>
      </c>
      <c r="P2383" s="13">
        <f t="shared" si="234"/>
        <v>42104.935740740737</v>
      </c>
      <c r="Q2383" t="b">
        <v>0</v>
      </c>
      <c r="R2383">
        <v>7</v>
      </c>
      <c r="S2383" t="b">
        <v>0</v>
      </c>
      <c r="T2383" t="s">
        <v>8270</v>
      </c>
      <c r="U2383" s="9" t="s">
        <v>8317</v>
      </c>
      <c r="V2383" t="s">
        <v>8318</v>
      </c>
    </row>
    <row r="2384" spans="1:22" ht="60" hidden="1" x14ac:dyDescent="0.3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s="7">
        <f t="shared" si="229"/>
        <v>3</v>
      </c>
      <c r="G2384" s="7">
        <f t="shared" si="230"/>
        <v>37.5</v>
      </c>
      <c r="H2384" t="s">
        <v>8219</v>
      </c>
      <c r="I2384" t="s">
        <v>8223</v>
      </c>
      <c r="J2384" t="s">
        <v>8245</v>
      </c>
      <c r="K2384">
        <v>1438662603</v>
      </c>
      <c r="L2384">
        <v>1436502603</v>
      </c>
      <c r="M2384" s="13">
        <f t="shared" si="231"/>
        <v>42195.187534722223</v>
      </c>
      <c r="N2384" s="13" t="str">
        <f t="shared" si="232"/>
        <v>2015</v>
      </c>
      <c r="O2384" s="13" t="str">
        <f t="shared" si="233"/>
        <v>Jul</v>
      </c>
      <c r="P2384" s="13">
        <f t="shared" si="234"/>
        <v>42220.187534722223</v>
      </c>
      <c r="Q2384" t="b">
        <v>0</v>
      </c>
      <c r="R2384">
        <v>2</v>
      </c>
      <c r="S2384" t="b">
        <v>0</v>
      </c>
      <c r="T2384" t="s">
        <v>8270</v>
      </c>
      <c r="U2384" s="9" t="s">
        <v>8317</v>
      </c>
      <c r="V2384" t="s">
        <v>8318</v>
      </c>
    </row>
    <row r="2385" spans="1:22" ht="45" hidden="1" x14ac:dyDescent="0.3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s="7">
        <f t="shared" si="229"/>
        <v>4</v>
      </c>
      <c r="G2385" s="7">
        <f t="shared" si="230"/>
        <v>145</v>
      </c>
      <c r="H2385" t="s">
        <v>8219</v>
      </c>
      <c r="I2385" t="s">
        <v>8227</v>
      </c>
      <c r="J2385" t="s">
        <v>8249</v>
      </c>
      <c r="K2385">
        <v>1424568107</v>
      </c>
      <c r="L2385">
        <v>1421976107</v>
      </c>
      <c r="M2385" s="13">
        <f t="shared" si="231"/>
        <v>42027.056793981479</v>
      </c>
      <c r="N2385" s="13" t="str">
        <f t="shared" si="232"/>
        <v>2015</v>
      </c>
      <c r="O2385" s="13" t="str">
        <f t="shared" si="233"/>
        <v>Jan</v>
      </c>
      <c r="P2385" s="13">
        <f t="shared" si="234"/>
        <v>42057.056793981479</v>
      </c>
      <c r="Q2385" t="b">
        <v>0</v>
      </c>
      <c r="R2385">
        <v>3</v>
      </c>
      <c r="S2385" t="b">
        <v>0</v>
      </c>
      <c r="T2385" t="s">
        <v>8270</v>
      </c>
      <c r="U2385" s="9" t="s">
        <v>8317</v>
      </c>
      <c r="V2385" t="s">
        <v>8318</v>
      </c>
    </row>
    <row r="2386" spans="1:22" ht="60" hidden="1" x14ac:dyDescent="0.3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s="7">
        <f t="shared" si="229"/>
        <v>1</v>
      </c>
      <c r="G2386" s="7">
        <f t="shared" si="230"/>
        <v>1</v>
      </c>
      <c r="H2386" t="s">
        <v>8219</v>
      </c>
      <c r="I2386" t="s">
        <v>8223</v>
      </c>
      <c r="J2386" t="s">
        <v>8245</v>
      </c>
      <c r="K2386">
        <v>1415932643</v>
      </c>
      <c r="L2386">
        <v>1413337043</v>
      </c>
      <c r="M2386" s="13">
        <f t="shared" si="231"/>
        <v>41927.067627314813</v>
      </c>
      <c r="N2386" s="13" t="str">
        <f t="shared" si="232"/>
        <v>2014</v>
      </c>
      <c r="O2386" s="13" t="str">
        <f t="shared" si="233"/>
        <v>Oct</v>
      </c>
      <c r="P2386" s="13">
        <f t="shared" si="234"/>
        <v>41957.109293981484</v>
      </c>
      <c r="Q2386" t="b">
        <v>0</v>
      </c>
      <c r="R2386">
        <v>8</v>
      </c>
      <c r="S2386" t="b">
        <v>0</v>
      </c>
      <c r="T2386" t="s">
        <v>8270</v>
      </c>
      <c r="U2386" s="9" t="s">
        <v>8317</v>
      </c>
      <c r="V2386" t="s">
        <v>8318</v>
      </c>
    </row>
    <row r="2387" spans="1:22" ht="45" hidden="1" x14ac:dyDescent="0.3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s="7">
        <f t="shared" si="229"/>
        <v>1</v>
      </c>
      <c r="G2387" s="7">
        <f t="shared" si="230"/>
        <v>112.57</v>
      </c>
      <c r="H2387" t="s">
        <v>8219</v>
      </c>
      <c r="I2387" t="s">
        <v>8223</v>
      </c>
      <c r="J2387" t="s">
        <v>8245</v>
      </c>
      <c r="K2387">
        <v>1438793432</v>
      </c>
      <c r="L2387">
        <v>1436201432</v>
      </c>
      <c r="M2387" s="13">
        <f t="shared" si="231"/>
        <v>42191.70175925926</v>
      </c>
      <c r="N2387" s="13" t="str">
        <f t="shared" si="232"/>
        <v>2015</v>
      </c>
      <c r="O2387" s="13" t="str">
        <f t="shared" si="233"/>
        <v>Jul</v>
      </c>
      <c r="P2387" s="13">
        <f t="shared" si="234"/>
        <v>42221.70175925926</v>
      </c>
      <c r="Q2387" t="b">
        <v>0</v>
      </c>
      <c r="R2387">
        <v>7</v>
      </c>
      <c r="S2387" t="b">
        <v>0</v>
      </c>
      <c r="T2387" t="s">
        <v>8270</v>
      </c>
      <c r="U2387" s="9" t="s">
        <v>8317</v>
      </c>
      <c r="V2387" t="s">
        <v>8318</v>
      </c>
    </row>
    <row r="2388" spans="1:22" ht="45" hidden="1" x14ac:dyDescent="0.3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s="7">
        <f t="shared" si="229"/>
        <v>0</v>
      </c>
      <c r="G2388" s="7">
        <f t="shared" si="230"/>
        <v>0</v>
      </c>
      <c r="H2388" t="s">
        <v>8219</v>
      </c>
      <c r="I2388" t="s">
        <v>8228</v>
      </c>
      <c r="J2388" t="s">
        <v>8250</v>
      </c>
      <c r="K2388">
        <v>1420920424</v>
      </c>
      <c r="L2388">
        <v>1415736424</v>
      </c>
      <c r="M2388" s="13">
        <f t="shared" si="231"/>
        <v>41954.838240740741</v>
      </c>
      <c r="N2388" s="13" t="str">
        <f t="shared" si="232"/>
        <v>2014</v>
      </c>
      <c r="O2388" s="13" t="str">
        <f t="shared" si="233"/>
        <v>Nov</v>
      </c>
      <c r="P2388" s="13">
        <f t="shared" si="234"/>
        <v>42014.838240740741</v>
      </c>
      <c r="Q2388" t="b">
        <v>0</v>
      </c>
      <c r="R2388">
        <v>0</v>
      </c>
      <c r="S2388" t="b">
        <v>0</v>
      </c>
      <c r="T2388" t="s">
        <v>8270</v>
      </c>
      <c r="U2388" s="9" t="s">
        <v>8317</v>
      </c>
      <c r="V2388" t="s">
        <v>8318</v>
      </c>
    </row>
    <row r="2389" spans="1:22" ht="60" hidden="1" x14ac:dyDescent="0.3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s="7">
        <f t="shared" si="229"/>
        <v>1</v>
      </c>
      <c r="G2389" s="7">
        <f t="shared" si="230"/>
        <v>342</v>
      </c>
      <c r="H2389" t="s">
        <v>8219</v>
      </c>
      <c r="I2389" t="s">
        <v>8223</v>
      </c>
      <c r="J2389" t="s">
        <v>8245</v>
      </c>
      <c r="K2389">
        <v>1469199740</v>
      </c>
      <c r="L2389">
        <v>1465311740</v>
      </c>
      <c r="M2389" s="13">
        <f t="shared" si="231"/>
        <v>42528.626620370371</v>
      </c>
      <c r="N2389" s="13" t="str">
        <f t="shared" si="232"/>
        <v>2016</v>
      </c>
      <c r="O2389" s="13" t="str">
        <f t="shared" si="233"/>
        <v>Jun</v>
      </c>
      <c r="P2389" s="13">
        <f t="shared" si="234"/>
        <v>42573.626620370371</v>
      </c>
      <c r="Q2389" t="b">
        <v>0</v>
      </c>
      <c r="R2389">
        <v>3</v>
      </c>
      <c r="S2389" t="b">
        <v>0</v>
      </c>
      <c r="T2389" t="s">
        <v>8270</v>
      </c>
      <c r="U2389" s="9" t="s">
        <v>8317</v>
      </c>
      <c r="V2389" t="s">
        <v>8318</v>
      </c>
    </row>
    <row r="2390" spans="1:22" ht="45" hidden="1" x14ac:dyDescent="0.3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s="7">
        <f t="shared" si="229"/>
        <v>1</v>
      </c>
      <c r="G2390" s="7">
        <f t="shared" si="230"/>
        <v>57.88</v>
      </c>
      <c r="H2390" t="s">
        <v>8219</v>
      </c>
      <c r="I2390" t="s">
        <v>8223</v>
      </c>
      <c r="J2390" t="s">
        <v>8245</v>
      </c>
      <c r="K2390">
        <v>1421350140</v>
      </c>
      <c r="L2390">
        <v>1418761759</v>
      </c>
      <c r="M2390" s="13">
        <f t="shared" si="231"/>
        <v>41989.853692129633</v>
      </c>
      <c r="N2390" s="13" t="str">
        <f t="shared" si="232"/>
        <v>2014</v>
      </c>
      <c r="O2390" s="13" t="str">
        <f t="shared" si="233"/>
        <v>Dec</v>
      </c>
      <c r="P2390" s="13">
        <f t="shared" si="234"/>
        <v>42019.811805555553</v>
      </c>
      <c r="Q2390" t="b">
        <v>0</v>
      </c>
      <c r="R2390">
        <v>8</v>
      </c>
      <c r="S2390" t="b">
        <v>0</v>
      </c>
      <c r="T2390" t="s">
        <v>8270</v>
      </c>
      <c r="U2390" s="9" t="s">
        <v>8317</v>
      </c>
      <c r="V2390" t="s">
        <v>8318</v>
      </c>
    </row>
    <row r="2391" spans="1:22" ht="60" hidden="1" x14ac:dyDescent="0.3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s="7">
        <f t="shared" si="229"/>
        <v>0</v>
      </c>
      <c r="G2391" s="7">
        <f t="shared" si="230"/>
        <v>30</v>
      </c>
      <c r="H2391" t="s">
        <v>8219</v>
      </c>
      <c r="I2391" t="s">
        <v>8229</v>
      </c>
      <c r="J2391" t="s">
        <v>8248</v>
      </c>
      <c r="K2391">
        <v>1437861540</v>
      </c>
      <c r="L2391">
        <v>1435160452</v>
      </c>
      <c r="M2391" s="13">
        <f t="shared" si="231"/>
        <v>42179.653379629628</v>
      </c>
      <c r="N2391" s="13" t="str">
        <f t="shared" si="232"/>
        <v>2015</v>
      </c>
      <c r="O2391" s="13" t="str">
        <f t="shared" si="233"/>
        <v>Jun</v>
      </c>
      <c r="P2391" s="13">
        <f t="shared" si="234"/>
        <v>42210.915972222225</v>
      </c>
      <c r="Q2391" t="b">
        <v>0</v>
      </c>
      <c r="R2391">
        <v>1</v>
      </c>
      <c r="S2391" t="b">
        <v>0</v>
      </c>
      <c r="T2391" t="s">
        <v>8270</v>
      </c>
      <c r="U2391" s="9" t="s">
        <v>8317</v>
      </c>
      <c r="V2391" t="s">
        <v>8318</v>
      </c>
    </row>
    <row r="2392" spans="1:22" ht="45" hidden="1" x14ac:dyDescent="0.3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s="7">
        <f t="shared" si="229"/>
        <v>0</v>
      </c>
      <c r="G2392" s="7">
        <f t="shared" si="230"/>
        <v>0</v>
      </c>
      <c r="H2392" t="s">
        <v>8219</v>
      </c>
      <c r="I2392" t="s">
        <v>8225</v>
      </c>
      <c r="J2392" t="s">
        <v>8247</v>
      </c>
      <c r="K2392">
        <v>1420352264</v>
      </c>
      <c r="L2392">
        <v>1416896264</v>
      </c>
      <c r="M2392" s="13">
        <f t="shared" si="231"/>
        <v>41968.262314814812</v>
      </c>
      <c r="N2392" s="13" t="str">
        <f t="shared" si="232"/>
        <v>2014</v>
      </c>
      <c r="O2392" s="13" t="str">
        <f t="shared" si="233"/>
        <v>Nov</v>
      </c>
      <c r="P2392" s="13">
        <f t="shared" si="234"/>
        <v>42008.262314814812</v>
      </c>
      <c r="Q2392" t="b">
        <v>0</v>
      </c>
      <c r="R2392">
        <v>0</v>
      </c>
      <c r="S2392" t="b">
        <v>0</v>
      </c>
      <c r="T2392" t="s">
        <v>8270</v>
      </c>
      <c r="U2392" s="9" t="s">
        <v>8317</v>
      </c>
      <c r="V2392" t="s">
        <v>8318</v>
      </c>
    </row>
    <row r="2393" spans="1:22" ht="30" hidden="1" x14ac:dyDescent="0.3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s="7">
        <f t="shared" si="229"/>
        <v>0</v>
      </c>
      <c r="G2393" s="7">
        <f t="shared" si="230"/>
        <v>25</v>
      </c>
      <c r="H2393" t="s">
        <v>8219</v>
      </c>
      <c r="I2393" t="s">
        <v>8223</v>
      </c>
      <c r="J2393" t="s">
        <v>8245</v>
      </c>
      <c r="K2393">
        <v>1427825044</v>
      </c>
      <c r="L2393">
        <v>1425236644</v>
      </c>
      <c r="M2393" s="13">
        <f t="shared" si="231"/>
        <v>42064.794490740736</v>
      </c>
      <c r="N2393" s="13" t="str">
        <f t="shared" si="232"/>
        <v>2015</v>
      </c>
      <c r="O2393" s="13" t="str">
        <f t="shared" si="233"/>
        <v>Mar</v>
      </c>
      <c r="P2393" s="13">
        <f t="shared" si="234"/>
        <v>42094.752824074079</v>
      </c>
      <c r="Q2393" t="b">
        <v>0</v>
      </c>
      <c r="R2393">
        <v>1</v>
      </c>
      <c r="S2393" t="b">
        <v>0</v>
      </c>
      <c r="T2393" t="s">
        <v>8270</v>
      </c>
      <c r="U2393" s="9" t="s">
        <v>8317</v>
      </c>
      <c r="V2393" t="s">
        <v>8318</v>
      </c>
    </row>
    <row r="2394" spans="1:22" ht="60" hidden="1" x14ac:dyDescent="0.3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s="7">
        <f t="shared" ref="F2394:F2457" si="235">ROUND(E2394/D2394*100,0)</f>
        <v>0</v>
      </c>
      <c r="G2394" s="7">
        <f t="shared" si="230"/>
        <v>0</v>
      </c>
      <c r="H2394" t="s">
        <v>8219</v>
      </c>
      <c r="I2394" t="s">
        <v>8223</v>
      </c>
      <c r="J2394" t="s">
        <v>8245</v>
      </c>
      <c r="K2394">
        <v>1446087223</v>
      </c>
      <c r="L2394">
        <v>1443495223</v>
      </c>
      <c r="M2394" s="13">
        <f t="shared" si="231"/>
        <v>42276.120636574073</v>
      </c>
      <c r="N2394" s="13" t="str">
        <f t="shared" si="232"/>
        <v>2015</v>
      </c>
      <c r="O2394" s="13" t="str">
        <f t="shared" si="233"/>
        <v>Sep</v>
      </c>
      <c r="P2394" s="13">
        <f t="shared" si="234"/>
        <v>42306.120636574073</v>
      </c>
      <c r="Q2394" t="b">
        <v>0</v>
      </c>
      <c r="R2394">
        <v>0</v>
      </c>
      <c r="S2394" t="b">
        <v>0</v>
      </c>
      <c r="T2394" t="s">
        <v>8270</v>
      </c>
      <c r="U2394" s="9" t="s">
        <v>8317</v>
      </c>
      <c r="V2394" t="s">
        <v>8318</v>
      </c>
    </row>
    <row r="2395" spans="1:22" ht="45" hidden="1" x14ac:dyDescent="0.3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s="7">
        <f t="shared" si="235"/>
        <v>0</v>
      </c>
      <c r="G2395" s="7">
        <f t="shared" si="230"/>
        <v>50</v>
      </c>
      <c r="H2395" t="s">
        <v>8219</v>
      </c>
      <c r="I2395" t="s">
        <v>8223</v>
      </c>
      <c r="J2395" t="s">
        <v>8245</v>
      </c>
      <c r="K2395">
        <v>1439048017</v>
      </c>
      <c r="L2395">
        <v>1436456017</v>
      </c>
      <c r="M2395" s="13">
        <f t="shared" si="231"/>
        <v>42194.648344907408</v>
      </c>
      <c r="N2395" s="13" t="str">
        <f t="shared" si="232"/>
        <v>2015</v>
      </c>
      <c r="O2395" s="13" t="str">
        <f t="shared" si="233"/>
        <v>Jul</v>
      </c>
      <c r="P2395" s="13">
        <f t="shared" si="234"/>
        <v>42224.648344907408</v>
      </c>
      <c r="Q2395" t="b">
        <v>0</v>
      </c>
      <c r="R2395">
        <v>1</v>
      </c>
      <c r="S2395" t="b">
        <v>0</v>
      </c>
      <c r="T2395" t="s">
        <v>8270</v>
      </c>
      <c r="U2395" s="9" t="s">
        <v>8317</v>
      </c>
      <c r="V2395" t="s">
        <v>8318</v>
      </c>
    </row>
    <row r="2396" spans="1:22" ht="60" hidden="1" x14ac:dyDescent="0.3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s="7">
        <f t="shared" si="235"/>
        <v>0</v>
      </c>
      <c r="G2396" s="7">
        <f t="shared" si="230"/>
        <v>1.5</v>
      </c>
      <c r="H2396" t="s">
        <v>8219</v>
      </c>
      <c r="I2396" t="s">
        <v>8240</v>
      </c>
      <c r="J2396" t="s">
        <v>8248</v>
      </c>
      <c r="K2396">
        <v>1424940093</v>
      </c>
      <c r="L2396">
        <v>1422348093</v>
      </c>
      <c r="M2396" s="13">
        <f t="shared" si="231"/>
        <v>42031.362187499995</v>
      </c>
      <c r="N2396" s="13" t="str">
        <f t="shared" si="232"/>
        <v>2015</v>
      </c>
      <c r="O2396" s="13" t="str">
        <f t="shared" si="233"/>
        <v>Jan</v>
      </c>
      <c r="P2396" s="13">
        <f t="shared" si="234"/>
        <v>42061.362187499995</v>
      </c>
      <c r="Q2396" t="b">
        <v>0</v>
      </c>
      <c r="R2396">
        <v>2</v>
      </c>
      <c r="S2396" t="b">
        <v>0</v>
      </c>
      <c r="T2396" t="s">
        <v>8270</v>
      </c>
      <c r="U2396" s="9" t="s">
        <v>8317</v>
      </c>
      <c r="V2396" t="s">
        <v>8318</v>
      </c>
    </row>
    <row r="2397" spans="1:22" ht="45" hidden="1" x14ac:dyDescent="0.3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s="7">
        <f t="shared" si="235"/>
        <v>0</v>
      </c>
      <c r="G2397" s="7">
        <f t="shared" si="230"/>
        <v>0</v>
      </c>
      <c r="H2397" t="s">
        <v>8219</v>
      </c>
      <c r="I2397" t="s">
        <v>8223</v>
      </c>
      <c r="J2397" t="s">
        <v>8245</v>
      </c>
      <c r="K2397">
        <v>1484038620</v>
      </c>
      <c r="L2397">
        <v>1481597687</v>
      </c>
      <c r="M2397" s="13">
        <f t="shared" si="231"/>
        <v>42717.121377314819</v>
      </c>
      <c r="N2397" s="13" t="str">
        <f t="shared" si="232"/>
        <v>2016</v>
      </c>
      <c r="O2397" s="13" t="str">
        <f t="shared" si="233"/>
        <v>Dec</v>
      </c>
      <c r="P2397" s="13">
        <f t="shared" si="234"/>
        <v>42745.372916666667</v>
      </c>
      <c r="Q2397" t="b">
        <v>0</v>
      </c>
      <c r="R2397">
        <v>0</v>
      </c>
      <c r="S2397" t="b">
        <v>0</v>
      </c>
      <c r="T2397" t="s">
        <v>8270</v>
      </c>
      <c r="U2397" s="9" t="s">
        <v>8317</v>
      </c>
      <c r="V2397" t="s">
        <v>8318</v>
      </c>
    </row>
    <row r="2398" spans="1:22" ht="45" hidden="1" x14ac:dyDescent="0.3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s="7">
        <f t="shared" si="235"/>
        <v>0</v>
      </c>
      <c r="G2398" s="7">
        <f t="shared" si="230"/>
        <v>10</v>
      </c>
      <c r="H2398" t="s">
        <v>8219</v>
      </c>
      <c r="I2398" t="s">
        <v>8239</v>
      </c>
      <c r="J2398" t="s">
        <v>8256</v>
      </c>
      <c r="K2398">
        <v>1444940558</v>
      </c>
      <c r="L2398">
        <v>1442348558</v>
      </c>
      <c r="M2398" s="13">
        <f t="shared" si="231"/>
        <v>42262.849050925928</v>
      </c>
      <c r="N2398" s="13" t="str">
        <f t="shared" si="232"/>
        <v>2015</v>
      </c>
      <c r="O2398" s="13" t="str">
        <f t="shared" si="233"/>
        <v>Sep</v>
      </c>
      <c r="P2398" s="13">
        <f t="shared" si="234"/>
        <v>42292.849050925928</v>
      </c>
      <c r="Q2398" t="b">
        <v>0</v>
      </c>
      <c r="R2398">
        <v>1</v>
      </c>
      <c r="S2398" t="b">
        <v>0</v>
      </c>
      <c r="T2398" t="s">
        <v>8270</v>
      </c>
      <c r="U2398" s="9" t="s">
        <v>8317</v>
      </c>
      <c r="V2398" t="s">
        <v>8318</v>
      </c>
    </row>
    <row r="2399" spans="1:22" ht="60" hidden="1" x14ac:dyDescent="0.3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s="7">
        <f t="shared" si="235"/>
        <v>0</v>
      </c>
      <c r="G2399" s="7">
        <f t="shared" si="230"/>
        <v>0</v>
      </c>
      <c r="H2399" t="s">
        <v>8219</v>
      </c>
      <c r="I2399" t="s">
        <v>8223</v>
      </c>
      <c r="J2399" t="s">
        <v>8245</v>
      </c>
      <c r="K2399">
        <v>1420233256</v>
      </c>
      <c r="L2399">
        <v>1417641256</v>
      </c>
      <c r="M2399" s="13">
        <f t="shared" si="231"/>
        <v>41976.88490740741</v>
      </c>
      <c r="N2399" s="13" t="str">
        <f t="shared" si="232"/>
        <v>2014</v>
      </c>
      <c r="O2399" s="13" t="str">
        <f t="shared" si="233"/>
        <v>Dec</v>
      </c>
      <c r="P2399" s="13">
        <f t="shared" si="234"/>
        <v>42006.88490740741</v>
      </c>
      <c r="Q2399" t="b">
        <v>0</v>
      </c>
      <c r="R2399">
        <v>0</v>
      </c>
      <c r="S2399" t="b">
        <v>0</v>
      </c>
      <c r="T2399" t="s">
        <v>8270</v>
      </c>
      <c r="U2399" s="9" t="s">
        <v>8317</v>
      </c>
      <c r="V2399" t="s">
        <v>8318</v>
      </c>
    </row>
    <row r="2400" spans="1:22" ht="45" hidden="1" x14ac:dyDescent="0.3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s="7">
        <f t="shared" si="235"/>
        <v>0</v>
      </c>
      <c r="G2400" s="7">
        <f t="shared" si="230"/>
        <v>0</v>
      </c>
      <c r="H2400" t="s">
        <v>8219</v>
      </c>
      <c r="I2400" t="s">
        <v>8223</v>
      </c>
      <c r="J2400" t="s">
        <v>8245</v>
      </c>
      <c r="K2400">
        <v>1435874384</v>
      </c>
      <c r="L2400">
        <v>1433282384</v>
      </c>
      <c r="M2400" s="13">
        <f t="shared" si="231"/>
        <v>42157.916481481487</v>
      </c>
      <c r="N2400" s="13" t="str">
        <f t="shared" si="232"/>
        <v>2015</v>
      </c>
      <c r="O2400" s="13" t="str">
        <f t="shared" si="233"/>
        <v>Jun</v>
      </c>
      <c r="P2400" s="13">
        <f t="shared" si="234"/>
        <v>42187.916481481487</v>
      </c>
      <c r="Q2400" t="b">
        <v>0</v>
      </c>
      <c r="R2400">
        <v>0</v>
      </c>
      <c r="S2400" t="b">
        <v>0</v>
      </c>
      <c r="T2400" t="s">
        <v>8270</v>
      </c>
      <c r="U2400" s="9" t="s">
        <v>8317</v>
      </c>
      <c r="V2400" t="s">
        <v>8318</v>
      </c>
    </row>
    <row r="2401" spans="1:22" ht="45" hidden="1" x14ac:dyDescent="0.3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s="7">
        <f t="shared" si="235"/>
        <v>0</v>
      </c>
      <c r="G2401" s="7">
        <f t="shared" si="230"/>
        <v>0</v>
      </c>
      <c r="H2401" t="s">
        <v>8219</v>
      </c>
      <c r="I2401" t="s">
        <v>8234</v>
      </c>
      <c r="J2401" t="s">
        <v>8254</v>
      </c>
      <c r="K2401">
        <v>1418934506</v>
      </c>
      <c r="L2401">
        <v>1415910506</v>
      </c>
      <c r="M2401" s="13">
        <f t="shared" si="231"/>
        <v>41956.853078703702</v>
      </c>
      <c r="N2401" s="13" t="str">
        <f t="shared" si="232"/>
        <v>2014</v>
      </c>
      <c r="O2401" s="13" t="str">
        <f t="shared" si="233"/>
        <v>Nov</v>
      </c>
      <c r="P2401" s="13">
        <f t="shared" si="234"/>
        <v>41991.853078703702</v>
      </c>
      <c r="Q2401" t="b">
        <v>0</v>
      </c>
      <c r="R2401">
        <v>0</v>
      </c>
      <c r="S2401" t="b">
        <v>0</v>
      </c>
      <c r="T2401" t="s">
        <v>8270</v>
      </c>
      <c r="U2401" s="9" t="s">
        <v>8317</v>
      </c>
      <c r="V2401" t="s">
        <v>8318</v>
      </c>
    </row>
    <row r="2402" spans="1:22" ht="60" hidden="1" x14ac:dyDescent="0.3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s="7">
        <f t="shared" si="235"/>
        <v>0</v>
      </c>
      <c r="G2402" s="7">
        <f t="shared" si="230"/>
        <v>0</v>
      </c>
      <c r="H2402" t="s">
        <v>8219</v>
      </c>
      <c r="I2402" t="s">
        <v>8225</v>
      </c>
      <c r="J2402" t="s">
        <v>8247</v>
      </c>
      <c r="K2402">
        <v>1460615164</v>
      </c>
      <c r="L2402">
        <v>1458023164</v>
      </c>
      <c r="M2402" s="13">
        <f t="shared" si="231"/>
        <v>42444.268101851849</v>
      </c>
      <c r="N2402" s="13" t="str">
        <f t="shared" si="232"/>
        <v>2016</v>
      </c>
      <c r="O2402" s="13" t="str">
        <f t="shared" si="233"/>
        <v>Mar</v>
      </c>
      <c r="P2402" s="13">
        <f t="shared" si="234"/>
        <v>42474.268101851849</v>
      </c>
      <c r="Q2402" t="b">
        <v>0</v>
      </c>
      <c r="R2402">
        <v>0</v>
      </c>
      <c r="S2402" t="b">
        <v>0</v>
      </c>
      <c r="T2402" t="s">
        <v>8270</v>
      </c>
      <c r="U2402" s="9" t="s">
        <v>8317</v>
      </c>
      <c r="V2402" t="s">
        <v>8318</v>
      </c>
    </row>
    <row r="2403" spans="1:22" ht="60" hidden="1" x14ac:dyDescent="0.3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s="7">
        <f t="shared" si="235"/>
        <v>1</v>
      </c>
      <c r="G2403" s="7">
        <f t="shared" si="230"/>
        <v>22.33</v>
      </c>
      <c r="H2403" t="s">
        <v>8220</v>
      </c>
      <c r="I2403" t="s">
        <v>8223</v>
      </c>
      <c r="J2403" t="s">
        <v>8245</v>
      </c>
      <c r="K2403">
        <v>1457207096</v>
      </c>
      <c r="L2403">
        <v>1452023096</v>
      </c>
      <c r="M2403" s="13">
        <f t="shared" si="231"/>
        <v>42374.822870370372</v>
      </c>
      <c r="N2403" s="13" t="str">
        <f t="shared" si="232"/>
        <v>2016</v>
      </c>
      <c r="O2403" s="13" t="str">
        <f t="shared" si="233"/>
        <v>Jan</v>
      </c>
      <c r="P2403" s="13">
        <f t="shared" si="234"/>
        <v>42434.822870370372</v>
      </c>
      <c r="Q2403" t="b">
        <v>0</v>
      </c>
      <c r="R2403">
        <v>9</v>
      </c>
      <c r="S2403" t="b">
        <v>0</v>
      </c>
      <c r="T2403" t="s">
        <v>8282</v>
      </c>
      <c r="U2403" s="9" t="s">
        <v>8334</v>
      </c>
      <c r="V2403" t="s">
        <v>8335</v>
      </c>
    </row>
    <row r="2404" spans="1:22" ht="30" hidden="1" x14ac:dyDescent="0.3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s="7">
        <f t="shared" si="235"/>
        <v>0</v>
      </c>
      <c r="G2404" s="7">
        <f t="shared" si="230"/>
        <v>52</v>
      </c>
      <c r="H2404" t="s">
        <v>8220</v>
      </c>
      <c r="I2404" t="s">
        <v>8223</v>
      </c>
      <c r="J2404" t="s">
        <v>8245</v>
      </c>
      <c r="K2404">
        <v>1431533931</v>
      </c>
      <c r="L2404">
        <v>1428941931</v>
      </c>
      <c r="M2404" s="13">
        <f t="shared" si="231"/>
        <v>42107.679756944446</v>
      </c>
      <c r="N2404" s="13" t="str">
        <f t="shared" si="232"/>
        <v>2015</v>
      </c>
      <c r="O2404" s="13" t="str">
        <f t="shared" si="233"/>
        <v>Apr</v>
      </c>
      <c r="P2404" s="13">
        <f t="shared" si="234"/>
        <v>42137.679756944446</v>
      </c>
      <c r="Q2404" t="b">
        <v>0</v>
      </c>
      <c r="R2404">
        <v>1</v>
      </c>
      <c r="S2404" t="b">
        <v>0</v>
      </c>
      <c r="T2404" t="s">
        <v>8282</v>
      </c>
      <c r="U2404" s="9" t="s">
        <v>8334</v>
      </c>
      <c r="V2404" t="s">
        <v>8335</v>
      </c>
    </row>
    <row r="2405" spans="1:22" ht="45" hidden="1" x14ac:dyDescent="0.3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s="7">
        <f t="shared" si="235"/>
        <v>17</v>
      </c>
      <c r="G2405" s="7">
        <f t="shared" si="230"/>
        <v>16.829999999999998</v>
      </c>
      <c r="H2405" t="s">
        <v>8220</v>
      </c>
      <c r="I2405" t="s">
        <v>8224</v>
      </c>
      <c r="J2405" t="s">
        <v>8246</v>
      </c>
      <c r="K2405">
        <v>1459368658</v>
      </c>
      <c r="L2405">
        <v>1454188258</v>
      </c>
      <c r="M2405" s="13">
        <f t="shared" si="231"/>
        <v>42399.882615740738</v>
      </c>
      <c r="N2405" s="13" t="str">
        <f t="shared" si="232"/>
        <v>2016</v>
      </c>
      <c r="O2405" s="13" t="str">
        <f t="shared" si="233"/>
        <v>Jan</v>
      </c>
      <c r="P2405" s="13">
        <f t="shared" si="234"/>
        <v>42459.840949074074</v>
      </c>
      <c r="Q2405" t="b">
        <v>0</v>
      </c>
      <c r="R2405">
        <v>12</v>
      </c>
      <c r="S2405" t="b">
        <v>0</v>
      </c>
      <c r="T2405" t="s">
        <v>8282</v>
      </c>
      <c r="U2405" s="9" t="s">
        <v>8334</v>
      </c>
      <c r="V2405" t="s">
        <v>8335</v>
      </c>
    </row>
    <row r="2406" spans="1:22" ht="60" hidden="1" x14ac:dyDescent="0.3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s="7">
        <f t="shared" si="235"/>
        <v>0</v>
      </c>
      <c r="G2406" s="7">
        <f t="shared" si="230"/>
        <v>0</v>
      </c>
      <c r="H2406" t="s">
        <v>8220</v>
      </c>
      <c r="I2406" t="s">
        <v>8223</v>
      </c>
      <c r="J2406" t="s">
        <v>8245</v>
      </c>
      <c r="K2406">
        <v>1451782607</v>
      </c>
      <c r="L2406">
        <v>1449190607</v>
      </c>
      <c r="M2406" s="13">
        <f t="shared" si="231"/>
        <v>42342.03943287037</v>
      </c>
      <c r="N2406" s="13" t="str">
        <f t="shared" si="232"/>
        <v>2015</v>
      </c>
      <c r="O2406" s="13" t="str">
        <f t="shared" si="233"/>
        <v>Dec</v>
      </c>
      <c r="P2406" s="13">
        <f t="shared" si="234"/>
        <v>42372.03943287037</v>
      </c>
      <c r="Q2406" t="b">
        <v>0</v>
      </c>
      <c r="R2406">
        <v>0</v>
      </c>
      <c r="S2406" t="b">
        <v>0</v>
      </c>
      <c r="T2406" t="s">
        <v>8282</v>
      </c>
      <c r="U2406" s="9" t="s">
        <v>8334</v>
      </c>
      <c r="V2406" t="s">
        <v>8335</v>
      </c>
    </row>
    <row r="2407" spans="1:22" ht="45" hidden="1" x14ac:dyDescent="0.3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s="7">
        <f t="shared" si="235"/>
        <v>23</v>
      </c>
      <c r="G2407" s="7">
        <f t="shared" si="230"/>
        <v>56.3</v>
      </c>
      <c r="H2407" t="s">
        <v>8220</v>
      </c>
      <c r="I2407" t="s">
        <v>8223</v>
      </c>
      <c r="J2407" t="s">
        <v>8245</v>
      </c>
      <c r="K2407">
        <v>1472911375</v>
      </c>
      <c r="L2407">
        <v>1471096975</v>
      </c>
      <c r="M2407" s="13">
        <f t="shared" si="231"/>
        <v>42595.585358796292</v>
      </c>
      <c r="N2407" s="13" t="str">
        <f t="shared" si="232"/>
        <v>2016</v>
      </c>
      <c r="O2407" s="13" t="str">
        <f t="shared" si="233"/>
        <v>Aug</v>
      </c>
      <c r="P2407" s="13">
        <f t="shared" si="234"/>
        <v>42616.585358796292</v>
      </c>
      <c r="Q2407" t="b">
        <v>0</v>
      </c>
      <c r="R2407">
        <v>20</v>
      </c>
      <c r="S2407" t="b">
        <v>0</v>
      </c>
      <c r="T2407" t="s">
        <v>8282</v>
      </c>
      <c r="U2407" s="9" t="s">
        <v>8334</v>
      </c>
      <c r="V2407" t="s">
        <v>8335</v>
      </c>
    </row>
    <row r="2408" spans="1:22" ht="45" hidden="1" x14ac:dyDescent="0.3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s="7">
        <f t="shared" si="235"/>
        <v>41</v>
      </c>
      <c r="G2408" s="7">
        <f t="shared" si="230"/>
        <v>84.06</v>
      </c>
      <c r="H2408" t="s">
        <v>8220</v>
      </c>
      <c r="I2408" t="s">
        <v>8223</v>
      </c>
      <c r="J2408" t="s">
        <v>8245</v>
      </c>
      <c r="K2408">
        <v>1421635190</v>
      </c>
      <c r="L2408">
        <v>1418179190</v>
      </c>
      <c r="M2408" s="13">
        <f t="shared" si="231"/>
        <v>41983.110995370371</v>
      </c>
      <c r="N2408" s="13" t="str">
        <f t="shared" si="232"/>
        <v>2014</v>
      </c>
      <c r="O2408" s="13" t="str">
        <f t="shared" si="233"/>
        <v>Dec</v>
      </c>
      <c r="P2408" s="13">
        <f t="shared" si="234"/>
        <v>42023.110995370371</v>
      </c>
      <c r="Q2408" t="b">
        <v>0</v>
      </c>
      <c r="R2408">
        <v>16</v>
      </c>
      <c r="S2408" t="b">
        <v>0</v>
      </c>
      <c r="T2408" t="s">
        <v>8282</v>
      </c>
      <c r="U2408" s="9" t="s">
        <v>8334</v>
      </c>
      <c r="V2408" t="s">
        <v>8335</v>
      </c>
    </row>
    <row r="2409" spans="1:22" ht="60" hidden="1" x14ac:dyDescent="0.3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s="7">
        <f t="shared" si="235"/>
        <v>25</v>
      </c>
      <c r="G2409" s="7">
        <f t="shared" si="230"/>
        <v>168.39</v>
      </c>
      <c r="H2409" t="s">
        <v>8220</v>
      </c>
      <c r="I2409" t="s">
        <v>8223</v>
      </c>
      <c r="J2409" t="s">
        <v>8245</v>
      </c>
      <c r="K2409">
        <v>1428732000</v>
      </c>
      <c r="L2409">
        <v>1426772928</v>
      </c>
      <c r="M2409" s="13">
        <f t="shared" si="231"/>
        <v>42082.575555555552</v>
      </c>
      <c r="N2409" s="13" t="str">
        <f t="shared" si="232"/>
        <v>2015</v>
      </c>
      <c r="O2409" s="13" t="str">
        <f t="shared" si="233"/>
        <v>Mar</v>
      </c>
      <c r="P2409" s="13">
        <f t="shared" si="234"/>
        <v>42105.25</v>
      </c>
      <c r="Q2409" t="b">
        <v>0</v>
      </c>
      <c r="R2409">
        <v>33</v>
      </c>
      <c r="S2409" t="b">
        <v>0</v>
      </c>
      <c r="T2409" t="s">
        <v>8282</v>
      </c>
      <c r="U2409" s="9" t="s">
        <v>8334</v>
      </c>
      <c r="V2409" t="s">
        <v>8335</v>
      </c>
    </row>
    <row r="2410" spans="1:22" ht="45" hidden="1" x14ac:dyDescent="0.3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s="7">
        <f t="shared" si="235"/>
        <v>0</v>
      </c>
      <c r="G2410" s="7">
        <f t="shared" si="230"/>
        <v>15</v>
      </c>
      <c r="H2410" t="s">
        <v>8220</v>
      </c>
      <c r="I2410" t="s">
        <v>8223</v>
      </c>
      <c r="J2410" t="s">
        <v>8245</v>
      </c>
      <c r="K2410">
        <v>1415247757</v>
      </c>
      <c r="L2410">
        <v>1412652157</v>
      </c>
      <c r="M2410" s="13">
        <f t="shared" si="231"/>
        <v>41919.140706018516</v>
      </c>
      <c r="N2410" s="13" t="str">
        <f t="shared" si="232"/>
        <v>2014</v>
      </c>
      <c r="O2410" s="13" t="str">
        <f t="shared" si="233"/>
        <v>Oct</v>
      </c>
      <c r="P2410" s="13">
        <f t="shared" si="234"/>
        <v>41949.182372685187</v>
      </c>
      <c r="Q2410" t="b">
        <v>0</v>
      </c>
      <c r="R2410">
        <v>2</v>
      </c>
      <c r="S2410" t="b">
        <v>0</v>
      </c>
      <c r="T2410" t="s">
        <v>8282</v>
      </c>
      <c r="U2410" s="9" t="s">
        <v>8334</v>
      </c>
      <c r="V2410" t="s">
        <v>8335</v>
      </c>
    </row>
    <row r="2411" spans="1:22" ht="45" hidden="1" x14ac:dyDescent="0.3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s="7">
        <f t="shared" si="235"/>
        <v>2</v>
      </c>
      <c r="G2411" s="7">
        <f t="shared" si="230"/>
        <v>76.67</v>
      </c>
      <c r="H2411" t="s">
        <v>8220</v>
      </c>
      <c r="I2411" t="s">
        <v>8223</v>
      </c>
      <c r="J2411" t="s">
        <v>8245</v>
      </c>
      <c r="K2411">
        <v>1439931675</v>
      </c>
      <c r="L2411">
        <v>1437339675</v>
      </c>
      <c r="M2411" s="13">
        <f t="shared" si="231"/>
        <v>42204.875868055555</v>
      </c>
      <c r="N2411" s="13" t="str">
        <f t="shared" si="232"/>
        <v>2015</v>
      </c>
      <c r="O2411" s="13" t="str">
        <f t="shared" si="233"/>
        <v>Jul</v>
      </c>
      <c r="P2411" s="13">
        <f t="shared" si="234"/>
        <v>42234.875868055555</v>
      </c>
      <c r="Q2411" t="b">
        <v>0</v>
      </c>
      <c r="R2411">
        <v>6</v>
      </c>
      <c r="S2411" t="b">
        <v>0</v>
      </c>
      <c r="T2411" t="s">
        <v>8282</v>
      </c>
      <c r="U2411" s="9" t="s">
        <v>8334</v>
      </c>
      <c r="V2411" t="s">
        <v>8335</v>
      </c>
    </row>
    <row r="2412" spans="1:22" ht="60" hidden="1" x14ac:dyDescent="0.3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s="7">
        <f t="shared" si="235"/>
        <v>0</v>
      </c>
      <c r="G2412" s="7">
        <f t="shared" si="230"/>
        <v>0</v>
      </c>
      <c r="H2412" t="s">
        <v>8220</v>
      </c>
      <c r="I2412" t="s">
        <v>8225</v>
      </c>
      <c r="J2412" t="s">
        <v>8247</v>
      </c>
      <c r="K2412">
        <v>1441619275</v>
      </c>
      <c r="L2412">
        <v>1439027275</v>
      </c>
      <c r="M2412" s="13">
        <f t="shared" si="231"/>
        <v>42224.408275462964</v>
      </c>
      <c r="N2412" s="13" t="str">
        <f t="shared" si="232"/>
        <v>2015</v>
      </c>
      <c r="O2412" s="13" t="str">
        <f t="shared" si="233"/>
        <v>Aug</v>
      </c>
      <c r="P2412" s="13">
        <f t="shared" si="234"/>
        <v>42254.408275462964</v>
      </c>
      <c r="Q2412" t="b">
        <v>0</v>
      </c>
      <c r="R2412">
        <v>0</v>
      </c>
      <c r="S2412" t="b">
        <v>0</v>
      </c>
      <c r="T2412" t="s">
        <v>8282</v>
      </c>
      <c r="U2412" s="9" t="s">
        <v>8334</v>
      </c>
      <c r="V2412" t="s">
        <v>8335</v>
      </c>
    </row>
    <row r="2413" spans="1:22" ht="60" hidden="1" x14ac:dyDescent="0.3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s="7">
        <f t="shared" si="235"/>
        <v>1</v>
      </c>
      <c r="G2413" s="7">
        <f t="shared" si="230"/>
        <v>50.33</v>
      </c>
      <c r="H2413" t="s">
        <v>8220</v>
      </c>
      <c r="I2413" t="s">
        <v>8223</v>
      </c>
      <c r="J2413" t="s">
        <v>8245</v>
      </c>
      <c r="K2413">
        <v>1440524082</v>
      </c>
      <c r="L2413">
        <v>1437932082</v>
      </c>
      <c r="M2413" s="13">
        <f t="shared" si="231"/>
        <v>42211.732430555552</v>
      </c>
      <c r="N2413" s="13" t="str">
        <f t="shared" si="232"/>
        <v>2015</v>
      </c>
      <c r="O2413" s="13" t="str">
        <f t="shared" si="233"/>
        <v>Jul</v>
      </c>
      <c r="P2413" s="13">
        <f t="shared" si="234"/>
        <v>42241.732430555552</v>
      </c>
      <c r="Q2413" t="b">
        <v>0</v>
      </c>
      <c r="R2413">
        <v>3</v>
      </c>
      <c r="S2413" t="b">
        <v>0</v>
      </c>
      <c r="T2413" t="s">
        <v>8282</v>
      </c>
      <c r="U2413" s="9" t="s">
        <v>8334</v>
      </c>
      <c r="V2413" t="s">
        <v>8335</v>
      </c>
    </row>
    <row r="2414" spans="1:22" ht="60" hidden="1" x14ac:dyDescent="0.3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s="7">
        <f t="shared" si="235"/>
        <v>0</v>
      </c>
      <c r="G2414" s="7">
        <f t="shared" si="230"/>
        <v>0</v>
      </c>
      <c r="H2414" t="s">
        <v>8220</v>
      </c>
      <c r="I2414" t="s">
        <v>8229</v>
      </c>
      <c r="J2414" t="s">
        <v>8248</v>
      </c>
      <c r="K2414">
        <v>1480185673</v>
      </c>
      <c r="L2414">
        <v>1476294073</v>
      </c>
      <c r="M2414" s="13">
        <f t="shared" si="231"/>
        <v>42655.736956018518</v>
      </c>
      <c r="N2414" s="13" t="str">
        <f t="shared" si="232"/>
        <v>2016</v>
      </c>
      <c r="O2414" s="13" t="str">
        <f t="shared" si="233"/>
        <v>Oct</v>
      </c>
      <c r="P2414" s="13">
        <f t="shared" si="234"/>
        <v>42700.778622685189</v>
      </c>
      <c r="Q2414" t="b">
        <v>0</v>
      </c>
      <c r="R2414">
        <v>0</v>
      </c>
      <c r="S2414" t="b">
        <v>0</v>
      </c>
      <c r="T2414" t="s">
        <v>8282</v>
      </c>
      <c r="U2414" s="9" t="s">
        <v>8334</v>
      </c>
      <c r="V2414" t="s">
        <v>8335</v>
      </c>
    </row>
    <row r="2415" spans="1:22" ht="45" hidden="1" x14ac:dyDescent="0.3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s="7">
        <f t="shared" si="235"/>
        <v>1</v>
      </c>
      <c r="G2415" s="7">
        <f t="shared" si="230"/>
        <v>8.33</v>
      </c>
      <c r="H2415" t="s">
        <v>8220</v>
      </c>
      <c r="I2415" t="s">
        <v>8223</v>
      </c>
      <c r="J2415" t="s">
        <v>8245</v>
      </c>
      <c r="K2415">
        <v>1401579000</v>
      </c>
      <c r="L2415">
        <v>1398911882</v>
      </c>
      <c r="M2415" s="13">
        <f t="shared" si="231"/>
        <v>41760.10974537037</v>
      </c>
      <c r="N2415" s="13" t="str">
        <f t="shared" si="232"/>
        <v>2014</v>
      </c>
      <c r="O2415" s="13" t="str">
        <f t="shared" si="233"/>
        <v>May</v>
      </c>
      <c r="P2415" s="13">
        <f t="shared" si="234"/>
        <v>41790.979166666664</v>
      </c>
      <c r="Q2415" t="b">
        <v>0</v>
      </c>
      <c r="R2415">
        <v>3</v>
      </c>
      <c r="S2415" t="b">
        <v>0</v>
      </c>
      <c r="T2415" t="s">
        <v>8282</v>
      </c>
      <c r="U2415" s="9" t="s">
        <v>8334</v>
      </c>
      <c r="V2415" t="s">
        <v>8335</v>
      </c>
    </row>
    <row r="2416" spans="1:22" ht="60" hidden="1" x14ac:dyDescent="0.3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s="7">
        <f t="shared" si="235"/>
        <v>3</v>
      </c>
      <c r="G2416" s="7">
        <f t="shared" si="230"/>
        <v>35.380000000000003</v>
      </c>
      <c r="H2416" t="s">
        <v>8220</v>
      </c>
      <c r="I2416" t="s">
        <v>8223</v>
      </c>
      <c r="J2416" t="s">
        <v>8245</v>
      </c>
      <c r="K2416">
        <v>1440215940</v>
      </c>
      <c r="L2416">
        <v>1436805660</v>
      </c>
      <c r="M2416" s="13">
        <f t="shared" si="231"/>
        <v>42198.695138888885</v>
      </c>
      <c r="N2416" s="13" t="str">
        <f t="shared" si="232"/>
        <v>2015</v>
      </c>
      <c r="O2416" s="13" t="str">
        <f t="shared" si="233"/>
        <v>Jul</v>
      </c>
      <c r="P2416" s="13">
        <f t="shared" si="234"/>
        <v>42238.165972222225</v>
      </c>
      <c r="Q2416" t="b">
        <v>0</v>
      </c>
      <c r="R2416">
        <v>13</v>
      </c>
      <c r="S2416" t="b">
        <v>0</v>
      </c>
      <c r="T2416" t="s">
        <v>8282</v>
      </c>
      <c r="U2416" s="9" t="s">
        <v>8334</v>
      </c>
      <c r="V2416" t="s">
        <v>8335</v>
      </c>
    </row>
    <row r="2417" spans="1:22" ht="45" hidden="1" x14ac:dyDescent="0.3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s="7">
        <f t="shared" si="235"/>
        <v>1</v>
      </c>
      <c r="G2417" s="7">
        <f t="shared" si="230"/>
        <v>55.83</v>
      </c>
      <c r="H2417" t="s">
        <v>8220</v>
      </c>
      <c r="I2417" t="s">
        <v>8223</v>
      </c>
      <c r="J2417" t="s">
        <v>8245</v>
      </c>
      <c r="K2417">
        <v>1468615346</v>
      </c>
      <c r="L2417">
        <v>1466023346</v>
      </c>
      <c r="M2417" s="13">
        <f t="shared" si="231"/>
        <v>42536.862800925926</v>
      </c>
      <c r="N2417" s="13" t="str">
        <f t="shared" si="232"/>
        <v>2016</v>
      </c>
      <c r="O2417" s="13" t="str">
        <f t="shared" si="233"/>
        <v>Jun</v>
      </c>
      <c r="P2417" s="13">
        <f t="shared" si="234"/>
        <v>42566.862800925926</v>
      </c>
      <c r="Q2417" t="b">
        <v>0</v>
      </c>
      <c r="R2417">
        <v>6</v>
      </c>
      <c r="S2417" t="b">
        <v>0</v>
      </c>
      <c r="T2417" t="s">
        <v>8282</v>
      </c>
      <c r="U2417" s="9" t="s">
        <v>8334</v>
      </c>
      <c r="V2417" t="s">
        <v>8335</v>
      </c>
    </row>
    <row r="2418" spans="1:22" ht="45" hidden="1" x14ac:dyDescent="0.3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s="7">
        <f t="shared" si="235"/>
        <v>0</v>
      </c>
      <c r="G2418" s="7">
        <f t="shared" si="230"/>
        <v>5</v>
      </c>
      <c r="H2418" t="s">
        <v>8220</v>
      </c>
      <c r="I2418" t="s">
        <v>8223</v>
      </c>
      <c r="J2418" t="s">
        <v>8245</v>
      </c>
      <c r="K2418">
        <v>1426345200</v>
      </c>
      <c r="L2418">
        <v>1421343743</v>
      </c>
      <c r="M2418" s="13">
        <f t="shared" si="231"/>
        <v>42019.737766203703</v>
      </c>
      <c r="N2418" s="13" t="str">
        <f t="shared" si="232"/>
        <v>2015</v>
      </c>
      <c r="O2418" s="13" t="str">
        <f t="shared" si="233"/>
        <v>Jan</v>
      </c>
      <c r="P2418" s="13">
        <f t="shared" si="234"/>
        <v>42077.625</v>
      </c>
      <c r="Q2418" t="b">
        <v>0</v>
      </c>
      <c r="R2418">
        <v>1</v>
      </c>
      <c r="S2418" t="b">
        <v>0</v>
      </c>
      <c r="T2418" t="s">
        <v>8282</v>
      </c>
      <c r="U2418" s="9" t="s">
        <v>8334</v>
      </c>
      <c r="V2418" t="s">
        <v>8335</v>
      </c>
    </row>
    <row r="2419" spans="1:22" ht="45" hidden="1" x14ac:dyDescent="0.3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s="7">
        <f t="shared" si="235"/>
        <v>0</v>
      </c>
      <c r="G2419" s="7">
        <f t="shared" si="230"/>
        <v>0</v>
      </c>
      <c r="H2419" t="s">
        <v>8220</v>
      </c>
      <c r="I2419" t="s">
        <v>8223</v>
      </c>
      <c r="J2419" t="s">
        <v>8245</v>
      </c>
      <c r="K2419">
        <v>1407705187</v>
      </c>
      <c r="L2419">
        <v>1405113187</v>
      </c>
      <c r="M2419" s="13">
        <f t="shared" si="231"/>
        <v>41831.884108796294</v>
      </c>
      <c r="N2419" s="13" t="str">
        <f t="shared" si="232"/>
        <v>2014</v>
      </c>
      <c r="O2419" s="13" t="str">
        <f t="shared" si="233"/>
        <v>Jul</v>
      </c>
      <c r="P2419" s="13">
        <f t="shared" si="234"/>
        <v>41861.884108796294</v>
      </c>
      <c r="Q2419" t="b">
        <v>0</v>
      </c>
      <c r="R2419">
        <v>0</v>
      </c>
      <c r="S2419" t="b">
        <v>0</v>
      </c>
      <c r="T2419" t="s">
        <v>8282</v>
      </c>
      <c r="U2419" s="9" t="s">
        <v>8334</v>
      </c>
      <c r="V2419" t="s">
        <v>8335</v>
      </c>
    </row>
    <row r="2420" spans="1:22" hidden="1" x14ac:dyDescent="0.3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s="7">
        <f t="shared" si="235"/>
        <v>0</v>
      </c>
      <c r="G2420" s="7">
        <f t="shared" si="230"/>
        <v>1</v>
      </c>
      <c r="H2420" t="s">
        <v>8220</v>
      </c>
      <c r="I2420" t="s">
        <v>8223</v>
      </c>
      <c r="J2420" t="s">
        <v>8245</v>
      </c>
      <c r="K2420">
        <v>1427225644</v>
      </c>
      <c r="L2420">
        <v>1422045244</v>
      </c>
      <c r="M2420" s="13">
        <f t="shared" si="231"/>
        <v>42027.856990740736</v>
      </c>
      <c r="N2420" s="13" t="str">
        <f t="shared" si="232"/>
        <v>2015</v>
      </c>
      <c r="O2420" s="13" t="str">
        <f t="shared" si="233"/>
        <v>Jan</v>
      </c>
      <c r="P2420" s="13">
        <f t="shared" si="234"/>
        <v>42087.815324074079</v>
      </c>
      <c r="Q2420" t="b">
        <v>0</v>
      </c>
      <c r="R2420">
        <v>5</v>
      </c>
      <c r="S2420" t="b">
        <v>0</v>
      </c>
      <c r="T2420" t="s">
        <v>8282</v>
      </c>
      <c r="U2420" s="9" t="s">
        <v>8334</v>
      </c>
      <c r="V2420" t="s">
        <v>8335</v>
      </c>
    </row>
    <row r="2421" spans="1:22" ht="60" hidden="1" x14ac:dyDescent="0.3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s="7">
        <f t="shared" si="235"/>
        <v>0</v>
      </c>
      <c r="G2421" s="7">
        <f t="shared" si="230"/>
        <v>0</v>
      </c>
      <c r="H2421" t="s">
        <v>8220</v>
      </c>
      <c r="I2421" t="s">
        <v>8223</v>
      </c>
      <c r="J2421" t="s">
        <v>8245</v>
      </c>
      <c r="K2421">
        <v>1424281389</v>
      </c>
      <c r="L2421">
        <v>1419097389</v>
      </c>
      <c r="M2421" s="13">
        <f t="shared" si="231"/>
        <v>41993.738298611104</v>
      </c>
      <c r="N2421" s="13" t="str">
        <f t="shared" si="232"/>
        <v>2014</v>
      </c>
      <c r="O2421" s="13" t="str">
        <f t="shared" si="233"/>
        <v>Dec</v>
      </c>
      <c r="P2421" s="13">
        <f t="shared" si="234"/>
        <v>42053.738298611104</v>
      </c>
      <c r="Q2421" t="b">
        <v>0</v>
      </c>
      <c r="R2421">
        <v>0</v>
      </c>
      <c r="S2421" t="b">
        <v>0</v>
      </c>
      <c r="T2421" t="s">
        <v>8282</v>
      </c>
      <c r="U2421" s="9" t="s">
        <v>8334</v>
      </c>
      <c r="V2421" t="s">
        <v>8335</v>
      </c>
    </row>
    <row r="2422" spans="1:22" ht="45" hidden="1" x14ac:dyDescent="0.3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s="7">
        <f t="shared" si="235"/>
        <v>15</v>
      </c>
      <c r="G2422" s="7">
        <f t="shared" si="230"/>
        <v>69.47</v>
      </c>
      <c r="H2422" t="s">
        <v>8220</v>
      </c>
      <c r="I2422" t="s">
        <v>8223</v>
      </c>
      <c r="J2422" t="s">
        <v>8245</v>
      </c>
      <c r="K2422">
        <v>1415583695</v>
      </c>
      <c r="L2422">
        <v>1410396095</v>
      </c>
      <c r="M2422" s="13">
        <f t="shared" si="231"/>
        <v>41893.028877314813</v>
      </c>
      <c r="N2422" s="13" t="str">
        <f t="shared" si="232"/>
        <v>2014</v>
      </c>
      <c r="O2422" s="13" t="str">
        <f t="shared" si="233"/>
        <v>Sep</v>
      </c>
      <c r="P2422" s="13">
        <f t="shared" si="234"/>
        <v>41953.070543981477</v>
      </c>
      <c r="Q2422" t="b">
        <v>0</v>
      </c>
      <c r="R2422">
        <v>36</v>
      </c>
      <c r="S2422" t="b">
        <v>0</v>
      </c>
      <c r="T2422" t="s">
        <v>8282</v>
      </c>
      <c r="U2422" s="9" t="s">
        <v>8334</v>
      </c>
      <c r="V2422" t="s">
        <v>8335</v>
      </c>
    </row>
    <row r="2423" spans="1:22" ht="30" hidden="1" x14ac:dyDescent="0.3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s="7">
        <f t="shared" si="235"/>
        <v>0</v>
      </c>
      <c r="G2423" s="7">
        <f t="shared" si="230"/>
        <v>1</v>
      </c>
      <c r="H2423" t="s">
        <v>8220</v>
      </c>
      <c r="I2423" t="s">
        <v>8223</v>
      </c>
      <c r="J2423" t="s">
        <v>8245</v>
      </c>
      <c r="K2423">
        <v>1424536196</v>
      </c>
      <c r="L2423">
        <v>1421944196</v>
      </c>
      <c r="M2423" s="13">
        <f t="shared" si="231"/>
        <v>42026.687453703707</v>
      </c>
      <c r="N2423" s="13" t="str">
        <f t="shared" si="232"/>
        <v>2015</v>
      </c>
      <c r="O2423" s="13" t="str">
        <f t="shared" si="233"/>
        <v>Jan</v>
      </c>
      <c r="P2423" s="13">
        <f t="shared" si="234"/>
        <v>42056.687453703707</v>
      </c>
      <c r="Q2423" t="b">
        <v>0</v>
      </c>
      <c r="R2423">
        <v>1</v>
      </c>
      <c r="S2423" t="b">
        <v>0</v>
      </c>
      <c r="T2423" t="s">
        <v>8282</v>
      </c>
      <c r="U2423" s="9" t="s">
        <v>8334</v>
      </c>
      <c r="V2423" t="s">
        <v>8335</v>
      </c>
    </row>
    <row r="2424" spans="1:22" ht="30" hidden="1" x14ac:dyDescent="0.3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s="7">
        <f t="shared" si="235"/>
        <v>0</v>
      </c>
      <c r="G2424" s="7">
        <f t="shared" si="230"/>
        <v>1</v>
      </c>
      <c r="H2424" t="s">
        <v>8220</v>
      </c>
      <c r="I2424" t="s">
        <v>8223</v>
      </c>
      <c r="J2424" t="s">
        <v>8245</v>
      </c>
      <c r="K2424">
        <v>1426091036</v>
      </c>
      <c r="L2424">
        <v>1423502636</v>
      </c>
      <c r="M2424" s="13">
        <f t="shared" si="231"/>
        <v>42044.724953703699</v>
      </c>
      <c r="N2424" s="13" t="str">
        <f t="shared" si="232"/>
        <v>2015</v>
      </c>
      <c r="O2424" s="13" t="str">
        <f t="shared" si="233"/>
        <v>Feb</v>
      </c>
      <c r="P2424" s="13">
        <f t="shared" si="234"/>
        <v>42074.683287037042</v>
      </c>
      <c r="Q2424" t="b">
        <v>0</v>
      </c>
      <c r="R2424">
        <v>1</v>
      </c>
      <c r="S2424" t="b">
        <v>0</v>
      </c>
      <c r="T2424" t="s">
        <v>8282</v>
      </c>
      <c r="U2424" s="9" t="s">
        <v>8334</v>
      </c>
      <c r="V2424" t="s">
        <v>8335</v>
      </c>
    </row>
    <row r="2425" spans="1:22" ht="45" hidden="1" x14ac:dyDescent="0.3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s="7">
        <f t="shared" si="235"/>
        <v>0</v>
      </c>
      <c r="G2425" s="7">
        <f t="shared" si="230"/>
        <v>8</v>
      </c>
      <c r="H2425" t="s">
        <v>8220</v>
      </c>
      <c r="I2425" t="s">
        <v>8223</v>
      </c>
      <c r="J2425" t="s">
        <v>8245</v>
      </c>
      <c r="K2425">
        <v>1420044890</v>
      </c>
      <c r="L2425">
        <v>1417452890</v>
      </c>
      <c r="M2425" s="13">
        <f t="shared" si="231"/>
        <v>41974.704745370371</v>
      </c>
      <c r="N2425" s="13" t="str">
        <f t="shared" si="232"/>
        <v>2014</v>
      </c>
      <c r="O2425" s="13" t="str">
        <f t="shared" si="233"/>
        <v>Dec</v>
      </c>
      <c r="P2425" s="13">
        <f t="shared" si="234"/>
        <v>42004.704745370371</v>
      </c>
      <c r="Q2425" t="b">
        <v>0</v>
      </c>
      <c r="R2425">
        <v>1</v>
      </c>
      <c r="S2425" t="b">
        <v>0</v>
      </c>
      <c r="T2425" t="s">
        <v>8282</v>
      </c>
      <c r="U2425" s="9" t="s">
        <v>8334</v>
      </c>
      <c r="V2425" t="s">
        <v>8335</v>
      </c>
    </row>
    <row r="2426" spans="1:22" ht="30" hidden="1" x14ac:dyDescent="0.3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s="7">
        <f t="shared" si="235"/>
        <v>1</v>
      </c>
      <c r="G2426" s="7">
        <f t="shared" si="230"/>
        <v>34.44</v>
      </c>
      <c r="H2426" t="s">
        <v>8220</v>
      </c>
      <c r="I2426" t="s">
        <v>8223</v>
      </c>
      <c r="J2426" t="s">
        <v>8245</v>
      </c>
      <c r="K2426">
        <v>1414445108</v>
      </c>
      <c r="L2426">
        <v>1411853108</v>
      </c>
      <c r="M2426" s="13">
        <f t="shared" si="231"/>
        <v>41909.892453703702</v>
      </c>
      <c r="N2426" s="13" t="str">
        <f t="shared" si="232"/>
        <v>2014</v>
      </c>
      <c r="O2426" s="13" t="str">
        <f t="shared" si="233"/>
        <v>Sep</v>
      </c>
      <c r="P2426" s="13">
        <f t="shared" si="234"/>
        <v>41939.892453703702</v>
      </c>
      <c r="Q2426" t="b">
        <v>0</v>
      </c>
      <c r="R2426">
        <v>9</v>
      </c>
      <c r="S2426" t="b">
        <v>0</v>
      </c>
      <c r="T2426" t="s">
        <v>8282</v>
      </c>
      <c r="U2426" s="9" t="s">
        <v>8334</v>
      </c>
      <c r="V2426" t="s">
        <v>8335</v>
      </c>
    </row>
    <row r="2427" spans="1:22" ht="60" hidden="1" x14ac:dyDescent="0.3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s="7">
        <f t="shared" si="235"/>
        <v>0</v>
      </c>
      <c r="G2427" s="7">
        <f t="shared" si="230"/>
        <v>1</v>
      </c>
      <c r="H2427" t="s">
        <v>8220</v>
      </c>
      <c r="I2427" t="s">
        <v>8223</v>
      </c>
      <c r="J2427" t="s">
        <v>8245</v>
      </c>
      <c r="K2427">
        <v>1464386640</v>
      </c>
      <c r="L2427">
        <v>1463090149</v>
      </c>
      <c r="M2427" s="13">
        <f t="shared" si="231"/>
        <v>42502.913761574076</v>
      </c>
      <c r="N2427" s="13" t="str">
        <f t="shared" si="232"/>
        <v>2016</v>
      </c>
      <c r="O2427" s="13" t="str">
        <f t="shared" si="233"/>
        <v>May</v>
      </c>
      <c r="P2427" s="13">
        <f t="shared" si="234"/>
        <v>42517.919444444444</v>
      </c>
      <c r="Q2427" t="b">
        <v>0</v>
      </c>
      <c r="R2427">
        <v>1</v>
      </c>
      <c r="S2427" t="b">
        <v>0</v>
      </c>
      <c r="T2427" t="s">
        <v>8282</v>
      </c>
      <c r="U2427" s="9" t="s">
        <v>8334</v>
      </c>
      <c r="V2427" t="s">
        <v>8335</v>
      </c>
    </row>
    <row r="2428" spans="1:22" ht="45" hidden="1" x14ac:dyDescent="0.3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s="7">
        <f t="shared" si="235"/>
        <v>0</v>
      </c>
      <c r="G2428" s="7">
        <f t="shared" si="230"/>
        <v>0</v>
      </c>
      <c r="H2428" t="s">
        <v>8220</v>
      </c>
      <c r="I2428" t="s">
        <v>8223</v>
      </c>
      <c r="J2428" t="s">
        <v>8245</v>
      </c>
      <c r="K2428">
        <v>1439006692</v>
      </c>
      <c r="L2428">
        <v>1433822692</v>
      </c>
      <c r="M2428" s="13">
        <f t="shared" si="231"/>
        <v>42164.170046296291</v>
      </c>
      <c r="N2428" s="13" t="str">
        <f t="shared" si="232"/>
        <v>2015</v>
      </c>
      <c r="O2428" s="13" t="str">
        <f t="shared" si="233"/>
        <v>Jun</v>
      </c>
      <c r="P2428" s="13">
        <f t="shared" si="234"/>
        <v>42224.170046296291</v>
      </c>
      <c r="Q2428" t="b">
        <v>0</v>
      </c>
      <c r="R2428">
        <v>0</v>
      </c>
      <c r="S2428" t="b">
        <v>0</v>
      </c>
      <c r="T2428" t="s">
        <v>8282</v>
      </c>
      <c r="U2428" s="9" t="s">
        <v>8334</v>
      </c>
      <c r="V2428" t="s">
        <v>8335</v>
      </c>
    </row>
    <row r="2429" spans="1:22" ht="30" hidden="1" x14ac:dyDescent="0.3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s="7">
        <f t="shared" si="235"/>
        <v>0</v>
      </c>
      <c r="G2429" s="7">
        <f t="shared" si="230"/>
        <v>1</v>
      </c>
      <c r="H2429" t="s">
        <v>8220</v>
      </c>
      <c r="I2429" t="s">
        <v>8223</v>
      </c>
      <c r="J2429" t="s">
        <v>8245</v>
      </c>
      <c r="K2429">
        <v>1458715133</v>
      </c>
      <c r="L2429">
        <v>1455262733</v>
      </c>
      <c r="M2429" s="13">
        <f t="shared" si="231"/>
        <v>42412.318668981476</v>
      </c>
      <c r="N2429" s="13" t="str">
        <f t="shared" si="232"/>
        <v>2016</v>
      </c>
      <c r="O2429" s="13" t="str">
        <f t="shared" si="233"/>
        <v>Feb</v>
      </c>
      <c r="P2429" s="13">
        <f t="shared" si="234"/>
        <v>42452.277002314819</v>
      </c>
      <c r="Q2429" t="b">
        <v>0</v>
      </c>
      <c r="R2429">
        <v>1</v>
      </c>
      <c r="S2429" t="b">
        <v>0</v>
      </c>
      <c r="T2429" t="s">
        <v>8282</v>
      </c>
      <c r="U2429" s="9" t="s">
        <v>8334</v>
      </c>
      <c r="V2429" t="s">
        <v>8335</v>
      </c>
    </row>
    <row r="2430" spans="1:22" ht="30" hidden="1" x14ac:dyDescent="0.3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s="7">
        <f t="shared" si="235"/>
        <v>0</v>
      </c>
      <c r="G2430" s="7">
        <f t="shared" si="230"/>
        <v>1</v>
      </c>
      <c r="H2430" t="s">
        <v>8220</v>
      </c>
      <c r="I2430" t="s">
        <v>8223</v>
      </c>
      <c r="J2430" t="s">
        <v>8245</v>
      </c>
      <c r="K2430">
        <v>1426182551</v>
      </c>
      <c r="L2430">
        <v>1423594151</v>
      </c>
      <c r="M2430" s="13">
        <f t="shared" si="231"/>
        <v>42045.784155092595</v>
      </c>
      <c r="N2430" s="13" t="str">
        <f t="shared" si="232"/>
        <v>2015</v>
      </c>
      <c r="O2430" s="13" t="str">
        <f t="shared" si="233"/>
        <v>Feb</v>
      </c>
      <c r="P2430" s="13">
        <f t="shared" si="234"/>
        <v>42075.742488425924</v>
      </c>
      <c r="Q2430" t="b">
        <v>0</v>
      </c>
      <c r="R2430">
        <v>1</v>
      </c>
      <c r="S2430" t="b">
        <v>0</v>
      </c>
      <c r="T2430" t="s">
        <v>8282</v>
      </c>
      <c r="U2430" s="9" t="s">
        <v>8334</v>
      </c>
      <c r="V2430" t="s">
        <v>8335</v>
      </c>
    </row>
    <row r="2431" spans="1:22" ht="45" hidden="1" x14ac:dyDescent="0.3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s="7">
        <f t="shared" si="235"/>
        <v>1</v>
      </c>
      <c r="G2431" s="7">
        <f t="shared" si="230"/>
        <v>501.25</v>
      </c>
      <c r="H2431" t="s">
        <v>8220</v>
      </c>
      <c r="I2431" t="s">
        <v>8233</v>
      </c>
      <c r="J2431" t="s">
        <v>8253</v>
      </c>
      <c r="K2431">
        <v>1486313040</v>
      </c>
      <c r="L2431">
        <v>1483131966</v>
      </c>
      <c r="M2431" s="13">
        <f t="shared" si="231"/>
        <v>42734.879236111112</v>
      </c>
      <c r="N2431" s="13" t="str">
        <f t="shared" si="232"/>
        <v>2016</v>
      </c>
      <c r="O2431" s="13" t="str">
        <f t="shared" si="233"/>
        <v>Dec</v>
      </c>
      <c r="P2431" s="13">
        <f t="shared" si="234"/>
        <v>42771.697222222225</v>
      </c>
      <c r="Q2431" t="b">
        <v>0</v>
      </c>
      <c r="R2431">
        <v>4</v>
      </c>
      <c r="S2431" t="b">
        <v>0</v>
      </c>
      <c r="T2431" t="s">
        <v>8282</v>
      </c>
      <c r="U2431" s="9" t="s">
        <v>8334</v>
      </c>
      <c r="V2431" t="s">
        <v>8335</v>
      </c>
    </row>
    <row r="2432" spans="1:22" ht="60" hidden="1" x14ac:dyDescent="0.3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s="7">
        <f t="shared" si="235"/>
        <v>1</v>
      </c>
      <c r="G2432" s="7">
        <f t="shared" si="230"/>
        <v>10.5</v>
      </c>
      <c r="H2432" t="s">
        <v>8220</v>
      </c>
      <c r="I2432" t="s">
        <v>8223</v>
      </c>
      <c r="J2432" t="s">
        <v>8245</v>
      </c>
      <c r="K2432">
        <v>1455246504</v>
      </c>
      <c r="L2432">
        <v>1452654504</v>
      </c>
      <c r="M2432" s="13">
        <f t="shared" si="231"/>
        <v>42382.130833333329</v>
      </c>
      <c r="N2432" s="13" t="str">
        <f t="shared" si="232"/>
        <v>2016</v>
      </c>
      <c r="O2432" s="13" t="str">
        <f t="shared" si="233"/>
        <v>Jan</v>
      </c>
      <c r="P2432" s="13">
        <f t="shared" si="234"/>
        <v>42412.130833333329</v>
      </c>
      <c r="Q2432" t="b">
        <v>0</v>
      </c>
      <c r="R2432">
        <v>2</v>
      </c>
      <c r="S2432" t="b">
        <v>0</v>
      </c>
      <c r="T2432" t="s">
        <v>8282</v>
      </c>
      <c r="U2432" s="9" t="s">
        <v>8334</v>
      </c>
      <c r="V2432" t="s">
        <v>8335</v>
      </c>
    </row>
    <row r="2433" spans="1:22" ht="30" hidden="1" x14ac:dyDescent="0.3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s="7">
        <f t="shared" si="235"/>
        <v>0</v>
      </c>
      <c r="G2433" s="7">
        <f t="shared" si="230"/>
        <v>1</v>
      </c>
      <c r="H2433" t="s">
        <v>8220</v>
      </c>
      <c r="I2433" t="s">
        <v>8223</v>
      </c>
      <c r="J2433" t="s">
        <v>8245</v>
      </c>
      <c r="K2433">
        <v>1467080613</v>
      </c>
      <c r="L2433">
        <v>1461896613</v>
      </c>
      <c r="M2433" s="13">
        <f t="shared" si="231"/>
        <v>42489.099687499998</v>
      </c>
      <c r="N2433" s="13" t="str">
        <f t="shared" si="232"/>
        <v>2016</v>
      </c>
      <c r="O2433" s="13" t="str">
        <f t="shared" si="233"/>
        <v>Apr</v>
      </c>
      <c r="P2433" s="13">
        <f t="shared" si="234"/>
        <v>42549.099687499998</v>
      </c>
      <c r="Q2433" t="b">
        <v>0</v>
      </c>
      <c r="R2433">
        <v>2</v>
      </c>
      <c r="S2433" t="b">
        <v>0</v>
      </c>
      <c r="T2433" t="s">
        <v>8282</v>
      </c>
      <c r="U2433" s="9" t="s">
        <v>8334</v>
      </c>
      <c r="V2433" t="s">
        <v>8335</v>
      </c>
    </row>
    <row r="2434" spans="1:22" ht="45" hidden="1" x14ac:dyDescent="0.3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s="7">
        <f t="shared" si="235"/>
        <v>0</v>
      </c>
      <c r="G2434" s="7">
        <f t="shared" si="230"/>
        <v>1</v>
      </c>
      <c r="H2434" t="s">
        <v>8220</v>
      </c>
      <c r="I2434" t="s">
        <v>8223</v>
      </c>
      <c r="J2434" t="s">
        <v>8245</v>
      </c>
      <c r="K2434">
        <v>1425791697</v>
      </c>
      <c r="L2434">
        <v>1423199697</v>
      </c>
      <c r="M2434" s="13">
        <f t="shared" si="231"/>
        <v>42041.218715277777</v>
      </c>
      <c r="N2434" s="13" t="str">
        <f t="shared" si="232"/>
        <v>2015</v>
      </c>
      <c r="O2434" s="13" t="str">
        <f t="shared" si="233"/>
        <v>Feb</v>
      </c>
      <c r="P2434" s="13">
        <f t="shared" si="234"/>
        <v>42071.218715277777</v>
      </c>
      <c r="Q2434" t="b">
        <v>0</v>
      </c>
      <c r="R2434">
        <v>2</v>
      </c>
      <c r="S2434" t="b">
        <v>0</v>
      </c>
      <c r="T2434" t="s">
        <v>8282</v>
      </c>
      <c r="U2434" s="9" t="s">
        <v>8334</v>
      </c>
      <c r="V2434" t="s">
        <v>8335</v>
      </c>
    </row>
    <row r="2435" spans="1:22" ht="60" hidden="1" x14ac:dyDescent="0.3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s="7">
        <f t="shared" si="235"/>
        <v>0</v>
      </c>
      <c r="G2435" s="7">
        <f t="shared" si="230"/>
        <v>0</v>
      </c>
      <c r="H2435" t="s">
        <v>8220</v>
      </c>
      <c r="I2435" t="s">
        <v>8223</v>
      </c>
      <c r="J2435" t="s">
        <v>8245</v>
      </c>
      <c r="K2435">
        <v>1456608943</v>
      </c>
      <c r="L2435">
        <v>1454016943</v>
      </c>
      <c r="M2435" s="13">
        <f t="shared" si="231"/>
        <v>42397.89980324074</v>
      </c>
      <c r="N2435" s="13" t="str">
        <f t="shared" si="232"/>
        <v>2016</v>
      </c>
      <c r="O2435" s="13" t="str">
        <f t="shared" si="233"/>
        <v>Jan</v>
      </c>
      <c r="P2435" s="13">
        <f t="shared" si="234"/>
        <v>42427.89980324074</v>
      </c>
      <c r="Q2435" t="b">
        <v>0</v>
      </c>
      <c r="R2435">
        <v>0</v>
      </c>
      <c r="S2435" t="b">
        <v>0</v>
      </c>
      <c r="T2435" t="s">
        <v>8282</v>
      </c>
      <c r="U2435" s="9" t="s">
        <v>8334</v>
      </c>
      <c r="V2435" t="s">
        <v>8335</v>
      </c>
    </row>
    <row r="2436" spans="1:22" ht="45" hidden="1" x14ac:dyDescent="0.3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s="7">
        <f t="shared" si="235"/>
        <v>0</v>
      </c>
      <c r="G2436" s="7">
        <f t="shared" si="230"/>
        <v>13</v>
      </c>
      <c r="H2436" t="s">
        <v>8220</v>
      </c>
      <c r="I2436" t="s">
        <v>8223</v>
      </c>
      <c r="J2436" t="s">
        <v>8245</v>
      </c>
      <c r="K2436">
        <v>1438662474</v>
      </c>
      <c r="L2436">
        <v>1435206474</v>
      </c>
      <c r="M2436" s="13">
        <f t="shared" si="231"/>
        <v>42180.18604166666</v>
      </c>
      <c r="N2436" s="13" t="str">
        <f t="shared" si="232"/>
        <v>2015</v>
      </c>
      <c r="O2436" s="13" t="str">
        <f t="shared" si="233"/>
        <v>Jun</v>
      </c>
      <c r="P2436" s="13">
        <f t="shared" si="234"/>
        <v>42220.18604166666</v>
      </c>
      <c r="Q2436" t="b">
        <v>0</v>
      </c>
      <c r="R2436">
        <v>2</v>
      </c>
      <c r="S2436" t="b">
        <v>0</v>
      </c>
      <c r="T2436" t="s">
        <v>8282</v>
      </c>
      <c r="U2436" s="9" t="s">
        <v>8334</v>
      </c>
      <c r="V2436" t="s">
        <v>8335</v>
      </c>
    </row>
    <row r="2437" spans="1:22" ht="45" hidden="1" x14ac:dyDescent="0.3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s="7">
        <f t="shared" si="235"/>
        <v>0</v>
      </c>
      <c r="G2437" s="7">
        <f t="shared" si="230"/>
        <v>306</v>
      </c>
      <c r="H2437" t="s">
        <v>8220</v>
      </c>
      <c r="I2437" t="s">
        <v>8234</v>
      </c>
      <c r="J2437" t="s">
        <v>8254</v>
      </c>
      <c r="K2437">
        <v>1444027186</v>
      </c>
      <c r="L2437">
        <v>1441435186</v>
      </c>
      <c r="M2437" s="13">
        <f t="shared" si="231"/>
        <v>42252.277615740735</v>
      </c>
      <c r="N2437" s="13" t="str">
        <f t="shared" si="232"/>
        <v>2015</v>
      </c>
      <c r="O2437" s="13" t="str">
        <f t="shared" si="233"/>
        <v>Sep</v>
      </c>
      <c r="P2437" s="13">
        <f t="shared" si="234"/>
        <v>42282.277615740735</v>
      </c>
      <c r="Q2437" t="b">
        <v>0</v>
      </c>
      <c r="R2437">
        <v>4</v>
      </c>
      <c r="S2437" t="b">
        <v>0</v>
      </c>
      <c r="T2437" t="s">
        <v>8282</v>
      </c>
      <c r="U2437" s="9" t="s">
        <v>8334</v>
      </c>
      <c r="V2437" t="s">
        <v>8335</v>
      </c>
    </row>
    <row r="2438" spans="1:22" ht="60" hidden="1" x14ac:dyDescent="0.3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s="7">
        <f t="shared" si="235"/>
        <v>0</v>
      </c>
      <c r="G2438" s="7">
        <f t="shared" si="230"/>
        <v>22.5</v>
      </c>
      <c r="H2438" t="s">
        <v>8220</v>
      </c>
      <c r="I2438" t="s">
        <v>8228</v>
      </c>
      <c r="J2438" t="s">
        <v>8250</v>
      </c>
      <c r="K2438">
        <v>1454078770</v>
      </c>
      <c r="L2438">
        <v>1448894770</v>
      </c>
      <c r="M2438" s="13">
        <f t="shared" si="231"/>
        <v>42338.615393518514</v>
      </c>
      <c r="N2438" s="13" t="str">
        <f t="shared" si="232"/>
        <v>2015</v>
      </c>
      <c r="O2438" s="13" t="str">
        <f t="shared" si="233"/>
        <v>Nov</v>
      </c>
      <c r="P2438" s="13">
        <f t="shared" si="234"/>
        <v>42398.615393518514</v>
      </c>
      <c r="Q2438" t="b">
        <v>0</v>
      </c>
      <c r="R2438">
        <v>2</v>
      </c>
      <c r="S2438" t="b">
        <v>0</v>
      </c>
      <c r="T2438" t="s">
        <v>8282</v>
      </c>
      <c r="U2438" s="9" t="s">
        <v>8334</v>
      </c>
      <c r="V2438" t="s">
        <v>8335</v>
      </c>
    </row>
    <row r="2439" spans="1:22" ht="45" hidden="1" x14ac:dyDescent="0.3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s="7">
        <f t="shared" si="235"/>
        <v>0</v>
      </c>
      <c r="G2439" s="7">
        <f t="shared" si="230"/>
        <v>0</v>
      </c>
      <c r="H2439" t="s">
        <v>8220</v>
      </c>
      <c r="I2439" t="s">
        <v>8223</v>
      </c>
      <c r="J2439" t="s">
        <v>8245</v>
      </c>
      <c r="K2439">
        <v>1426615200</v>
      </c>
      <c r="L2439">
        <v>1422400188</v>
      </c>
      <c r="M2439" s="13">
        <f t="shared" si="231"/>
        <v>42031.965138888889</v>
      </c>
      <c r="N2439" s="13" t="str">
        <f t="shared" si="232"/>
        <v>2015</v>
      </c>
      <c r="O2439" s="13" t="str">
        <f t="shared" si="233"/>
        <v>Jan</v>
      </c>
      <c r="P2439" s="13">
        <f t="shared" si="234"/>
        <v>42080.75</v>
      </c>
      <c r="Q2439" t="b">
        <v>0</v>
      </c>
      <c r="R2439">
        <v>0</v>
      </c>
      <c r="S2439" t="b">
        <v>0</v>
      </c>
      <c r="T2439" t="s">
        <v>8282</v>
      </c>
      <c r="U2439" s="9" t="s">
        <v>8334</v>
      </c>
      <c r="V2439" t="s">
        <v>8335</v>
      </c>
    </row>
    <row r="2440" spans="1:22" ht="60" hidden="1" x14ac:dyDescent="0.3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s="7">
        <f t="shared" si="235"/>
        <v>0</v>
      </c>
      <c r="G2440" s="7">
        <f t="shared" si="230"/>
        <v>50</v>
      </c>
      <c r="H2440" t="s">
        <v>8220</v>
      </c>
      <c r="I2440" t="s">
        <v>8223</v>
      </c>
      <c r="J2440" t="s">
        <v>8245</v>
      </c>
      <c r="K2440">
        <v>1449529062</v>
      </c>
      <c r="L2440">
        <v>1444341462</v>
      </c>
      <c r="M2440" s="13">
        <f t="shared" si="231"/>
        <v>42285.91506944444</v>
      </c>
      <c r="N2440" s="13" t="str">
        <f t="shared" si="232"/>
        <v>2015</v>
      </c>
      <c r="O2440" s="13" t="str">
        <f t="shared" si="233"/>
        <v>Oct</v>
      </c>
      <c r="P2440" s="13">
        <f t="shared" si="234"/>
        <v>42345.956736111111</v>
      </c>
      <c r="Q2440" t="b">
        <v>0</v>
      </c>
      <c r="R2440">
        <v>1</v>
      </c>
      <c r="S2440" t="b">
        <v>0</v>
      </c>
      <c r="T2440" t="s">
        <v>8282</v>
      </c>
      <c r="U2440" s="9" t="s">
        <v>8334</v>
      </c>
      <c r="V2440" t="s">
        <v>8335</v>
      </c>
    </row>
    <row r="2441" spans="1:22" ht="60" hidden="1" x14ac:dyDescent="0.3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s="7">
        <f t="shared" si="235"/>
        <v>0</v>
      </c>
      <c r="G2441" s="7">
        <f t="shared" si="230"/>
        <v>0</v>
      </c>
      <c r="H2441" t="s">
        <v>8220</v>
      </c>
      <c r="I2441" t="s">
        <v>8223</v>
      </c>
      <c r="J2441" t="s">
        <v>8245</v>
      </c>
      <c r="K2441">
        <v>1445197129</v>
      </c>
      <c r="L2441">
        <v>1442605129</v>
      </c>
      <c r="M2441" s="13">
        <f t="shared" si="231"/>
        <v>42265.818622685183</v>
      </c>
      <c r="N2441" s="13" t="str">
        <f t="shared" si="232"/>
        <v>2015</v>
      </c>
      <c r="O2441" s="13" t="str">
        <f t="shared" si="233"/>
        <v>Sep</v>
      </c>
      <c r="P2441" s="13">
        <f t="shared" si="234"/>
        <v>42295.818622685183</v>
      </c>
      <c r="Q2441" t="b">
        <v>0</v>
      </c>
      <c r="R2441">
        <v>0</v>
      </c>
      <c r="S2441" t="b">
        <v>0</v>
      </c>
      <c r="T2441" t="s">
        <v>8282</v>
      </c>
      <c r="U2441" s="9" t="s">
        <v>8334</v>
      </c>
      <c r="V2441" t="s">
        <v>8335</v>
      </c>
    </row>
    <row r="2442" spans="1:22" ht="30" hidden="1" x14ac:dyDescent="0.3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s="7">
        <f t="shared" si="235"/>
        <v>0</v>
      </c>
      <c r="G2442" s="7">
        <f t="shared" ref="G2442:G2505" si="236">IFERROR(ROUND(E2442/R2442,2),0)</f>
        <v>5</v>
      </c>
      <c r="H2442" t="s">
        <v>8220</v>
      </c>
      <c r="I2442" t="s">
        <v>8241</v>
      </c>
      <c r="J2442" t="s">
        <v>8248</v>
      </c>
      <c r="K2442">
        <v>1455399313</v>
      </c>
      <c r="L2442">
        <v>1452807313</v>
      </c>
      <c r="M2442" s="13">
        <f t="shared" ref="M2442:M2505" si="237">(((L2442/60)/60)/24)+DATE(1970,1,1)</f>
        <v>42383.899456018517</v>
      </c>
      <c r="N2442" s="13" t="str">
        <f t="shared" ref="N2442:N2505" si="238">TEXT(M2442, "YYY")</f>
        <v>2016</v>
      </c>
      <c r="O2442" s="13" t="str">
        <f t="shared" ref="O2442:O2505" si="239">TEXT(M2442,"MMM")</f>
        <v>Jan</v>
      </c>
      <c r="P2442" s="13">
        <f t="shared" ref="P2442:P2505" si="240">(((K2442/60)/60)/24)+DATE(1970,1,1)</f>
        <v>42413.899456018517</v>
      </c>
      <c r="Q2442" t="b">
        <v>0</v>
      </c>
      <c r="R2442">
        <v>2</v>
      </c>
      <c r="S2442" t="b">
        <v>0</v>
      </c>
      <c r="T2442" t="s">
        <v>8282</v>
      </c>
      <c r="U2442" s="9" t="s">
        <v>8334</v>
      </c>
      <c r="V2442" t="s">
        <v>8335</v>
      </c>
    </row>
    <row r="2443" spans="1:22" ht="30" hidden="1" x14ac:dyDescent="0.3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s="7">
        <f t="shared" si="235"/>
        <v>108</v>
      </c>
      <c r="G2443" s="7">
        <f t="shared" si="236"/>
        <v>74.23</v>
      </c>
      <c r="H2443" t="s">
        <v>8218</v>
      </c>
      <c r="I2443" t="s">
        <v>8223</v>
      </c>
      <c r="J2443" t="s">
        <v>8245</v>
      </c>
      <c r="K2443">
        <v>1437627540</v>
      </c>
      <c r="L2443">
        <v>1435806054</v>
      </c>
      <c r="M2443" s="13">
        <f t="shared" si="237"/>
        <v>42187.125625000001</v>
      </c>
      <c r="N2443" s="13" t="str">
        <f t="shared" si="238"/>
        <v>2015</v>
      </c>
      <c r="O2443" s="13" t="str">
        <f t="shared" si="239"/>
        <v>Jul</v>
      </c>
      <c r="P2443" s="13">
        <f t="shared" si="240"/>
        <v>42208.207638888889</v>
      </c>
      <c r="Q2443" t="b">
        <v>0</v>
      </c>
      <c r="R2443">
        <v>109</v>
      </c>
      <c r="S2443" t="b">
        <v>1</v>
      </c>
      <c r="T2443" t="s">
        <v>8296</v>
      </c>
      <c r="U2443" s="9" t="s">
        <v>8334</v>
      </c>
      <c r="V2443" t="s">
        <v>8350</v>
      </c>
    </row>
    <row r="2444" spans="1:22" ht="30" hidden="1" x14ac:dyDescent="0.3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s="7">
        <f t="shared" si="235"/>
        <v>126</v>
      </c>
      <c r="G2444" s="7">
        <f t="shared" si="236"/>
        <v>81.25</v>
      </c>
      <c r="H2444" t="s">
        <v>8218</v>
      </c>
      <c r="I2444" t="s">
        <v>8223</v>
      </c>
      <c r="J2444" t="s">
        <v>8245</v>
      </c>
      <c r="K2444">
        <v>1426777228</v>
      </c>
      <c r="L2444">
        <v>1424188828</v>
      </c>
      <c r="M2444" s="13">
        <f t="shared" si="237"/>
        <v>42052.666990740734</v>
      </c>
      <c r="N2444" s="13" t="str">
        <f t="shared" si="238"/>
        <v>2015</v>
      </c>
      <c r="O2444" s="13" t="str">
        <f t="shared" si="239"/>
        <v>Feb</v>
      </c>
      <c r="P2444" s="13">
        <f t="shared" si="240"/>
        <v>42082.625324074077</v>
      </c>
      <c r="Q2444" t="b">
        <v>0</v>
      </c>
      <c r="R2444">
        <v>372</v>
      </c>
      <c r="S2444" t="b">
        <v>1</v>
      </c>
      <c r="T2444" t="s">
        <v>8296</v>
      </c>
      <c r="U2444" s="9" t="s">
        <v>8334</v>
      </c>
      <c r="V2444" t="s">
        <v>8350</v>
      </c>
    </row>
    <row r="2445" spans="1:22" ht="60" hidden="1" x14ac:dyDescent="0.3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s="7">
        <f t="shared" si="235"/>
        <v>203</v>
      </c>
      <c r="G2445" s="7">
        <f t="shared" si="236"/>
        <v>130.22999999999999</v>
      </c>
      <c r="H2445" t="s">
        <v>8218</v>
      </c>
      <c r="I2445" t="s">
        <v>8223</v>
      </c>
      <c r="J2445" t="s">
        <v>8245</v>
      </c>
      <c r="K2445">
        <v>1408114822</v>
      </c>
      <c r="L2445">
        <v>1405522822</v>
      </c>
      <c r="M2445" s="13">
        <f t="shared" si="237"/>
        <v>41836.625254629631</v>
      </c>
      <c r="N2445" s="13" t="str">
        <f t="shared" si="238"/>
        <v>2014</v>
      </c>
      <c r="O2445" s="13" t="str">
        <f t="shared" si="239"/>
        <v>Jul</v>
      </c>
      <c r="P2445" s="13">
        <f t="shared" si="240"/>
        <v>41866.625254629631</v>
      </c>
      <c r="Q2445" t="b">
        <v>0</v>
      </c>
      <c r="R2445">
        <v>311</v>
      </c>
      <c r="S2445" t="b">
        <v>1</v>
      </c>
      <c r="T2445" t="s">
        <v>8296</v>
      </c>
      <c r="U2445" s="9" t="s">
        <v>8334</v>
      </c>
      <c r="V2445" t="s">
        <v>8350</v>
      </c>
    </row>
    <row r="2446" spans="1:22" ht="60" hidden="1" x14ac:dyDescent="0.3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s="7">
        <f t="shared" si="235"/>
        <v>109</v>
      </c>
      <c r="G2446" s="7">
        <f t="shared" si="236"/>
        <v>53.41</v>
      </c>
      <c r="H2446" t="s">
        <v>8218</v>
      </c>
      <c r="I2446" t="s">
        <v>8223</v>
      </c>
      <c r="J2446" t="s">
        <v>8245</v>
      </c>
      <c r="K2446">
        <v>1464199591</v>
      </c>
      <c r="L2446">
        <v>1461607591</v>
      </c>
      <c r="M2446" s="13">
        <f t="shared" si="237"/>
        <v>42485.754525462966</v>
      </c>
      <c r="N2446" s="13" t="str">
        <f t="shared" si="238"/>
        <v>2016</v>
      </c>
      <c r="O2446" s="13" t="str">
        <f t="shared" si="239"/>
        <v>Apr</v>
      </c>
      <c r="P2446" s="13">
        <f t="shared" si="240"/>
        <v>42515.754525462966</v>
      </c>
      <c r="Q2446" t="b">
        <v>0</v>
      </c>
      <c r="R2446">
        <v>61</v>
      </c>
      <c r="S2446" t="b">
        <v>1</v>
      </c>
      <c r="T2446" t="s">
        <v>8296</v>
      </c>
      <c r="U2446" s="9" t="s">
        <v>8334</v>
      </c>
      <c r="V2446" t="s">
        <v>8350</v>
      </c>
    </row>
    <row r="2447" spans="1:22" ht="60" hidden="1" x14ac:dyDescent="0.3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s="7">
        <f t="shared" si="235"/>
        <v>173</v>
      </c>
      <c r="G2447" s="7">
        <f t="shared" si="236"/>
        <v>75.13</v>
      </c>
      <c r="H2447" t="s">
        <v>8218</v>
      </c>
      <c r="I2447" t="s">
        <v>8223</v>
      </c>
      <c r="J2447" t="s">
        <v>8245</v>
      </c>
      <c r="K2447">
        <v>1443242021</v>
      </c>
      <c r="L2447">
        <v>1440650021</v>
      </c>
      <c r="M2447" s="13">
        <f t="shared" si="237"/>
        <v>42243.190057870372</v>
      </c>
      <c r="N2447" s="13" t="str">
        <f t="shared" si="238"/>
        <v>2015</v>
      </c>
      <c r="O2447" s="13" t="str">
        <f t="shared" si="239"/>
        <v>Aug</v>
      </c>
      <c r="P2447" s="13">
        <f t="shared" si="240"/>
        <v>42273.190057870372</v>
      </c>
      <c r="Q2447" t="b">
        <v>0</v>
      </c>
      <c r="R2447">
        <v>115</v>
      </c>
      <c r="S2447" t="b">
        <v>1</v>
      </c>
      <c r="T2447" t="s">
        <v>8296</v>
      </c>
      <c r="U2447" s="9" t="s">
        <v>8334</v>
      </c>
      <c r="V2447" t="s">
        <v>8350</v>
      </c>
    </row>
    <row r="2448" spans="1:22" ht="60" hidden="1" x14ac:dyDescent="0.3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s="7">
        <f t="shared" si="235"/>
        <v>168</v>
      </c>
      <c r="G2448" s="7">
        <f t="shared" si="236"/>
        <v>75.67</v>
      </c>
      <c r="H2448" t="s">
        <v>8218</v>
      </c>
      <c r="I2448" t="s">
        <v>8223</v>
      </c>
      <c r="J2448" t="s">
        <v>8245</v>
      </c>
      <c r="K2448">
        <v>1480174071</v>
      </c>
      <c r="L2448">
        <v>1477578471</v>
      </c>
      <c r="M2448" s="13">
        <f t="shared" si="237"/>
        <v>42670.602673611109</v>
      </c>
      <c r="N2448" s="13" t="str">
        <f t="shared" si="238"/>
        <v>2016</v>
      </c>
      <c r="O2448" s="13" t="str">
        <f t="shared" si="239"/>
        <v>Oct</v>
      </c>
      <c r="P2448" s="13">
        <f t="shared" si="240"/>
        <v>42700.64434027778</v>
      </c>
      <c r="Q2448" t="b">
        <v>0</v>
      </c>
      <c r="R2448">
        <v>111</v>
      </c>
      <c r="S2448" t="b">
        <v>1</v>
      </c>
      <c r="T2448" t="s">
        <v>8296</v>
      </c>
      <c r="U2448" s="9" t="s">
        <v>8334</v>
      </c>
      <c r="V2448" t="s">
        <v>8350</v>
      </c>
    </row>
    <row r="2449" spans="1:22" ht="60" hidden="1" x14ac:dyDescent="0.3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s="7">
        <f t="shared" si="235"/>
        <v>427</v>
      </c>
      <c r="G2449" s="7">
        <f t="shared" si="236"/>
        <v>31.69</v>
      </c>
      <c r="H2449" t="s">
        <v>8218</v>
      </c>
      <c r="I2449" t="s">
        <v>8223</v>
      </c>
      <c r="J2449" t="s">
        <v>8245</v>
      </c>
      <c r="K2449">
        <v>1478923200</v>
      </c>
      <c r="L2449">
        <v>1476184593</v>
      </c>
      <c r="M2449" s="13">
        <f t="shared" si="237"/>
        <v>42654.469826388886</v>
      </c>
      <c r="N2449" s="13" t="str">
        <f t="shared" si="238"/>
        <v>2016</v>
      </c>
      <c r="O2449" s="13" t="str">
        <f t="shared" si="239"/>
        <v>Oct</v>
      </c>
      <c r="P2449" s="13">
        <f t="shared" si="240"/>
        <v>42686.166666666672</v>
      </c>
      <c r="Q2449" t="b">
        <v>0</v>
      </c>
      <c r="R2449">
        <v>337</v>
      </c>
      <c r="S2449" t="b">
        <v>1</v>
      </c>
      <c r="T2449" t="s">
        <v>8296</v>
      </c>
      <c r="U2449" s="9" t="s">
        <v>8334</v>
      </c>
      <c r="V2449" t="s">
        <v>8350</v>
      </c>
    </row>
    <row r="2450" spans="1:22" ht="60" hidden="1" x14ac:dyDescent="0.3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s="7">
        <f t="shared" si="235"/>
        <v>108</v>
      </c>
      <c r="G2450" s="7">
        <f t="shared" si="236"/>
        <v>47.78</v>
      </c>
      <c r="H2450" t="s">
        <v>8218</v>
      </c>
      <c r="I2450" t="s">
        <v>8223</v>
      </c>
      <c r="J2450" t="s">
        <v>8245</v>
      </c>
      <c r="K2450">
        <v>1472621760</v>
      </c>
      <c r="L2450">
        <v>1472110513</v>
      </c>
      <c r="M2450" s="13">
        <f t="shared" si="237"/>
        <v>42607.316122685181</v>
      </c>
      <c r="N2450" s="13" t="str">
        <f t="shared" si="238"/>
        <v>2016</v>
      </c>
      <c r="O2450" s="13" t="str">
        <f t="shared" si="239"/>
        <v>Aug</v>
      </c>
      <c r="P2450" s="13">
        <f t="shared" si="240"/>
        <v>42613.233333333337</v>
      </c>
      <c r="Q2450" t="b">
        <v>0</v>
      </c>
      <c r="R2450">
        <v>9</v>
      </c>
      <c r="S2450" t="b">
        <v>1</v>
      </c>
      <c r="T2450" t="s">
        <v>8296</v>
      </c>
      <c r="U2450" s="9" t="s">
        <v>8334</v>
      </c>
      <c r="V2450" t="s">
        <v>8350</v>
      </c>
    </row>
    <row r="2451" spans="1:22" ht="45" hidden="1" x14ac:dyDescent="0.3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s="7">
        <f t="shared" si="235"/>
        <v>108</v>
      </c>
      <c r="G2451" s="7">
        <f t="shared" si="236"/>
        <v>90</v>
      </c>
      <c r="H2451" t="s">
        <v>8218</v>
      </c>
      <c r="I2451" t="s">
        <v>8223</v>
      </c>
      <c r="J2451" t="s">
        <v>8245</v>
      </c>
      <c r="K2451">
        <v>1417321515</v>
      </c>
      <c r="L2451">
        <v>1414725915</v>
      </c>
      <c r="M2451" s="13">
        <f t="shared" si="237"/>
        <v>41943.142534722225</v>
      </c>
      <c r="N2451" s="13" t="str">
        <f t="shared" si="238"/>
        <v>2014</v>
      </c>
      <c r="O2451" s="13" t="str">
        <f t="shared" si="239"/>
        <v>Oct</v>
      </c>
      <c r="P2451" s="13">
        <f t="shared" si="240"/>
        <v>41973.184201388889</v>
      </c>
      <c r="Q2451" t="b">
        <v>0</v>
      </c>
      <c r="R2451">
        <v>120</v>
      </c>
      <c r="S2451" t="b">
        <v>1</v>
      </c>
      <c r="T2451" t="s">
        <v>8296</v>
      </c>
      <c r="U2451" s="9" t="s">
        <v>8334</v>
      </c>
      <c r="V2451" t="s">
        <v>8350</v>
      </c>
    </row>
    <row r="2452" spans="1:22" ht="45" hidden="1" x14ac:dyDescent="0.3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s="7">
        <f t="shared" si="235"/>
        <v>102</v>
      </c>
      <c r="G2452" s="7">
        <f t="shared" si="236"/>
        <v>149.31</v>
      </c>
      <c r="H2452" t="s">
        <v>8218</v>
      </c>
      <c r="I2452" t="s">
        <v>8223</v>
      </c>
      <c r="J2452" t="s">
        <v>8245</v>
      </c>
      <c r="K2452">
        <v>1414465860</v>
      </c>
      <c r="L2452">
        <v>1411177456</v>
      </c>
      <c r="M2452" s="13">
        <f t="shared" si="237"/>
        <v>41902.07240740741</v>
      </c>
      <c r="N2452" s="13" t="str">
        <f t="shared" si="238"/>
        <v>2014</v>
      </c>
      <c r="O2452" s="13" t="str">
        <f t="shared" si="239"/>
        <v>Sep</v>
      </c>
      <c r="P2452" s="13">
        <f t="shared" si="240"/>
        <v>41940.132638888892</v>
      </c>
      <c r="Q2452" t="b">
        <v>0</v>
      </c>
      <c r="R2452">
        <v>102</v>
      </c>
      <c r="S2452" t="b">
        <v>1</v>
      </c>
      <c r="T2452" t="s">
        <v>8296</v>
      </c>
      <c r="U2452" s="9" t="s">
        <v>8334</v>
      </c>
      <c r="V2452" t="s">
        <v>8350</v>
      </c>
    </row>
    <row r="2453" spans="1:22" ht="45" hidden="1" x14ac:dyDescent="0.3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s="7">
        <f t="shared" si="235"/>
        <v>115</v>
      </c>
      <c r="G2453" s="7">
        <f t="shared" si="236"/>
        <v>62.07</v>
      </c>
      <c r="H2453" t="s">
        <v>8218</v>
      </c>
      <c r="I2453" t="s">
        <v>8223</v>
      </c>
      <c r="J2453" t="s">
        <v>8245</v>
      </c>
      <c r="K2453">
        <v>1488750490</v>
      </c>
      <c r="L2453">
        <v>1487022490</v>
      </c>
      <c r="M2453" s="13">
        <f t="shared" si="237"/>
        <v>42779.908449074079</v>
      </c>
      <c r="N2453" s="13" t="str">
        <f t="shared" si="238"/>
        <v>2017</v>
      </c>
      <c r="O2453" s="13" t="str">
        <f t="shared" si="239"/>
        <v>Feb</v>
      </c>
      <c r="P2453" s="13">
        <f t="shared" si="240"/>
        <v>42799.908449074079</v>
      </c>
      <c r="Q2453" t="b">
        <v>0</v>
      </c>
      <c r="R2453">
        <v>186</v>
      </c>
      <c r="S2453" t="b">
        <v>1</v>
      </c>
      <c r="T2453" t="s">
        <v>8296</v>
      </c>
      <c r="U2453" s="9" t="s">
        <v>8334</v>
      </c>
      <c r="V2453" t="s">
        <v>8350</v>
      </c>
    </row>
    <row r="2454" spans="1:22" ht="60" hidden="1" x14ac:dyDescent="0.3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s="7">
        <f t="shared" si="235"/>
        <v>134</v>
      </c>
      <c r="G2454" s="7">
        <f t="shared" si="236"/>
        <v>53.4</v>
      </c>
      <c r="H2454" t="s">
        <v>8218</v>
      </c>
      <c r="I2454" t="s">
        <v>8223</v>
      </c>
      <c r="J2454" t="s">
        <v>8245</v>
      </c>
      <c r="K2454">
        <v>1451430000</v>
      </c>
      <c r="L2454">
        <v>1448914500</v>
      </c>
      <c r="M2454" s="13">
        <f t="shared" si="237"/>
        <v>42338.84375</v>
      </c>
      <c r="N2454" s="13" t="str">
        <f t="shared" si="238"/>
        <v>2015</v>
      </c>
      <c r="O2454" s="13" t="str">
        <f t="shared" si="239"/>
        <v>Nov</v>
      </c>
      <c r="P2454" s="13">
        <f t="shared" si="240"/>
        <v>42367.958333333328</v>
      </c>
      <c r="Q2454" t="b">
        <v>0</v>
      </c>
      <c r="R2454">
        <v>15</v>
      </c>
      <c r="S2454" t="b">
        <v>1</v>
      </c>
      <c r="T2454" t="s">
        <v>8296</v>
      </c>
      <c r="U2454" s="9" t="s">
        <v>8334</v>
      </c>
      <c r="V2454" t="s">
        <v>8350</v>
      </c>
    </row>
    <row r="2455" spans="1:22" ht="45" hidden="1" x14ac:dyDescent="0.3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s="7">
        <f t="shared" si="235"/>
        <v>155</v>
      </c>
      <c r="G2455" s="7">
        <f t="shared" si="236"/>
        <v>69.27</v>
      </c>
      <c r="H2455" t="s">
        <v>8218</v>
      </c>
      <c r="I2455" t="s">
        <v>8223</v>
      </c>
      <c r="J2455" t="s">
        <v>8245</v>
      </c>
      <c r="K2455">
        <v>1486053409</v>
      </c>
      <c r="L2455">
        <v>1483461409</v>
      </c>
      <c r="M2455" s="13">
        <f t="shared" si="237"/>
        <v>42738.692233796297</v>
      </c>
      <c r="N2455" s="13" t="str">
        <f t="shared" si="238"/>
        <v>2017</v>
      </c>
      <c r="O2455" s="13" t="str">
        <f t="shared" si="239"/>
        <v>Jan</v>
      </c>
      <c r="P2455" s="13">
        <f t="shared" si="240"/>
        <v>42768.692233796297</v>
      </c>
      <c r="Q2455" t="b">
        <v>0</v>
      </c>
      <c r="R2455">
        <v>67</v>
      </c>
      <c r="S2455" t="b">
        <v>1</v>
      </c>
      <c r="T2455" t="s">
        <v>8296</v>
      </c>
      <c r="U2455" s="9" t="s">
        <v>8334</v>
      </c>
      <c r="V2455" t="s">
        <v>8350</v>
      </c>
    </row>
    <row r="2456" spans="1:22" ht="45" hidden="1" x14ac:dyDescent="0.3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s="7">
        <f t="shared" si="235"/>
        <v>101</v>
      </c>
      <c r="G2456" s="7">
        <f t="shared" si="236"/>
        <v>271.51</v>
      </c>
      <c r="H2456" t="s">
        <v>8218</v>
      </c>
      <c r="I2456" t="s">
        <v>8223</v>
      </c>
      <c r="J2456" t="s">
        <v>8245</v>
      </c>
      <c r="K2456">
        <v>1489207808</v>
      </c>
      <c r="L2456">
        <v>1486183808</v>
      </c>
      <c r="M2456" s="13">
        <f t="shared" si="237"/>
        <v>42770.201481481476</v>
      </c>
      <c r="N2456" s="13" t="str">
        <f t="shared" si="238"/>
        <v>2017</v>
      </c>
      <c r="O2456" s="13" t="str">
        <f t="shared" si="239"/>
        <v>Feb</v>
      </c>
      <c r="P2456" s="13">
        <f t="shared" si="240"/>
        <v>42805.201481481476</v>
      </c>
      <c r="Q2456" t="b">
        <v>0</v>
      </c>
      <c r="R2456">
        <v>130</v>
      </c>
      <c r="S2456" t="b">
        <v>1</v>
      </c>
      <c r="T2456" t="s">
        <v>8296</v>
      </c>
      <c r="U2456" s="9" t="s">
        <v>8334</v>
      </c>
      <c r="V2456" t="s">
        <v>8350</v>
      </c>
    </row>
    <row r="2457" spans="1:22" ht="45" hidden="1" x14ac:dyDescent="0.3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s="7">
        <f t="shared" si="235"/>
        <v>182</v>
      </c>
      <c r="G2457" s="7">
        <f t="shared" si="236"/>
        <v>34.130000000000003</v>
      </c>
      <c r="H2457" t="s">
        <v>8218</v>
      </c>
      <c r="I2457" t="s">
        <v>8223</v>
      </c>
      <c r="J2457" t="s">
        <v>8245</v>
      </c>
      <c r="K2457">
        <v>1461177950</v>
      </c>
      <c r="L2457">
        <v>1458758750</v>
      </c>
      <c r="M2457" s="13">
        <f t="shared" si="237"/>
        <v>42452.781828703708</v>
      </c>
      <c r="N2457" s="13" t="str">
        <f t="shared" si="238"/>
        <v>2016</v>
      </c>
      <c r="O2457" s="13" t="str">
        <f t="shared" si="239"/>
        <v>Mar</v>
      </c>
      <c r="P2457" s="13">
        <f t="shared" si="240"/>
        <v>42480.781828703708</v>
      </c>
      <c r="Q2457" t="b">
        <v>0</v>
      </c>
      <c r="R2457">
        <v>16</v>
      </c>
      <c r="S2457" t="b">
        <v>1</v>
      </c>
      <c r="T2457" t="s">
        <v>8296</v>
      </c>
      <c r="U2457" s="9" t="s">
        <v>8334</v>
      </c>
      <c r="V2457" t="s">
        <v>8350</v>
      </c>
    </row>
    <row r="2458" spans="1:22" ht="45" hidden="1" x14ac:dyDescent="0.3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s="7">
        <f t="shared" ref="F2458:F2521" si="241">ROUND(E2458/D2458*100,0)</f>
        <v>181</v>
      </c>
      <c r="G2458" s="7">
        <f t="shared" si="236"/>
        <v>40.49</v>
      </c>
      <c r="H2458" t="s">
        <v>8218</v>
      </c>
      <c r="I2458" t="s">
        <v>8223</v>
      </c>
      <c r="J2458" t="s">
        <v>8245</v>
      </c>
      <c r="K2458">
        <v>1488063839</v>
      </c>
      <c r="L2458">
        <v>1485471839</v>
      </c>
      <c r="M2458" s="13">
        <f t="shared" si="237"/>
        <v>42761.961099537039</v>
      </c>
      <c r="N2458" s="13" t="str">
        <f t="shared" si="238"/>
        <v>2017</v>
      </c>
      <c r="O2458" s="13" t="str">
        <f t="shared" si="239"/>
        <v>Jan</v>
      </c>
      <c r="P2458" s="13">
        <f t="shared" si="240"/>
        <v>42791.961099537039</v>
      </c>
      <c r="Q2458" t="b">
        <v>0</v>
      </c>
      <c r="R2458">
        <v>67</v>
      </c>
      <c r="S2458" t="b">
        <v>1</v>
      </c>
      <c r="T2458" t="s">
        <v>8296</v>
      </c>
      <c r="U2458" s="9" t="s">
        <v>8334</v>
      </c>
      <c r="V2458" t="s">
        <v>8350</v>
      </c>
    </row>
    <row r="2459" spans="1:22" ht="45" hidden="1" x14ac:dyDescent="0.3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s="7">
        <f t="shared" si="241"/>
        <v>102</v>
      </c>
      <c r="G2459" s="7">
        <f t="shared" si="236"/>
        <v>189.76</v>
      </c>
      <c r="H2459" t="s">
        <v>8218</v>
      </c>
      <c r="I2459" t="s">
        <v>8223</v>
      </c>
      <c r="J2459" t="s">
        <v>8245</v>
      </c>
      <c r="K2459">
        <v>1458826056</v>
      </c>
      <c r="L2459">
        <v>1456237656</v>
      </c>
      <c r="M2459" s="13">
        <f t="shared" si="237"/>
        <v>42423.602500000001</v>
      </c>
      <c r="N2459" s="13" t="str">
        <f t="shared" si="238"/>
        <v>2016</v>
      </c>
      <c r="O2459" s="13" t="str">
        <f t="shared" si="239"/>
        <v>Feb</v>
      </c>
      <c r="P2459" s="13">
        <f t="shared" si="240"/>
        <v>42453.560833333337</v>
      </c>
      <c r="Q2459" t="b">
        <v>0</v>
      </c>
      <c r="R2459">
        <v>124</v>
      </c>
      <c r="S2459" t="b">
        <v>1</v>
      </c>
      <c r="T2459" t="s">
        <v>8296</v>
      </c>
      <c r="U2459" s="9" t="s">
        <v>8334</v>
      </c>
      <c r="V2459" t="s">
        <v>8350</v>
      </c>
    </row>
    <row r="2460" spans="1:22" ht="60" hidden="1" x14ac:dyDescent="0.3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s="7">
        <f t="shared" si="241"/>
        <v>110</v>
      </c>
      <c r="G2460" s="7">
        <f t="shared" si="236"/>
        <v>68.86</v>
      </c>
      <c r="H2460" t="s">
        <v>8218</v>
      </c>
      <c r="I2460" t="s">
        <v>8223</v>
      </c>
      <c r="J2460" t="s">
        <v>8245</v>
      </c>
      <c r="K2460">
        <v>1465498800</v>
      </c>
      <c r="L2460">
        <v>1462481718</v>
      </c>
      <c r="M2460" s="13">
        <f t="shared" si="237"/>
        <v>42495.871736111112</v>
      </c>
      <c r="N2460" s="13" t="str">
        <f t="shared" si="238"/>
        <v>2016</v>
      </c>
      <c r="O2460" s="13" t="str">
        <f t="shared" si="239"/>
        <v>May</v>
      </c>
      <c r="P2460" s="13">
        <f t="shared" si="240"/>
        <v>42530.791666666672</v>
      </c>
      <c r="Q2460" t="b">
        <v>0</v>
      </c>
      <c r="R2460">
        <v>80</v>
      </c>
      <c r="S2460" t="b">
        <v>1</v>
      </c>
      <c r="T2460" t="s">
        <v>8296</v>
      </c>
      <c r="U2460" s="9" t="s">
        <v>8334</v>
      </c>
      <c r="V2460" t="s">
        <v>8350</v>
      </c>
    </row>
    <row r="2461" spans="1:22" ht="60" hidden="1" x14ac:dyDescent="0.3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s="7">
        <f t="shared" si="241"/>
        <v>102</v>
      </c>
      <c r="G2461" s="7">
        <f t="shared" si="236"/>
        <v>108.78</v>
      </c>
      <c r="H2461" t="s">
        <v>8218</v>
      </c>
      <c r="I2461" t="s">
        <v>8223</v>
      </c>
      <c r="J2461" t="s">
        <v>8245</v>
      </c>
      <c r="K2461">
        <v>1458742685</v>
      </c>
      <c r="L2461">
        <v>1454858285</v>
      </c>
      <c r="M2461" s="13">
        <f t="shared" si="237"/>
        <v>42407.637557870374</v>
      </c>
      <c r="N2461" s="13" t="str">
        <f t="shared" si="238"/>
        <v>2016</v>
      </c>
      <c r="O2461" s="13" t="str">
        <f t="shared" si="239"/>
        <v>Feb</v>
      </c>
      <c r="P2461" s="13">
        <f t="shared" si="240"/>
        <v>42452.595891203702</v>
      </c>
      <c r="Q2461" t="b">
        <v>0</v>
      </c>
      <c r="R2461">
        <v>282</v>
      </c>
      <c r="S2461" t="b">
        <v>1</v>
      </c>
      <c r="T2461" t="s">
        <v>8296</v>
      </c>
      <c r="U2461" s="9" t="s">
        <v>8334</v>
      </c>
      <c r="V2461" t="s">
        <v>8350</v>
      </c>
    </row>
    <row r="2462" spans="1:22" ht="45" hidden="1" x14ac:dyDescent="0.3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s="7">
        <f t="shared" si="241"/>
        <v>101</v>
      </c>
      <c r="G2462" s="7">
        <f t="shared" si="236"/>
        <v>125.99</v>
      </c>
      <c r="H2462" t="s">
        <v>8218</v>
      </c>
      <c r="I2462" t="s">
        <v>8223</v>
      </c>
      <c r="J2462" t="s">
        <v>8245</v>
      </c>
      <c r="K2462">
        <v>1483417020</v>
      </c>
      <c r="L2462">
        <v>1480480167</v>
      </c>
      <c r="M2462" s="13">
        <f t="shared" si="237"/>
        <v>42704.187118055561</v>
      </c>
      <c r="N2462" s="13" t="str">
        <f t="shared" si="238"/>
        <v>2016</v>
      </c>
      <c r="O2462" s="13" t="str">
        <f t="shared" si="239"/>
        <v>Nov</v>
      </c>
      <c r="P2462" s="13">
        <f t="shared" si="240"/>
        <v>42738.178472222222</v>
      </c>
      <c r="Q2462" t="b">
        <v>0</v>
      </c>
      <c r="R2462">
        <v>68</v>
      </c>
      <c r="S2462" t="b">
        <v>1</v>
      </c>
      <c r="T2462" t="s">
        <v>8296</v>
      </c>
      <c r="U2462" s="9" t="s">
        <v>8334</v>
      </c>
      <c r="V2462" t="s">
        <v>8350</v>
      </c>
    </row>
    <row r="2463" spans="1:22" ht="45" hidden="1" x14ac:dyDescent="0.3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s="7">
        <f t="shared" si="241"/>
        <v>104</v>
      </c>
      <c r="G2463" s="7">
        <f t="shared" si="236"/>
        <v>90.52</v>
      </c>
      <c r="H2463" t="s">
        <v>8218</v>
      </c>
      <c r="I2463" t="s">
        <v>8223</v>
      </c>
      <c r="J2463" t="s">
        <v>8245</v>
      </c>
      <c r="K2463">
        <v>1317438000</v>
      </c>
      <c r="L2463">
        <v>1314577097</v>
      </c>
      <c r="M2463" s="13">
        <f t="shared" si="237"/>
        <v>40784.012696759259</v>
      </c>
      <c r="N2463" s="13" t="str">
        <f t="shared" si="238"/>
        <v>2011</v>
      </c>
      <c r="O2463" s="13" t="str">
        <f t="shared" si="239"/>
        <v>Aug</v>
      </c>
      <c r="P2463" s="13">
        <f t="shared" si="240"/>
        <v>40817.125</v>
      </c>
      <c r="Q2463" t="b">
        <v>0</v>
      </c>
      <c r="R2463">
        <v>86</v>
      </c>
      <c r="S2463" t="b">
        <v>1</v>
      </c>
      <c r="T2463" t="s">
        <v>8277</v>
      </c>
      <c r="U2463" s="9" t="s">
        <v>8323</v>
      </c>
      <c r="V2463" t="s">
        <v>8327</v>
      </c>
    </row>
    <row r="2464" spans="1:22" ht="45" hidden="1" x14ac:dyDescent="0.3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s="7">
        <f t="shared" si="241"/>
        <v>111</v>
      </c>
      <c r="G2464" s="7">
        <f t="shared" si="236"/>
        <v>28.88</v>
      </c>
      <c r="H2464" t="s">
        <v>8218</v>
      </c>
      <c r="I2464" t="s">
        <v>8223</v>
      </c>
      <c r="J2464" t="s">
        <v>8245</v>
      </c>
      <c r="K2464">
        <v>1342672096</v>
      </c>
      <c r="L2464">
        <v>1340944096</v>
      </c>
      <c r="M2464" s="13">
        <f t="shared" si="237"/>
        <v>41089.186296296299</v>
      </c>
      <c r="N2464" s="13" t="str">
        <f t="shared" si="238"/>
        <v>2012</v>
      </c>
      <c r="O2464" s="13" t="str">
        <f t="shared" si="239"/>
        <v>Jun</v>
      </c>
      <c r="P2464" s="13">
        <f t="shared" si="240"/>
        <v>41109.186296296299</v>
      </c>
      <c r="Q2464" t="b">
        <v>0</v>
      </c>
      <c r="R2464">
        <v>115</v>
      </c>
      <c r="S2464" t="b">
        <v>1</v>
      </c>
      <c r="T2464" t="s">
        <v>8277</v>
      </c>
      <c r="U2464" s="9" t="s">
        <v>8323</v>
      </c>
      <c r="V2464" t="s">
        <v>8327</v>
      </c>
    </row>
    <row r="2465" spans="1:22" ht="30" hidden="1" x14ac:dyDescent="0.3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s="7">
        <f t="shared" si="241"/>
        <v>116</v>
      </c>
      <c r="G2465" s="7">
        <f t="shared" si="236"/>
        <v>31</v>
      </c>
      <c r="H2465" t="s">
        <v>8218</v>
      </c>
      <c r="I2465" t="s">
        <v>8223</v>
      </c>
      <c r="J2465" t="s">
        <v>8245</v>
      </c>
      <c r="K2465">
        <v>1366138800</v>
      </c>
      <c r="L2465">
        <v>1362710425</v>
      </c>
      <c r="M2465" s="13">
        <f t="shared" si="237"/>
        <v>41341.111400462964</v>
      </c>
      <c r="N2465" s="13" t="str">
        <f t="shared" si="238"/>
        <v>2013</v>
      </c>
      <c r="O2465" s="13" t="str">
        <f t="shared" si="239"/>
        <v>Mar</v>
      </c>
      <c r="P2465" s="13">
        <f t="shared" si="240"/>
        <v>41380.791666666664</v>
      </c>
      <c r="Q2465" t="b">
        <v>0</v>
      </c>
      <c r="R2465">
        <v>75</v>
      </c>
      <c r="S2465" t="b">
        <v>1</v>
      </c>
      <c r="T2465" t="s">
        <v>8277</v>
      </c>
      <c r="U2465" s="9" t="s">
        <v>8323</v>
      </c>
      <c r="V2465" t="s">
        <v>8327</v>
      </c>
    </row>
    <row r="2466" spans="1:22" ht="45" hidden="1" x14ac:dyDescent="0.3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s="7">
        <f t="shared" si="241"/>
        <v>111</v>
      </c>
      <c r="G2466" s="7">
        <f t="shared" si="236"/>
        <v>51.67</v>
      </c>
      <c r="H2466" t="s">
        <v>8218</v>
      </c>
      <c r="I2466" t="s">
        <v>8228</v>
      </c>
      <c r="J2466" t="s">
        <v>8250</v>
      </c>
      <c r="K2466">
        <v>1443641340</v>
      </c>
      <c r="L2466">
        <v>1441143397</v>
      </c>
      <c r="M2466" s="13">
        <f t="shared" si="237"/>
        <v>42248.90042824074</v>
      </c>
      <c r="N2466" s="13" t="str">
        <f t="shared" si="238"/>
        <v>2015</v>
      </c>
      <c r="O2466" s="13" t="str">
        <f t="shared" si="239"/>
        <v>Sep</v>
      </c>
      <c r="P2466" s="13">
        <f t="shared" si="240"/>
        <v>42277.811805555553</v>
      </c>
      <c r="Q2466" t="b">
        <v>0</v>
      </c>
      <c r="R2466">
        <v>43</v>
      </c>
      <c r="S2466" t="b">
        <v>1</v>
      </c>
      <c r="T2466" t="s">
        <v>8277</v>
      </c>
      <c r="U2466" s="9" t="s">
        <v>8323</v>
      </c>
      <c r="V2466" t="s">
        <v>8327</v>
      </c>
    </row>
    <row r="2467" spans="1:22" ht="45" hidden="1" x14ac:dyDescent="0.3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s="7">
        <f t="shared" si="241"/>
        <v>180</v>
      </c>
      <c r="G2467" s="7">
        <f t="shared" si="236"/>
        <v>26.27</v>
      </c>
      <c r="H2467" t="s">
        <v>8218</v>
      </c>
      <c r="I2467" t="s">
        <v>8223</v>
      </c>
      <c r="J2467" t="s">
        <v>8245</v>
      </c>
      <c r="K2467">
        <v>1348420548</v>
      </c>
      <c r="L2467">
        <v>1345828548</v>
      </c>
      <c r="M2467" s="13">
        <f t="shared" si="237"/>
        <v>41145.719305555554</v>
      </c>
      <c r="N2467" s="13" t="str">
        <f t="shared" si="238"/>
        <v>2012</v>
      </c>
      <c r="O2467" s="13" t="str">
        <f t="shared" si="239"/>
        <v>Aug</v>
      </c>
      <c r="P2467" s="13">
        <f t="shared" si="240"/>
        <v>41175.719305555554</v>
      </c>
      <c r="Q2467" t="b">
        <v>0</v>
      </c>
      <c r="R2467">
        <v>48</v>
      </c>
      <c r="S2467" t="b">
        <v>1</v>
      </c>
      <c r="T2467" t="s">
        <v>8277</v>
      </c>
      <c r="U2467" s="9" t="s">
        <v>8323</v>
      </c>
      <c r="V2467" t="s">
        <v>8327</v>
      </c>
    </row>
    <row r="2468" spans="1:22" ht="45" hidden="1" x14ac:dyDescent="0.3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s="7">
        <f t="shared" si="241"/>
        <v>100</v>
      </c>
      <c r="G2468" s="7">
        <f t="shared" si="236"/>
        <v>48.08</v>
      </c>
      <c r="H2468" t="s">
        <v>8218</v>
      </c>
      <c r="I2468" t="s">
        <v>8223</v>
      </c>
      <c r="J2468" t="s">
        <v>8245</v>
      </c>
      <c r="K2468">
        <v>1368066453</v>
      </c>
      <c r="L2468">
        <v>1365474453</v>
      </c>
      <c r="M2468" s="13">
        <f t="shared" si="237"/>
        <v>41373.102465277778</v>
      </c>
      <c r="N2468" s="13" t="str">
        <f t="shared" si="238"/>
        <v>2013</v>
      </c>
      <c r="O2468" s="13" t="str">
        <f t="shared" si="239"/>
        <v>Apr</v>
      </c>
      <c r="P2468" s="13">
        <f t="shared" si="240"/>
        <v>41403.102465277778</v>
      </c>
      <c r="Q2468" t="b">
        <v>0</v>
      </c>
      <c r="R2468">
        <v>52</v>
      </c>
      <c r="S2468" t="b">
        <v>1</v>
      </c>
      <c r="T2468" t="s">
        <v>8277</v>
      </c>
      <c r="U2468" s="9" t="s">
        <v>8323</v>
      </c>
      <c r="V2468" t="s">
        <v>8327</v>
      </c>
    </row>
    <row r="2469" spans="1:22" ht="45" hidden="1" x14ac:dyDescent="0.3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s="7">
        <f t="shared" si="241"/>
        <v>119</v>
      </c>
      <c r="G2469" s="7">
        <f t="shared" si="236"/>
        <v>27.56</v>
      </c>
      <c r="H2469" t="s">
        <v>8218</v>
      </c>
      <c r="I2469" t="s">
        <v>8223</v>
      </c>
      <c r="J2469" t="s">
        <v>8245</v>
      </c>
      <c r="K2469">
        <v>1336669200</v>
      </c>
      <c r="L2469">
        <v>1335473931</v>
      </c>
      <c r="M2469" s="13">
        <f t="shared" si="237"/>
        <v>41025.874201388891</v>
      </c>
      <c r="N2469" s="13" t="str">
        <f t="shared" si="238"/>
        <v>2012</v>
      </c>
      <c r="O2469" s="13" t="str">
        <f t="shared" si="239"/>
        <v>Apr</v>
      </c>
      <c r="P2469" s="13">
        <f t="shared" si="240"/>
        <v>41039.708333333336</v>
      </c>
      <c r="Q2469" t="b">
        <v>0</v>
      </c>
      <c r="R2469">
        <v>43</v>
      </c>
      <c r="S2469" t="b">
        <v>1</v>
      </c>
      <c r="T2469" t="s">
        <v>8277</v>
      </c>
      <c r="U2469" s="9" t="s">
        <v>8323</v>
      </c>
      <c r="V2469" t="s">
        <v>8327</v>
      </c>
    </row>
    <row r="2470" spans="1:22" ht="45" hidden="1" x14ac:dyDescent="0.3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s="7">
        <f t="shared" si="241"/>
        <v>107</v>
      </c>
      <c r="G2470" s="7">
        <f t="shared" si="236"/>
        <v>36.97</v>
      </c>
      <c r="H2470" t="s">
        <v>8218</v>
      </c>
      <c r="I2470" t="s">
        <v>8223</v>
      </c>
      <c r="J2470" t="s">
        <v>8245</v>
      </c>
      <c r="K2470">
        <v>1351400400</v>
      </c>
      <c r="L2470">
        <v>1348285321</v>
      </c>
      <c r="M2470" s="13">
        <f t="shared" si="237"/>
        <v>41174.154178240737</v>
      </c>
      <c r="N2470" s="13" t="str">
        <f t="shared" si="238"/>
        <v>2012</v>
      </c>
      <c r="O2470" s="13" t="str">
        <f t="shared" si="239"/>
        <v>Sep</v>
      </c>
      <c r="P2470" s="13">
        <f t="shared" si="240"/>
        <v>41210.208333333336</v>
      </c>
      <c r="Q2470" t="b">
        <v>0</v>
      </c>
      <c r="R2470">
        <v>58</v>
      </c>
      <c r="S2470" t="b">
        <v>1</v>
      </c>
      <c r="T2470" t="s">
        <v>8277</v>
      </c>
      <c r="U2470" s="9" t="s">
        <v>8323</v>
      </c>
      <c r="V2470" t="s">
        <v>8327</v>
      </c>
    </row>
    <row r="2471" spans="1:22" ht="60" hidden="1" x14ac:dyDescent="0.3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s="7">
        <f t="shared" si="241"/>
        <v>114</v>
      </c>
      <c r="G2471" s="7">
        <f t="shared" si="236"/>
        <v>29.02</v>
      </c>
      <c r="H2471" t="s">
        <v>8218</v>
      </c>
      <c r="I2471" t="s">
        <v>8223</v>
      </c>
      <c r="J2471" t="s">
        <v>8245</v>
      </c>
      <c r="K2471">
        <v>1297160329</v>
      </c>
      <c r="L2471">
        <v>1295000329</v>
      </c>
      <c r="M2471" s="13">
        <f t="shared" si="237"/>
        <v>40557.429733796293</v>
      </c>
      <c r="N2471" s="13" t="str">
        <f t="shared" si="238"/>
        <v>2011</v>
      </c>
      <c r="O2471" s="13" t="str">
        <f t="shared" si="239"/>
        <v>Jan</v>
      </c>
      <c r="P2471" s="13">
        <f t="shared" si="240"/>
        <v>40582.429733796293</v>
      </c>
      <c r="Q2471" t="b">
        <v>0</v>
      </c>
      <c r="R2471">
        <v>47</v>
      </c>
      <c r="S2471" t="b">
        <v>1</v>
      </c>
      <c r="T2471" t="s">
        <v>8277</v>
      </c>
      <c r="U2471" s="9" t="s">
        <v>8323</v>
      </c>
      <c r="V2471" t="s">
        <v>8327</v>
      </c>
    </row>
    <row r="2472" spans="1:22" ht="45" hidden="1" x14ac:dyDescent="0.3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s="7">
        <f t="shared" si="241"/>
        <v>103</v>
      </c>
      <c r="G2472" s="7">
        <f t="shared" si="236"/>
        <v>28.66</v>
      </c>
      <c r="H2472" t="s">
        <v>8218</v>
      </c>
      <c r="I2472" t="s">
        <v>8223</v>
      </c>
      <c r="J2472" t="s">
        <v>8245</v>
      </c>
      <c r="K2472">
        <v>1337824055</v>
      </c>
      <c r="L2472">
        <v>1335232055</v>
      </c>
      <c r="M2472" s="13">
        <f t="shared" si="237"/>
        <v>41023.07471064815</v>
      </c>
      <c r="N2472" s="13" t="str">
        <f t="shared" si="238"/>
        <v>2012</v>
      </c>
      <c r="O2472" s="13" t="str">
        <f t="shared" si="239"/>
        <v>Apr</v>
      </c>
      <c r="P2472" s="13">
        <f t="shared" si="240"/>
        <v>41053.07471064815</v>
      </c>
      <c r="Q2472" t="b">
        <v>0</v>
      </c>
      <c r="R2472">
        <v>36</v>
      </c>
      <c r="S2472" t="b">
        <v>1</v>
      </c>
      <c r="T2472" t="s">
        <v>8277</v>
      </c>
      <c r="U2472" s="9" t="s">
        <v>8323</v>
      </c>
      <c r="V2472" t="s">
        <v>8327</v>
      </c>
    </row>
    <row r="2473" spans="1:22" ht="60" hidden="1" x14ac:dyDescent="0.3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s="7">
        <f t="shared" si="241"/>
        <v>128</v>
      </c>
      <c r="G2473" s="7">
        <f t="shared" si="236"/>
        <v>37.65</v>
      </c>
      <c r="H2473" t="s">
        <v>8218</v>
      </c>
      <c r="I2473" t="s">
        <v>8223</v>
      </c>
      <c r="J2473" t="s">
        <v>8245</v>
      </c>
      <c r="K2473">
        <v>1327535392</v>
      </c>
      <c r="L2473">
        <v>1324079392</v>
      </c>
      <c r="M2473" s="13">
        <f t="shared" si="237"/>
        <v>40893.992962962962</v>
      </c>
      <c r="N2473" s="13" t="str">
        <f t="shared" si="238"/>
        <v>2011</v>
      </c>
      <c r="O2473" s="13" t="str">
        <f t="shared" si="239"/>
        <v>Dec</v>
      </c>
      <c r="P2473" s="13">
        <f t="shared" si="240"/>
        <v>40933.992962962962</v>
      </c>
      <c r="Q2473" t="b">
        <v>0</v>
      </c>
      <c r="R2473">
        <v>17</v>
      </c>
      <c r="S2473" t="b">
        <v>1</v>
      </c>
      <c r="T2473" t="s">
        <v>8277</v>
      </c>
      <c r="U2473" s="9" t="s">
        <v>8323</v>
      </c>
      <c r="V2473" t="s">
        <v>8327</v>
      </c>
    </row>
    <row r="2474" spans="1:22" ht="60" hidden="1" x14ac:dyDescent="0.3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s="7">
        <f t="shared" si="241"/>
        <v>136</v>
      </c>
      <c r="G2474" s="7">
        <f t="shared" si="236"/>
        <v>97.9</v>
      </c>
      <c r="H2474" t="s">
        <v>8218</v>
      </c>
      <c r="I2474" t="s">
        <v>8223</v>
      </c>
      <c r="J2474" t="s">
        <v>8245</v>
      </c>
      <c r="K2474">
        <v>1283562180</v>
      </c>
      <c r="L2474">
        <v>1277433980</v>
      </c>
      <c r="M2474" s="13">
        <f t="shared" si="237"/>
        <v>40354.11550925926</v>
      </c>
      <c r="N2474" s="13" t="str">
        <f t="shared" si="238"/>
        <v>2010</v>
      </c>
      <c r="O2474" s="13" t="str">
        <f t="shared" si="239"/>
        <v>Jun</v>
      </c>
      <c r="P2474" s="13">
        <f t="shared" si="240"/>
        <v>40425.043749999997</v>
      </c>
      <c r="Q2474" t="b">
        <v>0</v>
      </c>
      <c r="R2474">
        <v>104</v>
      </c>
      <c r="S2474" t="b">
        <v>1</v>
      </c>
      <c r="T2474" t="s">
        <v>8277</v>
      </c>
      <c r="U2474" s="9" t="s">
        <v>8323</v>
      </c>
      <c r="V2474" t="s">
        <v>8327</v>
      </c>
    </row>
    <row r="2475" spans="1:22" ht="45" hidden="1" x14ac:dyDescent="0.3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s="7">
        <f t="shared" si="241"/>
        <v>100</v>
      </c>
      <c r="G2475" s="7">
        <f t="shared" si="236"/>
        <v>42.55</v>
      </c>
      <c r="H2475" t="s">
        <v>8218</v>
      </c>
      <c r="I2475" t="s">
        <v>8223</v>
      </c>
      <c r="J2475" t="s">
        <v>8245</v>
      </c>
      <c r="K2475">
        <v>1352573869</v>
      </c>
      <c r="L2475">
        <v>1349978269</v>
      </c>
      <c r="M2475" s="13">
        <f t="shared" si="237"/>
        <v>41193.748483796298</v>
      </c>
      <c r="N2475" s="13" t="str">
        <f t="shared" si="238"/>
        <v>2012</v>
      </c>
      <c r="O2475" s="13" t="str">
        <f t="shared" si="239"/>
        <v>Oct</v>
      </c>
      <c r="P2475" s="13">
        <f t="shared" si="240"/>
        <v>41223.790150462963</v>
      </c>
      <c r="Q2475" t="b">
        <v>0</v>
      </c>
      <c r="R2475">
        <v>47</v>
      </c>
      <c r="S2475" t="b">
        <v>1</v>
      </c>
      <c r="T2475" t="s">
        <v>8277</v>
      </c>
      <c r="U2475" s="9" t="s">
        <v>8323</v>
      </c>
      <c r="V2475" t="s">
        <v>8327</v>
      </c>
    </row>
    <row r="2476" spans="1:22" ht="60" hidden="1" x14ac:dyDescent="0.3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s="7">
        <f t="shared" si="241"/>
        <v>100</v>
      </c>
      <c r="G2476" s="7">
        <f t="shared" si="236"/>
        <v>131.58000000000001</v>
      </c>
      <c r="H2476" t="s">
        <v>8218</v>
      </c>
      <c r="I2476" t="s">
        <v>8223</v>
      </c>
      <c r="J2476" t="s">
        <v>8245</v>
      </c>
      <c r="K2476">
        <v>1286756176</v>
      </c>
      <c r="L2476">
        <v>1282868176</v>
      </c>
      <c r="M2476" s="13">
        <f t="shared" si="237"/>
        <v>40417.011296296296</v>
      </c>
      <c r="N2476" s="13" t="str">
        <f t="shared" si="238"/>
        <v>2010</v>
      </c>
      <c r="O2476" s="13" t="str">
        <f t="shared" si="239"/>
        <v>Aug</v>
      </c>
      <c r="P2476" s="13">
        <f t="shared" si="240"/>
        <v>40462.011296296296</v>
      </c>
      <c r="Q2476" t="b">
        <v>0</v>
      </c>
      <c r="R2476">
        <v>38</v>
      </c>
      <c r="S2476" t="b">
        <v>1</v>
      </c>
      <c r="T2476" t="s">
        <v>8277</v>
      </c>
      <c r="U2476" s="9" t="s">
        <v>8323</v>
      </c>
      <c r="V2476" t="s">
        <v>8327</v>
      </c>
    </row>
    <row r="2477" spans="1:22" ht="45" hidden="1" x14ac:dyDescent="0.3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s="7">
        <f t="shared" si="241"/>
        <v>105</v>
      </c>
      <c r="G2477" s="7">
        <f t="shared" si="236"/>
        <v>32.32</v>
      </c>
      <c r="H2477" t="s">
        <v>8218</v>
      </c>
      <c r="I2477" t="s">
        <v>8223</v>
      </c>
      <c r="J2477" t="s">
        <v>8245</v>
      </c>
      <c r="K2477">
        <v>1278799200</v>
      </c>
      <c r="L2477">
        <v>1273647255</v>
      </c>
      <c r="M2477" s="13">
        <f t="shared" si="237"/>
        <v>40310.287673611114</v>
      </c>
      <c r="N2477" s="13" t="str">
        <f t="shared" si="238"/>
        <v>2010</v>
      </c>
      <c r="O2477" s="13" t="str">
        <f t="shared" si="239"/>
        <v>May</v>
      </c>
      <c r="P2477" s="13">
        <f t="shared" si="240"/>
        <v>40369.916666666664</v>
      </c>
      <c r="Q2477" t="b">
        <v>0</v>
      </c>
      <c r="R2477">
        <v>81</v>
      </c>
      <c r="S2477" t="b">
        <v>1</v>
      </c>
      <c r="T2477" t="s">
        <v>8277</v>
      </c>
      <c r="U2477" s="9" t="s">
        <v>8323</v>
      </c>
      <c r="V2477" t="s">
        <v>8327</v>
      </c>
    </row>
    <row r="2478" spans="1:22" ht="45" hidden="1" x14ac:dyDescent="0.3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s="7">
        <f t="shared" si="241"/>
        <v>105</v>
      </c>
      <c r="G2478" s="7">
        <f t="shared" si="236"/>
        <v>61.1</v>
      </c>
      <c r="H2478" t="s">
        <v>8218</v>
      </c>
      <c r="I2478" t="s">
        <v>8223</v>
      </c>
      <c r="J2478" t="s">
        <v>8245</v>
      </c>
      <c r="K2478">
        <v>1415004770</v>
      </c>
      <c r="L2478">
        <v>1412149970</v>
      </c>
      <c r="M2478" s="13">
        <f t="shared" si="237"/>
        <v>41913.328356481477</v>
      </c>
      <c r="N2478" s="13" t="str">
        <f t="shared" si="238"/>
        <v>2014</v>
      </c>
      <c r="O2478" s="13" t="str">
        <f t="shared" si="239"/>
        <v>Oct</v>
      </c>
      <c r="P2478" s="13">
        <f t="shared" si="240"/>
        <v>41946.370023148149</v>
      </c>
      <c r="Q2478" t="b">
        <v>0</v>
      </c>
      <c r="R2478">
        <v>55</v>
      </c>
      <c r="S2478" t="b">
        <v>1</v>
      </c>
      <c r="T2478" t="s">
        <v>8277</v>
      </c>
      <c r="U2478" s="9" t="s">
        <v>8323</v>
      </c>
      <c r="V2478" t="s">
        <v>8327</v>
      </c>
    </row>
    <row r="2479" spans="1:22" ht="30" hidden="1" x14ac:dyDescent="0.3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s="7">
        <f t="shared" si="241"/>
        <v>171</v>
      </c>
      <c r="G2479" s="7">
        <f t="shared" si="236"/>
        <v>31.34</v>
      </c>
      <c r="H2479" t="s">
        <v>8218</v>
      </c>
      <c r="I2479" t="s">
        <v>8223</v>
      </c>
      <c r="J2479" t="s">
        <v>8245</v>
      </c>
      <c r="K2479">
        <v>1344789345</v>
      </c>
      <c r="L2479">
        <v>1340901345</v>
      </c>
      <c r="M2479" s="13">
        <f t="shared" si="237"/>
        <v>41088.691493055558</v>
      </c>
      <c r="N2479" s="13" t="str">
        <f t="shared" si="238"/>
        <v>2012</v>
      </c>
      <c r="O2479" s="13" t="str">
        <f t="shared" si="239"/>
        <v>Jun</v>
      </c>
      <c r="P2479" s="13">
        <f t="shared" si="240"/>
        <v>41133.691493055558</v>
      </c>
      <c r="Q2479" t="b">
        <v>0</v>
      </c>
      <c r="R2479">
        <v>41</v>
      </c>
      <c r="S2479" t="b">
        <v>1</v>
      </c>
      <c r="T2479" t="s">
        <v>8277</v>
      </c>
      <c r="U2479" s="9" t="s">
        <v>8323</v>
      </c>
      <c r="V2479" t="s">
        <v>8327</v>
      </c>
    </row>
    <row r="2480" spans="1:22" ht="60" hidden="1" x14ac:dyDescent="0.3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s="7">
        <f t="shared" si="241"/>
        <v>128</v>
      </c>
      <c r="G2480" s="7">
        <f t="shared" si="236"/>
        <v>129.11000000000001</v>
      </c>
      <c r="H2480" t="s">
        <v>8218</v>
      </c>
      <c r="I2480" t="s">
        <v>8223</v>
      </c>
      <c r="J2480" t="s">
        <v>8245</v>
      </c>
      <c r="K2480">
        <v>1358117313</v>
      </c>
      <c r="L2480">
        <v>1355525313</v>
      </c>
      <c r="M2480" s="13">
        <f t="shared" si="237"/>
        <v>41257.950381944444</v>
      </c>
      <c r="N2480" s="13" t="str">
        <f t="shared" si="238"/>
        <v>2012</v>
      </c>
      <c r="O2480" s="13" t="str">
        <f t="shared" si="239"/>
        <v>Dec</v>
      </c>
      <c r="P2480" s="13">
        <f t="shared" si="240"/>
        <v>41287.950381944444</v>
      </c>
      <c r="Q2480" t="b">
        <v>0</v>
      </c>
      <c r="R2480">
        <v>79</v>
      </c>
      <c r="S2480" t="b">
        <v>1</v>
      </c>
      <c r="T2480" t="s">
        <v>8277</v>
      </c>
      <c r="U2480" s="9" t="s">
        <v>8323</v>
      </c>
      <c r="V2480" t="s">
        <v>8327</v>
      </c>
    </row>
    <row r="2481" spans="1:22" ht="30" hidden="1" x14ac:dyDescent="0.3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s="7">
        <f t="shared" si="241"/>
        <v>133</v>
      </c>
      <c r="G2481" s="7">
        <f t="shared" si="236"/>
        <v>25.02</v>
      </c>
      <c r="H2481" t="s">
        <v>8218</v>
      </c>
      <c r="I2481" t="s">
        <v>8223</v>
      </c>
      <c r="J2481" t="s">
        <v>8245</v>
      </c>
      <c r="K2481">
        <v>1343440800</v>
      </c>
      <c r="L2481">
        <v>1342545994</v>
      </c>
      <c r="M2481" s="13">
        <f t="shared" si="237"/>
        <v>41107.726782407408</v>
      </c>
      <c r="N2481" s="13" t="str">
        <f t="shared" si="238"/>
        <v>2012</v>
      </c>
      <c r="O2481" s="13" t="str">
        <f t="shared" si="239"/>
        <v>Jul</v>
      </c>
      <c r="P2481" s="13">
        <f t="shared" si="240"/>
        <v>41118.083333333336</v>
      </c>
      <c r="Q2481" t="b">
        <v>0</v>
      </c>
      <c r="R2481">
        <v>16</v>
      </c>
      <c r="S2481" t="b">
        <v>1</v>
      </c>
      <c r="T2481" t="s">
        <v>8277</v>
      </c>
      <c r="U2481" s="9" t="s">
        <v>8323</v>
      </c>
      <c r="V2481" t="s">
        <v>8327</v>
      </c>
    </row>
    <row r="2482" spans="1:22" ht="45" hidden="1" x14ac:dyDescent="0.3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s="7">
        <f t="shared" si="241"/>
        <v>100</v>
      </c>
      <c r="G2482" s="7">
        <f t="shared" si="236"/>
        <v>250</v>
      </c>
      <c r="H2482" t="s">
        <v>8218</v>
      </c>
      <c r="I2482" t="s">
        <v>8223</v>
      </c>
      <c r="J2482" t="s">
        <v>8245</v>
      </c>
      <c r="K2482">
        <v>1444516084</v>
      </c>
      <c r="L2482">
        <v>1439332084</v>
      </c>
      <c r="M2482" s="13">
        <f t="shared" si="237"/>
        <v>42227.936157407406</v>
      </c>
      <c r="N2482" s="13" t="str">
        <f t="shared" si="238"/>
        <v>2015</v>
      </c>
      <c r="O2482" s="13" t="str">
        <f t="shared" si="239"/>
        <v>Aug</v>
      </c>
      <c r="P2482" s="13">
        <f t="shared" si="240"/>
        <v>42287.936157407406</v>
      </c>
      <c r="Q2482" t="b">
        <v>0</v>
      </c>
      <c r="R2482">
        <v>8</v>
      </c>
      <c r="S2482" t="b">
        <v>1</v>
      </c>
      <c r="T2482" t="s">
        <v>8277</v>
      </c>
      <c r="U2482" s="9" t="s">
        <v>8323</v>
      </c>
      <c r="V2482" t="s">
        <v>8327</v>
      </c>
    </row>
    <row r="2483" spans="1:22" ht="60" hidden="1" x14ac:dyDescent="0.3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s="7">
        <f t="shared" si="241"/>
        <v>113</v>
      </c>
      <c r="G2483" s="7">
        <f t="shared" si="236"/>
        <v>47.54</v>
      </c>
      <c r="H2483" t="s">
        <v>8218</v>
      </c>
      <c r="I2483" t="s">
        <v>8223</v>
      </c>
      <c r="J2483" t="s">
        <v>8245</v>
      </c>
      <c r="K2483">
        <v>1335799808</v>
      </c>
      <c r="L2483">
        <v>1333207808</v>
      </c>
      <c r="M2483" s="13">
        <f t="shared" si="237"/>
        <v>40999.645925925928</v>
      </c>
      <c r="N2483" s="13" t="str">
        <f t="shared" si="238"/>
        <v>2012</v>
      </c>
      <c r="O2483" s="13" t="str">
        <f t="shared" si="239"/>
        <v>Mar</v>
      </c>
      <c r="P2483" s="13">
        <f t="shared" si="240"/>
        <v>41029.645925925928</v>
      </c>
      <c r="Q2483" t="b">
        <v>0</v>
      </c>
      <c r="R2483">
        <v>95</v>
      </c>
      <c r="S2483" t="b">
        <v>1</v>
      </c>
      <c r="T2483" t="s">
        <v>8277</v>
      </c>
      <c r="U2483" s="9" t="s">
        <v>8323</v>
      </c>
      <c r="V2483" t="s">
        <v>8327</v>
      </c>
    </row>
    <row r="2484" spans="1:22" ht="60" hidden="1" x14ac:dyDescent="0.3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s="7">
        <f t="shared" si="241"/>
        <v>100</v>
      </c>
      <c r="G2484" s="7">
        <f t="shared" si="236"/>
        <v>40.04</v>
      </c>
      <c r="H2484" t="s">
        <v>8218</v>
      </c>
      <c r="I2484" t="s">
        <v>8223</v>
      </c>
      <c r="J2484" t="s">
        <v>8245</v>
      </c>
      <c r="K2484">
        <v>1312224383</v>
      </c>
      <c r="L2484">
        <v>1308336383</v>
      </c>
      <c r="M2484" s="13">
        <f t="shared" si="237"/>
        <v>40711.782210648147</v>
      </c>
      <c r="N2484" s="13" t="str">
        <f t="shared" si="238"/>
        <v>2011</v>
      </c>
      <c r="O2484" s="13" t="str">
        <f t="shared" si="239"/>
        <v>Jun</v>
      </c>
      <c r="P2484" s="13">
        <f t="shared" si="240"/>
        <v>40756.782210648147</v>
      </c>
      <c r="Q2484" t="b">
        <v>0</v>
      </c>
      <c r="R2484">
        <v>25</v>
      </c>
      <c r="S2484" t="b">
        <v>1</v>
      </c>
      <c r="T2484" t="s">
        <v>8277</v>
      </c>
      <c r="U2484" s="9" t="s">
        <v>8323</v>
      </c>
      <c r="V2484" t="s">
        <v>8327</v>
      </c>
    </row>
    <row r="2485" spans="1:22" ht="45" hidden="1" x14ac:dyDescent="0.3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s="7">
        <f t="shared" si="241"/>
        <v>114</v>
      </c>
      <c r="G2485" s="7">
        <f t="shared" si="236"/>
        <v>65.84</v>
      </c>
      <c r="H2485" t="s">
        <v>8218</v>
      </c>
      <c r="I2485" t="s">
        <v>8223</v>
      </c>
      <c r="J2485" t="s">
        <v>8245</v>
      </c>
      <c r="K2485">
        <v>1335891603</v>
      </c>
      <c r="L2485">
        <v>1330711203</v>
      </c>
      <c r="M2485" s="13">
        <f t="shared" si="237"/>
        <v>40970.750034722223</v>
      </c>
      <c r="N2485" s="13" t="str">
        <f t="shared" si="238"/>
        <v>2012</v>
      </c>
      <c r="O2485" s="13" t="str">
        <f t="shared" si="239"/>
        <v>Mar</v>
      </c>
      <c r="P2485" s="13">
        <f t="shared" si="240"/>
        <v>41030.708368055559</v>
      </c>
      <c r="Q2485" t="b">
        <v>0</v>
      </c>
      <c r="R2485">
        <v>19</v>
      </c>
      <c r="S2485" t="b">
        <v>1</v>
      </c>
      <c r="T2485" t="s">
        <v>8277</v>
      </c>
      <c r="U2485" s="9" t="s">
        <v>8323</v>
      </c>
      <c r="V2485" t="s">
        <v>8327</v>
      </c>
    </row>
    <row r="2486" spans="1:22" ht="60" hidden="1" x14ac:dyDescent="0.3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s="7">
        <f t="shared" si="241"/>
        <v>119</v>
      </c>
      <c r="G2486" s="7">
        <f t="shared" si="236"/>
        <v>46.4</v>
      </c>
      <c r="H2486" t="s">
        <v>8218</v>
      </c>
      <c r="I2486" t="s">
        <v>8223</v>
      </c>
      <c r="J2486" t="s">
        <v>8245</v>
      </c>
      <c r="K2486">
        <v>1316124003</v>
      </c>
      <c r="L2486">
        <v>1313532003</v>
      </c>
      <c r="M2486" s="13">
        <f t="shared" si="237"/>
        <v>40771.916701388887</v>
      </c>
      <c r="N2486" s="13" t="str">
        <f t="shared" si="238"/>
        <v>2011</v>
      </c>
      <c r="O2486" s="13" t="str">
        <f t="shared" si="239"/>
        <v>Aug</v>
      </c>
      <c r="P2486" s="13">
        <f t="shared" si="240"/>
        <v>40801.916701388887</v>
      </c>
      <c r="Q2486" t="b">
        <v>0</v>
      </c>
      <c r="R2486">
        <v>90</v>
      </c>
      <c r="S2486" t="b">
        <v>1</v>
      </c>
      <c r="T2486" t="s">
        <v>8277</v>
      </c>
      <c r="U2486" s="9" t="s">
        <v>8323</v>
      </c>
      <c r="V2486" t="s">
        <v>8327</v>
      </c>
    </row>
    <row r="2487" spans="1:22" ht="60" hidden="1" x14ac:dyDescent="0.3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s="7">
        <f t="shared" si="241"/>
        <v>103</v>
      </c>
      <c r="G2487" s="7">
        <f t="shared" si="236"/>
        <v>50.37</v>
      </c>
      <c r="H2487" t="s">
        <v>8218</v>
      </c>
      <c r="I2487" t="s">
        <v>8223</v>
      </c>
      <c r="J2487" t="s">
        <v>8245</v>
      </c>
      <c r="K2487">
        <v>1318463879</v>
      </c>
      <c r="L2487">
        <v>1315439879</v>
      </c>
      <c r="M2487" s="13">
        <f t="shared" si="237"/>
        <v>40793.998599537037</v>
      </c>
      <c r="N2487" s="13" t="str">
        <f t="shared" si="238"/>
        <v>2011</v>
      </c>
      <c r="O2487" s="13" t="str">
        <f t="shared" si="239"/>
        <v>Sep</v>
      </c>
      <c r="P2487" s="13">
        <f t="shared" si="240"/>
        <v>40828.998599537037</v>
      </c>
      <c r="Q2487" t="b">
        <v>0</v>
      </c>
      <c r="R2487">
        <v>41</v>
      </c>
      <c r="S2487" t="b">
        <v>1</v>
      </c>
      <c r="T2487" t="s">
        <v>8277</v>
      </c>
      <c r="U2487" s="9" t="s">
        <v>8323</v>
      </c>
      <c r="V2487" t="s">
        <v>8327</v>
      </c>
    </row>
    <row r="2488" spans="1:22" ht="60" hidden="1" x14ac:dyDescent="0.3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s="7">
        <f t="shared" si="241"/>
        <v>266</v>
      </c>
      <c r="G2488" s="7">
        <f t="shared" si="236"/>
        <v>26.57</v>
      </c>
      <c r="H2488" t="s">
        <v>8218</v>
      </c>
      <c r="I2488" t="s">
        <v>8223</v>
      </c>
      <c r="J2488" t="s">
        <v>8245</v>
      </c>
      <c r="K2488">
        <v>1335113976</v>
      </c>
      <c r="L2488">
        <v>1332521976</v>
      </c>
      <c r="M2488" s="13">
        <f t="shared" si="237"/>
        <v>40991.708055555559</v>
      </c>
      <c r="N2488" s="13" t="str">
        <f t="shared" si="238"/>
        <v>2012</v>
      </c>
      <c r="O2488" s="13" t="str">
        <f t="shared" si="239"/>
        <v>Mar</v>
      </c>
      <c r="P2488" s="13">
        <f t="shared" si="240"/>
        <v>41021.708055555559</v>
      </c>
      <c r="Q2488" t="b">
        <v>0</v>
      </c>
      <c r="R2488">
        <v>30</v>
      </c>
      <c r="S2488" t="b">
        <v>1</v>
      </c>
      <c r="T2488" t="s">
        <v>8277</v>
      </c>
      <c r="U2488" s="9" t="s">
        <v>8323</v>
      </c>
      <c r="V2488" t="s">
        <v>8327</v>
      </c>
    </row>
    <row r="2489" spans="1:22" ht="45" hidden="1" x14ac:dyDescent="0.3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s="7">
        <f t="shared" si="241"/>
        <v>100</v>
      </c>
      <c r="G2489" s="7">
        <f t="shared" si="236"/>
        <v>39.49</v>
      </c>
      <c r="H2489" t="s">
        <v>8218</v>
      </c>
      <c r="I2489" t="s">
        <v>8223</v>
      </c>
      <c r="J2489" t="s">
        <v>8245</v>
      </c>
      <c r="K2489">
        <v>1338083997</v>
      </c>
      <c r="L2489">
        <v>1335491997</v>
      </c>
      <c r="M2489" s="13">
        <f t="shared" si="237"/>
        <v>41026.083298611113</v>
      </c>
      <c r="N2489" s="13" t="str">
        <f t="shared" si="238"/>
        <v>2012</v>
      </c>
      <c r="O2489" s="13" t="str">
        <f t="shared" si="239"/>
        <v>Apr</v>
      </c>
      <c r="P2489" s="13">
        <f t="shared" si="240"/>
        <v>41056.083298611113</v>
      </c>
      <c r="Q2489" t="b">
        <v>0</v>
      </c>
      <c r="R2489">
        <v>38</v>
      </c>
      <c r="S2489" t="b">
        <v>1</v>
      </c>
      <c r="T2489" t="s">
        <v>8277</v>
      </c>
      <c r="U2489" s="9" t="s">
        <v>8323</v>
      </c>
      <c r="V2489" t="s">
        <v>8327</v>
      </c>
    </row>
    <row r="2490" spans="1:22" ht="60" hidden="1" x14ac:dyDescent="0.3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s="7">
        <f t="shared" si="241"/>
        <v>107</v>
      </c>
      <c r="G2490" s="7">
        <f t="shared" si="236"/>
        <v>49.25</v>
      </c>
      <c r="H2490" t="s">
        <v>8218</v>
      </c>
      <c r="I2490" t="s">
        <v>8223</v>
      </c>
      <c r="J2490" t="s">
        <v>8245</v>
      </c>
      <c r="K2490">
        <v>1321459908</v>
      </c>
      <c r="L2490">
        <v>1318864308</v>
      </c>
      <c r="M2490" s="13">
        <f t="shared" si="237"/>
        <v>40833.633194444446</v>
      </c>
      <c r="N2490" s="13" t="str">
        <f t="shared" si="238"/>
        <v>2011</v>
      </c>
      <c r="O2490" s="13" t="str">
        <f t="shared" si="239"/>
        <v>Oct</v>
      </c>
      <c r="P2490" s="13">
        <f t="shared" si="240"/>
        <v>40863.674861111111</v>
      </c>
      <c r="Q2490" t="b">
        <v>0</v>
      </c>
      <c r="R2490">
        <v>65</v>
      </c>
      <c r="S2490" t="b">
        <v>1</v>
      </c>
      <c r="T2490" t="s">
        <v>8277</v>
      </c>
      <c r="U2490" s="9" t="s">
        <v>8323</v>
      </c>
      <c r="V2490" t="s">
        <v>8327</v>
      </c>
    </row>
    <row r="2491" spans="1:22" ht="45" hidden="1" x14ac:dyDescent="0.3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s="7">
        <f t="shared" si="241"/>
        <v>134</v>
      </c>
      <c r="G2491" s="7">
        <f t="shared" si="236"/>
        <v>62.38</v>
      </c>
      <c r="H2491" t="s">
        <v>8218</v>
      </c>
      <c r="I2491" t="s">
        <v>8223</v>
      </c>
      <c r="J2491" t="s">
        <v>8245</v>
      </c>
      <c r="K2491">
        <v>1368117239</v>
      </c>
      <c r="L2491">
        <v>1365525239</v>
      </c>
      <c r="M2491" s="13">
        <f t="shared" si="237"/>
        <v>41373.690266203703</v>
      </c>
      <c r="N2491" s="13" t="str">
        <f t="shared" si="238"/>
        <v>2013</v>
      </c>
      <c r="O2491" s="13" t="str">
        <f t="shared" si="239"/>
        <v>Apr</v>
      </c>
      <c r="P2491" s="13">
        <f t="shared" si="240"/>
        <v>41403.690266203703</v>
      </c>
      <c r="Q2491" t="b">
        <v>0</v>
      </c>
      <c r="R2491">
        <v>75</v>
      </c>
      <c r="S2491" t="b">
        <v>1</v>
      </c>
      <c r="T2491" t="s">
        <v>8277</v>
      </c>
      <c r="U2491" s="9" t="s">
        <v>8323</v>
      </c>
      <c r="V2491" t="s">
        <v>8327</v>
      </c>
    </row>
    <row r="2492" spans="1:22" ht="45" hidden="1" x14ac:dyDescent="0.3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s="7">
        <f t="shared" si="241"/>
        <v>121</v>
      </c>
      <c r="G2492" s="7">
        <f t="shared" si="236"/>
        <v>37.94</v>
      </c>
      <c r="H2492" t="s">
        <v>8218</v>
      </c>
      <c r="I2492" t="s">
        <v>8223</v>
      </c>
      <c r="J2492" t="s">
        <v>8245</v>
      </c>
      <c r="K2492">
        <v>1340429276</v>
      </c>
      <c r="L2492">
        <v>1335245276</v>
      </c>
      <c r="M2492" s="13">
        <f t="shared" si="237"/>
        <v>41023.227731481478</v>
      </c>
      <c r="N2492" s="13" t="str">
        <f t="shared" si="238"/>
        <v>2012</v>
      </c>
      <c r="O2492" s="13" t="str">
        <f t="shared" si="239"/>
        <v>Apr</v>
      </c>
      <c r="P2492" s="13">
        <f t="shared" si="240"/>
        <v>41083.227731481478</v>
      </c>
      <c r="Q2492" t="b">
        <v>0</v>
      </c>
      <c r="R2492">
        <v>16</v>
      </c>
      <c r="S2492" t="b">
        <v>1</v>
      </c>
      <c r="T2492" t="s">
        <v>8277</v>
      </c>
      <c r="U2492" s="9" t="s">
        <v>8323</v>
      </c>
      <c r="V2492" t="s">
        <v>8327</v>
      </c>
    </row>
    <row r="2493" spans="1:22" ht="45" hidden="1" x14ac:dyDescent="0.3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s="7">
        <f t="shared" si="241"/>
        <v>103</v>
      </c>
      <c r="G2493" s="7">
        <f t="shared" si="236"/>
        <v>51.6</v>
      </c>
      <c r="H2493" t="s">
        <v>8218</v>
      </c>
      <c r="I2493" t="s">
        <v>8223</v>
      </c>
      <c r="J2493" t="s">
        <v>8245</v>
      </c>
      <c r="K2493">
        <v>1295142660</v>
      </c>
      <c r="L2493">
        <v>1293739714</v>
      </c>
      <c r="M2493" s="13">
        <f t="shared" si="237"/>
        <v>40542.839282407411</v>
      </c>
      <c r="N2493" s="13" t="str">
        <f t="shared" si="238"/>
        <v>2010</v>
      </c>
      <c r="O2493" s="13" t="str">
        <f t="shared" si="239"/>
        <v>Dec</v>
      </c>
      <c r="P2493" s="13">
        <f t="shared" si="240"/>
        <v>40559.07708333333</v>
      </c>
      <c r="Q2493" t="b">
        <v>0</v>
      </c>
      <c r="R2493">
        <v>10</v>
      </c>
      <c r="S2493" t="b">
        <v>1</v>
      </c>
      <c r="T2493" t="s">
        <v>8277</v>
      </c>
      <c r="U2493" s="9" t="s">
        <v>8323</v>
      </c>
      <c r="V2493" t="s">
        <v>8327</v>
      </c>
    </row>
    <row r="2494" spans="1:22" ht="30" hidden="1" x14ac:dyDescent="0.3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s="7">
        <f t="shared" si="241"/>
        <v>125</v>
      </c>
      <c r="G2494" s="7">
        <f t="shared" si="236"/>
        <v>27.78</v>
      </c>
      <c r="H2494" t="s">
        <v>8218</v>
      </c>
      <c r="I2494" t="s">
        <v>8223</v>
      </c>
      <c r="J2494" t="s">
        <v>8245</v>
      </c>
      <c r="K2494">
        <v>1339840740</v>
      </c>
      <c r="L2494">
        <v>1335397188</v>
      </c>
      <c r="M2494" s="13">
        <f t="shared" si="237"/>
        <v>41024.985972222225</v>
      </c>
      <c r="N2494" s="13" t="str">
        <f t="shared" si="238"/>
        <v>2012</v>
      </c>
      <c r="O2494" s="13" t="str">
        <f t="shared" si="239"/>
        <v>Apr</v>
      </c>
      <c r="P2494" s="13">
        <f t="shared" si="240"/>
        <v>41076.415972222225</v>
      </c>
      <c r="Q2494" t="b">
        <v>0</v>
      </c>
      <c r="R2494">
        <v>27</v>
      </c>
      <c r="S2494" t="b">
        <v>1</v>
      </c>
      <c r="T2494" t="s">
        <v>8277</v>
      </c>
      <c r="U2494" s="9" t="s">
        <v>8323</v>
      </c>
      <c r="V2494" t="s">
        <v>8327</v>
      </c>
    </row>
    <row r="2495" spans="1:22" ht="45" hidden="1" x14ac:dyDescent="0.3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s="7">
        <f t="shared" si="241"/>
        <v>129</v>
      </c>
      <c r="G2495" s="7">
        <f t="shared" si="236"/>
        <v>99.38</v>
      </c>
      <c r="H2495" t="s">
        <v>8218</v>
      </c>
      <c r="I2495" t="s">
        <v>8223</v>
      </c>
      <c r="J2495" t="s">
        <v>8245</v>
      </c>
      <c r="K2495">
        <v>1367208140</v>
      </c>
      <c r="L2495">
        <v>1363320140</v>
      </c>
      <c r="M2495" s="13">
        <f t="shared" si="237"/>
        <v>41348.168287037035</v>
      </c>
      <c r="N2495" s="13" t="str">
        <f t="shared" si="238"/>
        <v>2013</v>
      </c>
      <c r="O2495" s="13" t="str">
        <f t="shared" si="239"/>
        <v>Mar</v>
      </c>
      <c r="P2495" s="13">
        <f t="shared" si="240"/>
        <v>41393.168287037035</v>
      </c>
      <c r="Q2495" t="b">
        <v>0</v>
      </c>
      <c r="R2495">
        <v>259</v>
      </c>
      <c r="S2495" t="b">
        <v>1</v>
      </c>
      <c r="T2495" t="s">
        <v>8277</v>
      </c>
      <c r="U2495" s="9" t="s">
        <v>8323</v>
      </c>
      <c r="V2495" t="s">
        <v>8327</v>
      </c>
    </row>
    <row r="2496" spans="1:22" ht="45" hidden="1" x14ac:dyDescent="0.3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s="7">
        <f t="shared" si="241"/>
        <v>101</v>
      </c>
      <c r="G2496" s="7">
        <f t="shared" si="236"/>
        <v>38.85</v>
      </c>
      <c r="H2496" t="s">
        <v>8218</v>
      </c>
      <c r="I2496" t="s">
        <v>8223</v>
      </c>
      <c r="J2496" t="s">
        <v>8245</v>
      </c>
      <c r="K2496">
        <v>1337786944</v>
      </c>
      <c r="L2496">
        <v>1335194944</v>
      </c>
      <c r="M2496" s="13">
        <f t="shared" si="237"/>
        <v>41022.645185185182</v>
      </c>
      <c r="N2496" s="13" t="str">
        <f t="shared" si="238"/>
        <v>2012</v>
      </c>
      <c r="O2496" s="13" t="str">
        <f t="shared" si="239"/>
        <v>Apr</v>
      </c>
      <c r="P2496" s="13">
        <f t="shared" si="240"/>
        <v>41052.645185185182</v>
      </c>
      <c r="Q2496" t="b">
        <v>0</v>
      </c>
      <c r="R2496">
        <v>39</v>
      </c>
      <c r="S2496" t="b">
        <v>1</v>
      </c>
      <c r="T2496" t="s">
        <v>8277</v>
      </c>
      <c r="U2496" s="9" t="s">
        <v>8323</v>
      </c>
      <c r="V2496" t="s">
        <v>8327</v>
      </c>
    </row>
    <row r="2497" spans="1:22" ht="45" hidden="1" x14ac:dyDescent="0.3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s="7">
        <f t="shared" si="241"/>
        <v>128</v>
      </c>
      <c r="G2497" s="7">
        <f t="shared" si="236"/>
        <v>45.55</v>
      </c>
      <c r="H2497" t="s">
        <v>8218</v>
      </c>
      <c r="I2497" t="s">
        <v>8223</v>
      </c>
      <c r="J2497" t="s">
        <v>8245</v>
      </c>
      <c r="K2497">
        <v>1339022575</v>
      </c>
      <c r="L2497">
        <v>1336430575</v>
      </c>
      <c r="M2497" s="13">
        <f t="shared" si="237"/>
        <v>41036.946469907409</v>
      </c>
      <c r="N2497" s="13" t="str">
        <f t="shared" si="238"/>
        <v>2012</v>
      </c>
      <c r="O2497" s="13" t="str">
        <f t="shared" si="239"/>
        <v>May</v>
      </c>
      <c r="P2497" s="13">
        <f t="shared" si="240"/>
        <v>41066.946469907409</v>
      </c>
      <c r="Q2497" t="b">
        <v>0</v>
      </c>
      <c r="R2497">
        <v>42</v>
      </c>
      <c r="S2497" t="b">
        <v>1</v>
      </c>
      <c r="T2497" t="s">
        <v>8277</v>
      </c>
      <c r="U2497" s="9" t="s">
        <v>8323</v>
      </c>
      <c r="V2497" t="s">
        <v>8327</v>
      </c>
    </row>
    <row r="2498" spans="1:22" ht="30" hidden="1" x14ac:dyDescent="0.3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s="7">
        <f t="shared" si="241"/>
        <v>100</v>
      </c>
      <c r="G2498" s="7">
        <f t="shared" si="236"/>
        <v>600</v>
      </c>
      <c r="H2498" t="s">
        <v>8218</v>
      </c>
      <c r="I2498" t="s">
        <v>8223</v>
      </c>
      <c r="J2498" t="s">
        <v>8245</v>
      </c>
      <c r="K2498">
        <v>1364597692</v>
      </c>
      <c r="L2498">
        <v>1361577292</v>
      </c>
      <c r="M2498" s="13">
        <f t="shared" si="237"/>
        <v>41327.996435185189</v>
      </c>
      <c r="N2498" s="13" t="str">
        <f t="shared" si="238"/>
        <v>2013</v>
      </c>
      <c r="O2498" s="13" t="str">
        <f t="shared" si="239"/>
        <v>Feb</v>
      </c>
      <c r="P2498" s="13">
        <f t="shared" si="240"/>
        <v>41362.954768518517</v>
      </c>
      <c r="Q2498" t="b">
        <v>0</v>
      </c>
      <c r="R2498">
        <v>10</v>
      </c>
      <c r="S2498" t="b">
        <v>1</v>
      </c>
      <c r="T2498" t="s">
        <v>8277</v>
      </c>
      <c r="U2498" s="9" t="s">
        <v>8323</v>
      </c>
      <c r="V2498" t="s">
        <v>8327</v>
      </c>
    </row>
    <row r="2499" spans="1:22" ht="45" hidden="1" x14ac:dyDescent="0.3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s="7">
        <f t="shared" si="241"/>
        <v>113</v>
      </c>
      <c r="G2499" s="7">
        <f t="shared" si="236"/>
        <v>80.55</v>
      </c>
      <c r="H2499" t="s">
        <v>8218</v>
      </c>
      <c r="I2499" t="s">
        <v>8223</v>
      </c>
      <c r="J2499" t="s">
        <v>8245</v>
      </c>
      <c r="K2499">
        <v>1312578338</v>
      </c>
      <c r="L2499">
        <v>1309986338</v>
      </c>
      <c r="M2499" s="13">
        <f t="shared" si="237"/>
        <v>40730.878912037035</v>
      </c>
      <c r="N2499" s="13" t="str">
        <f t="shared" si="238"/>
        <v>2011</v>
      </c>
      <c r="O2499" s="13" t="str">
        <f t="shared" si="239"/>
        <v>Jul</v>
      </c>
      <c r="P2499" s="13">
        <f t="shared" si="240"/>
        <v>40760.878912037035</v>
      </c>
      <c r="Q2499" t="b">
        <v>0</v>
      </c>
      <c r="R2499">
        <v>56</v>
      </c>
      <c r="S2499" t="b">
        <v>1</v>
      </c>
      <c r="T2499" t="s">
        <v>8277</v>
      </c>
      <c r="U2499" s="9" t="s">
        <v>8323</v>
      </c>
      <c r="V2499" t="s">
        <v>8327</v>
      </c>
    </row>
    <row r="2500" spans="1:22" ht="45" hidden="1" x14ac:dyDescent="0.3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s="7">
        <f t="shared" si="241"/>
        <v>106</v>
      </c>
      <c r="G2500" s="7">
        <f t="shared" si="236"/>
        <v>52.8</v>
      </c>
      <c r="H2500" t="s">
        <v>8218</v>
      </c>
      <c r="I2500" t="s">
        <v>8223</v>
      </c>
      <c r="J2500" t="s">
        <v>8245</v>
      </c>
      <c r="K2500">
        <v>1422400387</v>
      </c>
      <c r="L2500">
        <v>1421190787</v>
      </c>
      <c r="M2500" s="13">
        <f t="shared" si="237"/>
        <v>42017.967442129629</v>
      </c>
      <c r="N2500" s="13" t="str">
        <f t="shared" si="238"/>
        <v>2015</v>
      </c>
      <c r="O2500" s="13" t="str">
        <f t="shared" si="239"/>
        <v>Jan</v>
      </c>
      <c r="P2500" s="13">
        <f t="shared" si="240"/>
        <v>42031.967442129629</v>
      </c>
      <c r="Q2500" t="b">
        <v>0</v>
      </c>
      <c r="R2500">
        <v>20</v>
      </c>
      <c r="S2500" t="b">
        <v>1</v>
      </c>
      <c r="T2500" t="s">
        <v>8277</v>
      </c>
      <c r="U2500" s="9" t="s">
        <v>8323</v>
      </c>
      <c r="V2500" t="s">
        <v>8327</v>
      </c>
    </row>
    <row r="2501" spans="1:22" ht="60" hidden="1" x14ac:dyDescent="0.3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s="7">
        <f t="shared" si="241"/>
        <v>203</v>
      </c>
      <c r="G2501" s="7">
        <f t="shared" si="236"/>
        <v>47.68</v>
      </c>
      <c r="H2501" t="s">
        <v>8218</v>
      </c>
      <c r="I2501" t="s">
        <v>8223</v>
      </c>
      <c r="J2501" t="s">
        <v>8245</v>
      </c>
      <c r="K2501">
        <v>1356976800</v>
      </c>
      <c r="L2501">
        <v>1352820837</v>
      </c>
      <c r="M2501" s="13">
        <f t="shared" si="237"/>
        <v>41226.648576388885</v>
      </c>
      <c r="N2501" s="13" t="str">
        <f t="shared" si="238"/>
        <v>2012</v>
      </c>
      <c r="O2501" s="13" t="str">
        <f t="shared" si="239"/>
        <v>Nov</v>
      </c>
      <c r="P2501" s="13">
        <f t="shared" si="240"/>
        <v>41274.75</v>
      </c>
      <c r="Q2501" t="b">
        <v>0</v>
      </c>
      <c r="R2501">
        <v>170</v>
      </c>
      <c r="S2501" t="b">
        <v>1</v>
      </c>
      <c r="T2501" t="s">
        <v>8277</v>
      </c>
      <c r="U2501" s="9" t="s">
        <v>8323</v>
      </c>
      <c r="V2501" t="s">
        <v>8327</v>
      </c>
    </row>
    <row r="2502" spans="1:22" ht="45" hidden="1" x14ac:dyDescent="0.3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s="7">
        <f t="shared" si="241"/>
        <v>113</v>
      </c>
      <c r="G2502" s="7">
        <f t="shared" si="236"/>
        <v>23.45</v>
      </c>
      <c r="H2502" t="s">
        <v>8218</v>
      </c>
      <c r="I2502" t="s">
        <v>8223</v>
      </c>
      <c r="J2502" t="s">
        <v>8245</v>
      </c>
      <c r="K2502">
        <v>1340476375</v>
      </c>
      <c r="L2502">
        <v>1337884375</v>
      </c>
      <c r="M2502" s="13">
        <f t="shared" si="237"/>
        <v>41053.772858796299</v>
      </c>
      <c r="N2502" s="13" t="str">
        <f t="shared" si="238"/>
        <v>2012</v>
      </c>
      <c r="O2502" s="13" t="str">
        <f t="shared" si="239"/>
        <v>May</v>
      </c>
      <c r="P2502" s="13">
        <f t="shared" si="240"/>
        <v>41083.772858796299</v>
      </c>
      <c r="Q2502" t="b">
        <v>0</v>
      </c>
      <c r="R2502">
        <v>29</v>
      </c>
      <c r="S2502" t="b">
        <v>1</v>
      </c>
      <c r="T2502" t="s">
        <v>8277</v>
      </c>
      <c r="U2502" s="9" t="s">
        <v>8323</v>
      </c>
      <c r="V2502" t="s">
        <v>8327</v>
      </c>
    </row>
    <row r="2503" spans="1:22" ht="60" hidden="1" x14ac:dyDescent="0.3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s="7">
        <f t="shared" si="241"/>
        <v>3</v>
      </c>
      <c r="G2503" s="7">
        <f t="shared" si="236"/>
        <v>40.14</v>
      </c>
      <c r="H2503" t="s">
        <v>8220</v>
      </c>
      <c r="I2503" t="s">
        <v>8228</v>
      </c>
      <c r="J2503" t="s">
        <v>8250</v>
      </c>
      <c r="K2503">
        <v>1443379104</v>
      </c>
      <c r="L2503">
        <v>1440787104</v>
      </c>
      <c r="M2503" s="13">
        <f t="shared" si="237"/>
        <v>42244.776666666665</v>
      </c>
      <c r="N2503" s="13" t="str">
        <f t="shared" si="238"/>
        <v>2015</v>
      </c>
      <c r="O2503" s="13" t="str">
        <f t="shared" si="239"/>
        <v>Aug</v>
      </c>
      <c r="P2503" s="13">
        <f t="shared" si="240"/>
        <v>42274.776666666665</v>
      </c>
      <c r="Q2503" t="b">
        <v>0</v>
      </c>
      <c r="R2503">
        <v>7</v>
      </c>
      <c r="S2503" t="b">
        <v>0</v>
      </c>
      <c r="T2503" t="s">
        <v>8297</v>
      </c>
      <c r="U2503" s="9" t="s">
        <v>8334</v>
      </c>
      <c r="V2503" t="s">
        <v>8351</v>
      </c>
    </row>
    <row r="2504" spans="1:22" ht="60" hidden="1" x14ac:dyDescent="0.3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s="7">
        <f t="shared" si="241"/>
        <v>0</v>
      </c>
      <c r="G2504" s="7">
        <f t="shared" si="236"/>
        <v>17.2</v>
      </c>
      <c r="H2504" t="s">
        <v>8220</v>
      </c>
      <c r="I2504" t="s">
        <v>8223</v>
      </c>
      <c r="J2504" t="s">
        <v>8245</v>
      </c>
      <c r="K2504">
        <v>1411328918</v>
      </c>
      <c r="L2504">
        <v>1407440918</v>
      </c>
      <c r="M2504" s="13">
        <f t="shared" si="237"/>
        <v>41858.825439814813</v>
      </c>
      <c r="N2504" s="13" t="str">
        <f t="shared" si="238"/>
        <v>2014</v>
      </c>
      <c r="O2504" s="13" t="str">
        <f t="shared" si="239"/>
        <v>Aug</v>
      </c>
      <c r="P2504" s="13">
        <f t="shared" si="240"/>
        <v>41903.825439814813</v>
      </c>
      <c r="Q2504" t="b">
        <v>0</v>
      </c>
      <c r="R2504">
        <v>5</v>
      </c>
      <c r="S2504" t="b">
        <v>0</v>
      </c>
      <c r="T2504" t="s">
        <v>8297</v>
      </c>
      <c r="U2504" s="9" t="s">
        <v>8334</v>
      </c>
      <c r="V2504" t="s">
        <v>8351</v>
      </c>
    </row>
    <row r="2505" spans="1:22" ht="60" hidden="1" x14ac:dyDescent="0.3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s="7">
        <f t="shared" si="241"/>
        <v>0</v>
      </c>
      <c r="G2505" s="7">
        <f t="shared" si="236"/>
        <v>0</v>
      </c>
      <c r="H2505" t="s">
        <v>8220</v>
      </c>
      <c r="I2505" t="s">
        <v>8223</v>
      </c>
      <c r="J2505" t="s">
        <v>8245</v>
      </c>
      <c r="K2505">
        <v>1465333560</v>
      </c>
      <c r="L2505">
        <v>1462743308</v>
      </c>
      <c r="M2505" s="13">
        <f t="shared" si="237"/>
        <v>42498.899398148147</v>
      </c>
      <c r="N2505" s="13" t="str">
        <f t="shared" si="238"/>
        <v>2016</v>
      </c>
      <c r="O2505" s="13" t="str">
        <f t="shared" si="239"/>
        <v>May</v>
      </c>
      <c r="P2505" s="13">
        <f t="shared" si="240"/>
        <v>42528.879166666666</v>
      </c>
      <c r="Q2505" t="b">
        <v>0</v>
      </c>
      <c r="R2505">
        <v>0</v>
      </c>
      <c r="S2505" t="b">
        <v>0</v>
      </c>
      <c r="T2505" t="s">
        <v>8297</v>
      </c>
      <c r="U2505" s="9" t="s">
        <v>8334</v>
      </c>
      <c r="V2505" t="s">
        <v>8351</v>
      </c>
    </row>
    <row r="2506" spans="1:22" ht="30" hidden="1" x14ac:dyDescent="0.3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s="7">
        <f t="shared" si="241"/>
        <v>0</v>
      </c>
      <c r="G2506" s="7">
        <f t="shared" ref="G2506:G2569" si="242">IFERROR(ROUND(E2506/R2506,2),0)</f>
        <v>0</v>
      </c>
      <c r="H2506" t="s">
        <v>8220</v>
      </c>
      <c r="I2506" t="s">
        <v>8223</v>
      </c>
      <c r="J2506" t="s">
        <v>8245</v>
      </c>
      <c r="K2506">
        <v>1416014534</v>
      </c>
      <c r="L2506">
        <v>1413418934</v>
      </c>
      <c r="M2506" s="13">
        <f t="shared" ref="M2506:M2569" si="243">(((L2506/60)/60)/24)+DATE(1970,1,1)</f>
        <v>41928.015439814815</v>
      </c>
      <c r="N2506" s="13" t="str">
        <f t="shared" ref="N2506:N2569" si="244">TEXT(M2506, "YYY")</f>
        <v>2014</v>
      </c>
      <c r="O2506" s="13" t="str">
        <f t="shared" ref="O2506:O2569" si="245">TEXT(M2506,"MMM")</f>
        <v>Oct</v>
      </c>
      <c r="P2506" s="13">
        <f t="shared" ref="P2506:P2569" si="246">(((K2506/60)/60)/24)+DATE(1970,1,1)</f>
        <v>41958.057106481487</v>
      </c>
      <c r="Q2506" t="b">
        <v>0</v>
      </c>
      <c r="R2506">
        <v>0</v>
      </c>
      <c r="S2506" t="b">
        <v>0</v>
      </c>
      <c r="T2506" t="s">
        <v>8297</v>
      </c>
      <c r="U2506" s="9" t="s">
        <v>8334</v>
      </c>
      <c r="V2506" t="s">
        <v>8351</v>
      </c>
    </row>
    <row r="2507" spans="1:22" ht="60" hidden="1" x14ac:dyDescent="0.3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s="7">
        <f t="shared" si="241"/>
        <v>0</v>
      </c>
      <c r="G2507" s="7">
        <f t="shared" si="242"/>
        <v>0</v>
      </c>
      <c r="H2507" t="s">
        <v>8220</v>
      </c>
      <c r="I2507" t="s">
        <v>8223</v>
      </c>
      <c r="J2507" t="s">
        <v>8245</v>
      </c>
      <c r="K2507">
        <v>1426292416</v>
      </c>
      <c r="L2507">
        <v>1423704016</v>
      </c>
      <c r="M2507" s="13">
        <f t="shared" si="243"/>
        <v>42047.05574074074</v>
      </c>
      <c r="N2507" s="13" t="str">
        <f t="shared" si="244"/>
        <v>2015</v>
      </c>
      <c r="O2507" s="13" t="str">
        <f t="shared" si="245"/>
        <v>Feb</v>
      </c>
      <c r="P2507" s="13">
        <f t="shared" si="246"/>
        <v>42077.014074074075</v>
      </c>
      <c r="Q2507" t="b">
        <v>0</v>
      </c>
      <c r="R2507">
        <v>0</v>
      </c>
      <c r="S2507" t="b">
        <v>0</v>
      </c>
      <c r="T2507" t="s">
        <v>8297</v>
      </c>
      <c r="U2507" s="9" t="s">
        <v>8334</v>
      </c>
      <c r="V2507" t="s">
        <v>8351</v>
      </c>
    </row>
    <row r="2508" spans="1:22" ht="60" hidden="1" x14ac:dyDescent="0.3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s="7">
        <f t="shared" si="241"/>
        <v>1</v>
      </c>
      <c r="G2508" s="7">
        <f t="shared" si="242"/>
        <v>15</v>
      </c>
      <c r="H2508" t="s">
        <v>8220</v>
      </c>
      <c r="I2508" t="s">
        <v>8224</v>
      </c>
      <c r="J2508" t="s">
        <v>8246</v>
      </c>
      <c r="K2508">
        <v>1443906000</v>
      </c>
      <c r="L2508">
        <v>1441955269</v>
      </c>
      <c r="M2508" s="13">
        <f t="shared" si="243"/>
        <v>42258.297094907408</v>
      </c>
      <c r="N2508" s="13" t="str">
        <f t="shared" si="244"/>
        <v>2015</v>
      </c>
      <c r="O2508" s="13" t="str">
        <f t="shared" si="245"/>
        <v>Sep</v>
      </c>
      <c r="P2508" s="13">
        <f t="shared" si="246"/>
        <v>42280.875</v>
      </c>
      <c r="Q2508" t="b">
        <v>0</v>
      </c>
      <c r="R2508">
        <v>2</v>
      </c>
      <c r="S2508" t="b">
        <v>0</v>
      </c>
      <c r="T2508" t="s">
        <v>8297</v>
      </c>
      <c r="U2508" s="9" t="s">
        <v>8334</v>
      </c>
      <c r="V2508" t="s">
        <v>8351</v>
      </c>
    </row>
    <row r="2509" spans="1:22" hidden="1" x14ac:dyDescent="0.3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s="7">
        <f t="shared" si="241"/>
        <v>0</v>
      </c>
      <c r="G2509" s="7">
        <f t="shared" si="242"/>
        <v>0</v>
      </c>
      <c r="H2509" t="s">
        <v>8220</v>
      </c>
      <c r="I2509" t="s">
        <v>8223</v>
      </c>
      <c r="J2509" t="s">
        <v>8245</v>
      </c>
      <c r="K2509">
        <v>1431308704</v>
      </c>
      <c r="L2509">
        <v>1428716704</v>
      </c>
      <c r="M2509" s="13">
        <f t="shared" si="243"/>
        <v>42105.072962962964</v>
      </c>
      <c r="N2509" s="13" t="str">
        <f t="shared" si="244"/>
        <v>2015</v>
      </c>
      <c r="O2509" s="13" t="str">
        <f t="shared" si="245"/>
        <v>Apr</v>
      </c>
      <c r="P2509" s="13">
        <f t="shared" si="246"/>
        <v>42135.072962962964</v>
      </c>
      <c r="Q2509" t="b">
        <v>0</v>
      </c>
      <c r="R2509">
        <v>0</v>
      </c>
      <c r="S2509" t="b">
        <v>0</v>
      </c>
      <c r="T2509" t="s">
        <v>8297</v>
      </c>
      <c r="U2509" s="9" t="s">
        <v>8334</v>
      </c>
      <c r="V2509" t="s">
        <v>8351</v>
      </c>
    </row>
    <row r="2510" spans="1:22" ht="60" hidden="1" x14ac:dyDescent="0.3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s="7">
        <f t="shared" si="241"/>
        <v>0</v>
      </c>
      <c r="G2510" s="7">
        <f t="shared" si="242"/>
        <v>0</v>
      </c>
      <c r="H2510" t="s">
        <v>8220</v>
      </c>
      <c r="I2510" t="s">
        <v>8223</v>
      </c>
      <c r="J2510" t="s">
        <v>8245</v>
      </c>
      <c r="K2510">
        <v>1408056634</v>
      </c>
      <c r="L2510">
        <v>1405464634</v>
      </c>
      <c r="M2510" s="13">
        <f t="shared" si="243"/>
        <v>41835.951782407406</v>
      </c>
      <c r="N2510" s="13" t="str">
        <f t="shared" si="244"/>
        <v>2014</v>
      </c>
      <c r="O2510" s="13" t="str">
        <f t="shared" si="245"/>
        <v>Jul</v>
      </c>
      <c r="P2510" s="13">
        <f t="shared" si="246"/>
        <v>41865.951782407406</v>
      </c>
      <c r="Q2510" t="b">
        <v>0</v>
      </c>
      <c r="R2510">
        <v>0</v>
      </c>
      <c r="S2510" t="b">
        <v>0</v>
      </c>
      <c r="T2510" t="s">
        <v>8297</v>
      </c>
      <c r="U2510" s="9" t="s">
        <v>8334</v>
      </c>
      <c r="V2510" t="s">
        <v>8351</v>
      </c>
    </row>
    <row r="2511" spans="1:22" ht="60" hidden="1" x14ac:dyDescent="0.3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s="7">
        <f t="shared" si="241"/>
        <v>1</v>
      </c>
      <c r="G2511" s="7">
        <f t="shared" si="242"/>
        <v>35.71</v>
      </c>
      <c r="H2511" t="s">
        <v>8220</v>
      </c>
      <c r="I2511" t="s">
        <v>8224</v>
      </c>
      <c r="J2511" t="s">
        <v>8246</v>
      </c>
      <c r="K2511">
        <v>1429554349</v>
      </c>
      <c r="L2511">
        <v>1424719549</v>
      </c>
      <c r="M2511" s="13">
        <f t="shared" si="243"/>
        <v>42058.809594907405</v>
      </c>
      <c r="N2511" s="13" t="str">
        <f t="shared" si="244"/>
        <v>2015</v>
      </c>
      <c r="O2511" s="13" t="str">
        <f t="shared" si="245"/>
        <v>Feb</v>
      </c>
      <c r="P2511" s="13">
        <f t="shared" si="246"/>
        <v>42114.767928240741</v>
      </c>
      <c r="Q2511" t="b">
        <v>0</v>
      </c>
      <c r="R2511">
        <v>28</v>
      </c>
      <c r="S2511" t="b">
        <v>0</v>
      </c>
      <c r="T2511" t="s">
        <v>8297</v>
      </c>
      <c r="U2511" s="9" t="s">
        <v>8334</v>
      </c>
      <c r="V2511" t="s">
        <v>8351</v>
      </c>
    </row>
    <row r="2512" spans="1:22" ht="45" hidden="1" x14ac:dyDescent="0.3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s="7">
        <f t="shared" si="241"/>
        <v>0</v>
      </c>
      <c r="G2512" s="7">
        <f t="shared" si="242"/>
        <v>37.5</v>
      </c>
      <c r="H2512" t="s">
        <v>8220</v>
      </c>
      <c r="I2512" t="s">
        <v>8223</v>
      </c>
      <c r="J2512" t="s">
        <v>8245</v>
      </c>
      <c r="K2512">
        <v>1431647772</v>
      </c>
      <c r="L2512">
        <v>1426463772</v>
      </c>
      <c r="M2512" s="13">
        <f t="shared" si="243"/>
        <v>42078.997361111105</v>
      </c>
      <c r="N2512" s="13" t="str">
        <f t="shared" si="244"/>
        <v>2015</v>
      </c>
      <c r="O2512" s="13" t="str">
        <f t="shared" si="245"/>
        <v>Mar</v>
      </c>
      <c r="P2512" s="13">
        <f t="shared" si="246"/>
        <v>42138.997361111105</v>
      </c>
      <c r="Q2512" t="b">
        <v>0</v>
      </c>
      <c r="R2512">
        <v>2</v>
      </c>
      <c r="S2512" t="b">
        <v>0</v>
      </c>
      <c r="T2512" t="s">
        <v>8297</v>
      </c>
      <c r="U2512" s="9" t="s">
        <v>8334</v>
      </c>
      <c r="V2512" t="s">
        <v>8351</v>
      </c>
    </row>
    <row r="2513" spans="1:22" ht="45" hidden="1" x14ac:dyDescent="0.3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s="7">
        <f t="shared" si="241"/>
        <v>0</v>
      </c>
      <c r="G2513" s="7">
        <f t="shared" si="242"/>
        <v>0</v>
      </c>
      <c r="H2513" t="s">
        <v>8220</v>
      </c>
      <c r="I2513" t="s">
        <v>8224</v>
      </c>
      <c r="J2513" t="s">
        <v>8246</v>
      </c>
      <c r="K2513">
        <v>1454323413</v>
      </c>
      <c r="L2513">
        <v>1451731413</v>
      </c>
      <c r="M2513" s="13">
        <f t="shared" si="243"/>
        <v>42371.446909722217</v>
      </c>
      <c r="N2513" s="13" t="str">
        <f t="shared" si="244"/>
        <v>2016</v>
      </c>
      <c r="O2513" s="13" t="str">
        <f t="shared" si="245"/>
        <v>Jan</v>
      </c>
      <c r="P2513" s="13">
        <f t="shared" si="246"/>
        <v>42401.446909722217</v>
      </c>
      <c r="Q2513" t="b">
        <v>0</v>
      </c>
      <c r="R2513">
        <v>0</v>
      </c>
      <c r="S2513" t="b">
        <v>0</v>
      </c>
      <c r="T2513" t="s">
        <v>8297</v>
      </c>
      <c r="U2513" s="9" t="s">
        <v>8334</v>
      </c>
      <c r="V2513" t="s">
        <v>8351</v>
      </c>
    </row>
    <row r="2514" spans="1:22" ht="45" hidden="1" x14ac:dyDescent="0.3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s="7">
        <f t="shared" si="241"/>
        <v>0</v>
      </c>
      <c r="G2514" s="7">
        <f t="shared" si="242"/>
        <v>0</v>
      </c>
      <c r="H2514" t="s">
        <v>8220</v>
      </c>
      <c r="I2514" t="s">
        <v>8223</v>
      </c>
      <c r="J2514" t="s">
        <v>8245</v>
      </c>
      <c r="K2514">
        <v>1418504561</v>
      </c>
      <c r="L2514">
        <v>1417208561</v>
      </c>
      <c r="M2514" s="13">
        <f t="shared" si="243"/>
        <v>41971.876863425925</v>
      </c>
      <c r="N2514" s="13" t="str">
        <f t="shared" si="244"/>
        <v>2014</v>
      </c>
      <c r="O2514" s="13" t="str">
        <f t="shared" si="245"/>
        <v>Nov</v>
      </c>
      <c r="P2514" s="13">
        <f t="shared" si="246"/>
        <v>41986.876863425925</v>
      </c>
      <c r="Q2514" t="b">
        <v>0</v>
      </c>
      <c r="R2514">
        <v>0</v>
      </c>
      <c r="S2514" t="b">
        <v>0</v>
      </c>
      <c r="T2514" t="s">
        <v>8297</v>
      </c>
      <c r="U2514" s="9" t="s">
        <v>8334</v>
      </c>
      <c r="V2514" t="s">
        <v>8351</v>
      </c>
    </row>
    <row r="2515" spans="1:22" ht="60" hidden="1" x14ac:dyDescent="0.3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s="7">
        <f t="shared" si="241"/>
        <v>0</v>
      </c>
      <c r="G2515" s="7">
        <f t="shared" si="242"/>
        <v>0</v>
      </c>
      <c r="H2515" t="s">
        <v>8220</v>
      </c>
      <c r="I2515" t="s">
        <v>8235</v>
      </c>
      <c r="J2515" t="s">
        <v>8248</v>
      </c>
      <c r="K2515">
        <v>1488067789</v>
      </c>
      <c r="L2515">
        <v>1482883789</v>
      </c>
      <c r="M2515" s="13">
        <f t="shared" si="243"/>
        <v>42732.00681712963</v>
      </c>
      <c r="N2515" s="13" t="str">
        <f t="shared" si="244"/>
        <v>2016</v>
      </c>
      <c r="O2515" s="13" t="str">
        <f t="shared" si="245"/>
        <v>Dec</v>
      </c>
      <c r="P2515" s="13">
        <f t="shared" si="246"/>
        <v>42792.00681712963</v>
      </c>
      <c r="Q2515" t="b">
        <v>0</v>
      </c>
      <c r="R2515">
        <v>0</v>
      </c>
      <c r="S2515" t="b">
        <v>0</v>
      </c>
      <c r="T2515" t="s">
        <v>8297</v>
      </c>
      <c r="U2515" s="9" t="s">
        <v>8334</v>
      </c>
      <c r="V2515" t="s">
        <v>8351</v>
      </c>
    </row>
    <row r="2516" spans="1:22" ht="45" hidden="1" x14ac:dyDescent="0.3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s="7">
        <f t="shared" si="241"/>
        <v>2</v>
      </c>
      <c r="G2516" s="7">
        <f t="shared" si="242"/>
        <v>52.5</v>
      </c>
      <c r="H2516" t="s">
        <v>8220</v>
      </c>
      <c r="I2516" t="s">
        <v>8223</v>
      </c>
      <c r="J2516" t="s">
        <v>8245</v>
      </c>
      <c r="K2516">
        <v>1408526477</v>
      </c>
      <c r="L2516">
        <v>1407057677</v>
      </c>
      <c r="M2516" s="13">
        <f t="shared" si="243"/>
        <v>41854.389780092592</v>
      </c>
      <c r="N2516" s="13" t="str">
        <f t="shared" si="244"/>
        <v>2014</v>
      </c>
      <c r="O2516" s="13" t="str">
        <f t="shared" si="245"/>
        <v>Aug</v>
      </c>
      <c r="P2516" s="13">
        <f t="shared" si="246"/>
        <v>41871.389780092592</v>
      </c>
      <c r="Q2516" t="b">
        <v>0</v>
      </c>
      <c r="R2516">
        <v>4</v>
      </c>
      <c r="S2516" t="b">
        <v>0</v>
      </c>
      <c r="T2516" t="s">
        <v>8297</v>
      </c>
      <c r="U2516" s="9" t="s">
        <v>8334</v>
      </c>
      <c r="V2516" t="s">
        <v>8351</v>
      </c>
    </row>
    <row r="2517" spans="1:22" ht="60" hidden="1" x14ac:dyDescent="0.3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s="7">
        <f t="shared" si="241"/>
        <v>19</v>
      </c>
      <c r="G2517" s="7">
        <f t="shared" si="242"/>
        <v>77.5</v>
      </c>
      <c r="H2517" t="s">
        <v>8220</v>
      </c>
      <c r="I2517" t="s">
        <v>8223</v>
      </c>
      <c r="J2517" t="s">
        <v>8245</v>
      </c>
      <c r="K2517">
        <v>1424635753</v>
      </c>
      <c r="L2517">
        <v>1422043753</v>
      </c>
      <c r="M2517" s="13">
        <f t="shared" si="243"/>
        <v>42027.839733796296</v>
      </c>
      <c r="N2517" s="13" t="str">
        <f t="shared" si="244"/>
        <v>2015</v>
      </c>
      <c r="O2517" s="13" t="str">
        <f t="shared" si="245"/>
        <v>Jan</v>
      </c>
      <c r="P2517" s="13">
        <f t="shared" si="246"/>
        <v>42057.839733796296</v>
      </c>
      <c r="Q2517" t="b">
        <v>0</v>
      </c>
      <c r="R2517">
        <v>12</v>
      </c>
      <c r="S2517" t="b">
        <v>0</v>
      </c>
      <c r="T2517" t="s">
        <v>8297</v>
      </c>
      <c r="U2517" s="9" t="s">
        <v>8334</v>
      </c>
      <c r="V2517" t="s">
        <v>8351</v>
      </c>
    </row>
    <row r="2518" spans="1:22" ht="45" hidden="1" x14ac:dyDescent="0.3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s="7">
        <f t="shared" si="241"/>
        <v>0</v>
      </c>
      <c r="G2518" s="7">
        <f t="shared" si="242"/>
        <v>0</v>
      </c>
      <c r="H2518" t="s">
        <v>8220</v>
      </c>
      <c r="I2518" t="s">
        <v>8223</v>
      </c>
      <c r="J2518" t="s">
        <v>8245</v>
      </c>
      <c r="K2518">
        <v>1417279252</v>
      </c>
      <c r="L2518">
        <v>1414683652</v>
      </c>
      <c r="M2518" s="13">
        <f t="shared" si="243"/>
        <v>41942.653379629628</v>
      </c>
      <c r="N2518" s="13" t="str">
        <f t="shared" si="244"/>
        <v>2014</v>
      </c>
      <c r="O2518" s="13" t="str">
        <f t="shared" si="245"/>
        <v>Oct</v>
      </c>
      <c r="P2518" s="13">
        <f t="shared" si="246"/>
        <v>41972.6950462963</v>
      </c>
      <c r="Q2518" t="b">
        <v>0</v>
      </c>
      <c r="R2518">
        <v>0</v>
      </c>
      <c r="S2518" t="b">
        <v>0</v>
      </c>
      <c r="T2518" t="s">
        <v>8297</v>
      </c>
      <c r="U2518" s="9" t="s">
        <v>8334</v>
      </c>
      <c r="V2518" t="s">
        <v>8351</v>
      </c>
    </row>
    <row r="2519" spans="1:22" ht="60" hidden="1" x14ac:dyDescent="0.3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s="7">
        <f t="shared" si="241"/>
        <v>10</v>
      </c>
      <c r="G2519" s="7">
        <f t="shared" si="242"/>
        <v>53.55</v>
      </c>
      <c r="H2519" t="s">
        <v>8220</v>
      </c>
      <c r="I2519" t="s">
        <v>8228</v>
      </c>
      <c r="J2519" t="s">
        <v>8250</v>
      </c>
      <c r="K2519">
        <v>1426788930</v>
      </c>
      <c r="L2519">
        <v>1424200530</v>
      </c>
      <c r="M2519" s="13">
        <f t="shared" si="243"/>
        <v>42052.802430555559</v>
      </c>
      <c r="N2519" s="13" t="str">
        <f t="shared" si="244"/>
        <v>2015</v>
      </c>
      <c r="O2519" s="13" t="str">
        <f t="shared" si="245"/>
        <v>Feb</v>
      </c>
      <c r="P2519" s="13">
        <f t="shared" si="246"/>
        <v>42082.760763888888</v>
      </c>
      <c r="Q2519" t="b">
        <v>0</v>
      </c>
      <c r="R2519">
        <v>33</v>
      </c>
      <c r="S2519" t="b">
        <v>0</v>
      </c>
      <c r="T2519" t="s">
        <v>8297</v>
      </c>
      <c r="U2519" s="9" t="s">
        <v>8334</v>
      </c>
      <c r="V2519" t="s">
        <v>8351</v>
      </c>
    </row>
    <row r="2520" spans="1:22" ht="45" hidden="1" x14ac:dyDescent="0.3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s="7">
        <f t="shared" si="241"/>
        <v>0</v>
      </c>
      <c r="G2520" s="7">
        <f t="shared" si="242"/>
        <v>0</v>
      </c>
      <c r="H2520" t="s">
        <v>8220</v>
      </c>
      <c r="I2520" t="s">
        <v>8223</v>
      </c>
      <c r="J2520" t="s">
        <v>8245</v>
      </c>
      <c r="K2520">
        <v>1415899228</v>
      </c>
      <c r="L2520">
        <v>1413303628</v>
      </c>
      <c r="M2520" s="13">
        <f t="shared" si="243"/>
        <v>41926.680879629632</v>
      </c>
      <c r="N2520" s="13" t="str">
        <f t="shared" si="244"/>
        <v>2014</v>
      </c>
      <c r="O2520" s="13" t="str">
        <f t="shared" si="245"/>
        <v>Oct</v>
      </c>
      <c r="P2520" s="13">
        <f t="shared" si="246"/>
        <v>41956.722546296296</v>
      </c>
      <c r="Q2520" t="b">
        <v>0</v>
      </c>
      <c r="R2520">
        <v>0</v>
      </c>
      <c r="S2520" t="b">
        <v>0</v>
      </c>
      <c r="T2520" t="s">
        <v>8297</v>
      </c>
      <c r="U2520" s="9" t="s">
        <v>8334</v>
      </c>
      <c r="V2520" t="s">
        <v>8351</v>
      </c>
    </row>
    <row r="2521" spans="1:22" ht="45" hidden="1" x14ac:dyDescent="0.3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s="7">
        <f t="shared" si="241"/>
        <v>0</v>
      </c>
      <c r="G2521" s="7">
        <f t="shared" si="242"/>
        <v>16.25</v>
      </c>
      <c r="H2521" t="s">
        <v>8220</v>
      </c>
      <c r="I2521" t="s">
        <v>8223</v>
      </c>
      <c r="J2521" t="s">
        <v>8245</v>
      </c>
      <c r="K2521">
        <v>1405741404</v>
      </c>
      <c r="L2521">
        <v>1403149404</v>
      </c>
      <c r="M2521" s="13">
        <f t="shared" si="243"/>
        <v>41809.155138888891</v>
      </c>
      <c r="N2521" s="13" t="str">
        <f t="shared" si="244"/>
        <v>2014</v>
      </c>
      <c r="O2521" s="13" t="str">
        <f t="shared" si="245"/>
        <v>Jun</v>
      </c>
      <c r="P2521" s="13">
        <f t="shared" si="246"/>
        <v>41839.155138888891</v>
      </c>
      <c r="Q2521" t="b">
        <v>0</v>
      </c>
      <c r="R2521">
        <v>4</v>
      </c>
      <c r="S2521" t="b">
        <v>0</v>
      </c>
      <c r="T2521" t="s">
        <v>8297</v>
      </c>
      <c r="U2521" s="9" t="s">
        <v>8334</v>
      </c>
      <c r="V2521" t="s">
        <v>8351</v>
      </c>
    </row>
    <row r="2522" spans="1:22" ht="60" hidden="1" x14ac:dyDescent="0.3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s="7">
        <f t="shared" ref="F2522:F2585" si="247">ROUND(E2522/D2522*100,0)</f>
        <v>0</v>
      </c>
      <c r="G2522" s="7">
        <f t="shared" si="242"/>
        <v>0</v>
      </c>
      <c r="H2522" t="s">
        <v>8220</v>
      </c>
      <c r="I2522" t="s">
        <v>8223</v>
      </c>
      <c r="J2522" t="s">
        <v>8245</v>
      </c>
      <c r="K2522">
        <v>1476559260</v>
      </c>
      <c r="L2522">
        <v>1472567085</v>
      </c>
      <c r="M2522" s="13">
        <f t="shared" si="243"/>
        <v>42612.600520833337</v>
      </c>
      <c r="N2522" s="13" t="str">
        <f t="shared" si="244"/>
        <v>2016</v>
      </c>
      <c r="O2522" s="13" t="str">
        <f t="shared" si="245"/>
        <v>Aug</v>
      </c>
      <c r="P2522" s="13">
        <f t="shared" si="246"/>
        <v>42658.806249999994</v>
      </c>
      <c r="Q2522" t="b">
        <v>0</v>
      </c>
      <c r="R2522">
        <v>0</v>
      </c>
      <c r="S2522" t="b">
        <v>0</v>
      </c>
      <c r="T2522" t="s">
        <v>8297</v>
      </c>
      <c r="U2522" s="9" t="s">
        <v>8334</v>
      </c>
      <c r="V2522" t="s">
        <v>8351</v>
      </c>
    </row>
    <row r="2523" spans="1:22" ht="60" hidden="1" x14ac:dyDescent="0.3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s="7">
        <f t="shared" si="247"/>
        <v>109</v>
      </c>
      <c r="G2523" s="7">
        <f t="shared" si="242"/>
        <v>103.68</v>
      </c>
      <c r="H2523" t="s">
        <v>8218</v>
      </c>
      <c r="I2523" t="s">
        <v>8223</v>
      </c>
      <c r="J2523" t="s">
        <v>8245</v>
      </c>
      <c r="K2523">
        <v>1444778021</v>
      </c>
      <c r="L2523">
        <v>1442963621</v>
      </c>
      <c r="M2523" s="13">
        <f t="shared" si="243"/>
        <v>42269.967835648145</v>
      </c>
      <c r="N2523" s="13" t="str">
        <f t="shared" si="244"/>
        <v>2015</v>
      </c>
      <c r="O2523" s="13" t="str">
        <f t="shared" si="245"/>
        <v>Sep</v>
      </c>
      <c r="P2523" s="13">
        <f t="shared" si="246"/>
        <v>42290.967835648145</v>
      </c>
      <c r="Q2523" t="b">
        <v>0</v>
      </c>
      <c r="R2523">
        <v>132</v>
      </c>
      <c r="S2523" t="b">
        <v>1</v>
      </c>
      <c r="T2523" t="s">
        <v>8298</v>
      </c>
      <c r="U2523" s="9" t="s">
        <v>8323</v>
      </c>
      <c r="V2523" t="s">
        <v>8352</v>
      </c>
    </row>
    <row r="2524" spans="1:22" ht="60" hidden="1" x14ac:dyDescent="0.3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s="7">
        <f t="shared" si="247"/>
        <v>100</v>
      </c>
      <c r="G2524" s="7">
        <f t="shared" si="242"/>
        <v>185.19</v>
      </c>
      <c r="H2524" t="s">
        <v>8218</v>
      </c>
      <c r="I2524" t="s">
        <v>8223</v>
      </c>
      <c r="J2524" t="s">
        <v>8245</v>
      </c>
      <c r="K2524">
        <v>1461336720</v>
      </c>
      <c r="L2524">
        <v>1459431960</v>
      </c>
      <c r="M2524" s="13">
        <f t="shared" si="243"/>
        <v>42460.573611111111</v>
      </c>
      <c r="N2524" s="13" t="str">
        <f t="shared" si="244"/>
        <v>2016</v>
      </c>
      <c r="O2524" s="13" t="str">
        <f t="shared" si="245"/>
        <v>Mar</v>
      </c>
      <c r="P2524" s="13">
        <f t="shared" si="246"/>
        <v>42482.619444444441</v>
      </c>
      <c r="Q2524" t="b">
        <v>0</v>
      </c>
      <c r="R2524">
        <v>27</v>
      </c>
      <c r="S2524" t="b">
        <v>1</v>
      </c>
      <c r="T2524" t="s">
        <v>8298</v>
      </c>
      <c r="U2524" s="9" t="s">
        <v>8323</v>
      </c>
      <c r="V2524" t="s">
        <v>8352</v>
      </c>
    </row>
    <row r="2525" spans="1:22" ht="60" hidden="1" x14ac:dyDescent="0.3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s="7">
        <f t="shared" si="247"/>
        <v>156</v>
      </c>
      <c r="G2525" s="7">
        <f t="shared" si="242"/>
        <v>54.15</v>
      </c>
      <c r="H2525" t="s">
        <v>8218</v>
      </c>
      <c r="I2525" t="s">
        <v>8223</v>
      </c>
      <c r="J2525" t="s">
        <v>8245</v>
      </c>
      <c r="K2525">
        <v>1416270292</v>
      </c>
      <c r="L2525">
        <v>1413674692</v>
      </c>
      <c r="M2525" s="13">
        <f t="shared" si="243"/>
        <v>41930.975601851853</v>
      </c>
      <c r="N2525" s="13" t="str">
        <f t="shared" si="244"/>
        <v>2014</v>
      </c>
      <c r="O2525" s="13" t="str">
        <f t="shared" si="245"/>
        <v>Oct</v>
      </c>
      <c r="P2525" s="13">
        <f t="shared" si="246"/>
        <v>41961.017268518524</v>
      </c>
      <c r="Q2525" t="b">
        <v>0</v>
      </c>
      <c r="R2525">
        <v>26</v>
      </c>
      <c r="S2525" t="b">
        <v>1</v>
      </c>
      <c r="T2525" t="s">
        <v>8298</v>
      </c>
      <c r="U2525" s="9" t="s">
        <v>8323</v>
      </c>
      <c r="V2525" t="s">
        <v>8352</v>
      </c>
    </row>
    <row r="2526" spans="1:22" ht="45" hidden="1" x14ac:dyDescent="0.3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s="7">
        <f t="shared" si="247"/>
        <v>102</v>
      </c>
      <c r="G2526" s="7">
        <f t="shared" si="242"/>
        <v>177.21</v>
      </c>
      <c r="H2526" t="s">
        <v>8218</v>
      </c>
      <c r="I2526" t="s">
        <v>8223</v>
      </c>
      <c r="J2526" t="s">
        <v>8245</v>
      </c>
      <c r="K2526">
        <v>1419136200</v>
      </c>
      <c r="L2526">
        <v>1416338557</v>
      </c>
      <c r="M2526" s="13">
        <f t="shared" si="243"/>
        <v>41961.807372685187</v>
      </c>
      <c r="N2526" s="13" t="str">
        <f t="shared" si="244"/>
        <v>2014</v>
      </c>
      <c r="O2526" s="13" t="str">
        <f t="shared" si="245"/>
        <v>Nov</v>
      </c>
      <c r="P2526" s="13">
        <f t="shared" si="246"/>
        <v>41994.1875</v>
      </c>
      <c r="Q2526" t="b">
        <v>0</v>
      </c>
      <c r="R2526">
        <v>43</v>
      </c>
      <c r="S2526" t="b">
        <v>1</v>
      </c>
      <c r="T2526" t="s">
        <v>8298</v>
      </c>
      <c r="U2526" s="9" t="s">
        <v>8323</v>
      </c>
      <c r="V2526" t="s">
        <v>8352</v>
      </c>
    </row>
    <row r="2527" spans="1:22" ht="45" hidden="1" x14ac:dyDescent="0.3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s="7">
        <f t="shared" si="247"/>
        <v>100</v>
      </c>
      <c r="G2527" s="7">
        <f t="shared" si="242"/>
        <v>100.33</v>
      </c>
      <c r="H2527" t="s">
        <v>8218</v>
      </c>
      <c r="I2527" t="s">
        <v>8223</v>
      </c>
      <c r="J2527" t="s">
        <v>8245</v>
      </c>
      <c r="K2527">
        <v>1340914571</v>
      </c>
      <c r="L2527">
        <v>1338322571</v>
      </c>
      <c r="M2527" s="13">
        <f t="shared" si="243"/>
        <v>41058.844571759262</v>
      </c>
      <c r="N2527" s="13" t="str">
        <f t="shared" si="244"/>
        <v>2012</v>
      </c>
      <c r="O2527" s="13" t="str">
        <f t="shared" si="245"/>
        <v>May</v>
      </c>
      <c r="P2527" s="13">
        <f t="shared" si="246"/>
        <v>41088.844571759262</v>
      </c>
      <c r="Q2527" t="b">
        <v>0</v>
      </c>
      <c r="R2527">
        <v>80</v>
      </c>
      <c r="S2527" t="b">
        <v>1</v>
      </c>
      <c r="T2527" t="s">
        <v>8298</v>
      </c>
      <c r="U2527" s="9" t="s">
        <v>8323</v>
      </c>
      <c r="V2527" t="s">
        <v>8352</v>
      </c>
    </row>
    <row r="2528" spans="1:22" ht="45" hidden="1" x14ac:dyDescent="0.3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s="7">
        <f t="shared" si="247"/>
        <v>113</v>
      </c>
      <c r="G2528" s="7">
        <f t="shared" si="242"/>
        <v>136.91</v>
      </c>
      <c r="H2528" t="s">
        <v>8218</v>
      </c>
      <c r="I2528" t="s">
        <v>8223</v>
      </c>
      <c r="J2528" t="s">
        <v>8245</v>
      </c>
      <c r="K2528">
        <v>1418014740</v>
      </c>
      <c r="L2528">
        <v>1415585474</v>
      </c>
      <c r="M2528" s="13">
        <f t="shared" si="243"/>
        <v>41953.091134259259</v>
      </c>
      <c r="N2528" s="13" t="str">
        <f t="shared" si="244"/>
        <v>2014</v>
      </c>
      <c r="O2528" s="13" t="str">
        <f t="shared" si="245"/>
        <v>Nov</v>
      </c>
      <c r="P2528" s="13">
        <f t="shared" si="246"/>
        <v>41981.207638888889</v>
      </c>
      <c r="Q2528" t="b">
        <v>0</v>
      </c>
      <c r="R2528">
        <v>33</v>
      </c>
      <c r="S2528" t="b">
        <v>1</v>
      </c>
      <c r="T2528" t="s">
        <v>8298</v>
      </c>
      <c r="U2528" s="9" t="s">
        <v>8323</v>
      </c>
      <c r="V2528" t="s">
        <v>8352</v>
      </c>
    </row>
    <row r="2529" spans="1:22" ht="45" hidden="1" x14ac:dyDescent="0.3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s="7">
        <f t="shared" si="247"/>
        <v>102</v>
      </c>
      <c r="G2529" s="7">
        <f t="shared" si="242"/>
        <v>57.54</v>
      </c>
      <c r="H2529" t="s">
        <v>8218</v>
      </c>
      <c r="I2529" t="s">
        <v>8223</v>
      </c>
      <c r="J2529" t="s">
        <v>8245</v>
      </c>
      <c r="K2529">
        <v>1382068740</v>
      </c>
      <c r="L2529">
        <v>1380477691</v>
      </c>
      <c r="M2529" s="13">
        <f t="shared" si="243"/>
        <v>41546.75105324074</v>
      </c>
      <c r="N2529" s="13" t="str">
        <f t="shared" si="244"/>
        <v>2013</v>
      </c>
      <c r="O2529" s="13" t="str">
        <f t="shared" si="245"/>
        <v>Sep</v>
      </c>
      <c r="P2529" s="13">
        <f t="shared" si="246"/>
        <v>41565.165972222225</v>
      </c>
      <c r="Q2529" t="b">
        <v>0</v>
      </c>
      <c r="R2529">
        <v>71</v>
      </c>
      <c r="S2529" t="b">
        <v>1</v>
      </c>
      <c r="T2529" t="s">
        <v>8298</v>
      </c>
      <c r="U2529" s="9" t="s">
        <v>8323</v>
      </c>
      <c r="V2529" t="s">
        <v>8352</v>
      </c>
    </row>
    <row r="2530" spans="1:22" ht="45" hidden="1" x14ac:dyDescent="0.3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s="7">
        <f t="shared" si="247"/>
        <v>107</v>
      </c>
      <c r="G2530" s="7">
        <f t="shared" si="242"/>
        <v>52.96</v>
      </c>
      <c r="H2530" t="s">
        <v>8218</v>
      </c>
      <c r="I2530" t="s">
        <v>8224</v>
      </c>
      <c r="J2530" t="s">
        <v>8246</v>
      </c>
      <c r="K2530">
        <v>1440068400</v>
      </c>
      <c r="L2530">
        <v>1438459303</v>
      </c>
      <c r="M2530" s="13">
        <f t="shared" si="243"/>
        <v>42217.834525462968</v>
      </c>
      <c r="N2530" s="13" t="str">
        <f t="shared" si="244"/>
        <v>2015</v>
      </c>
      <c r="O2530" s="13" t="str">
        <f t="shared" si="245"/>
        <v>Aug</v>
      </c>
      <c r="P2530" s="13">
        <f t="shared" si="246"/>
        <v>42236.458333333328</v>
      </c>
      <c r="Q2530" t="b">
        <v>0</v>
      </c>
      <c r="R2530">
        <v>81</v>
      </c>
      <c r="S2530" t="b">
        <v>1</v>
      </c>
      <c r="T2530" t="s">
        <v>8298</v>
      </c>
      <c r="U2530" s="9" t="s">
        <v>8323</v>
      </c>
      <c r="V2530" t="s">
        <v>8352</v>
      </c>
    </row>
    <row r="2531" spans="1:22" ht="30" hidden="1" x14ac:dyDescent="0.3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s="7">
        <f t="shared" si="247"/>
        <v>104</v>
      </c>
      <c r="G2531" s="7">
        <f t="shared" si="242"/>
        <v>82.33</v>
      </c>
      <c r="H2531" t="s">
        <v>8218</v>
      </c>
      <c r="I2531" t="s">
        <v>8223</v>
      </c>
      <c r="J2531" t="s">
        <v>8245</v>
      </c>
      <c r="K2531">
        <v>1332636975</v>
      </c>
      <c r="L2531">
        <v>1328752575</v>
      </c>
      <c r="M2531" s="13">
        <f t="shared" si="243"/>
        <v>40948.080729166664</v>
      </c>
      <c r="N2531" s="13" t="str">
        <f t="shared" si="244"/>
        <v>2012</v>
      </c>
      <c r="O2531" s="13" t="str">
        <f t="shared" si="245"/>
        <v>Feb</v>
      </c>
      <c r="P2531" s="13">
        <f t="shared" si="246"/>
        <v>40993.0390625</v>
      </c>
      <c r="Q2531" t="b">
        <v>0</v>
      </c>
      <c r="R2531">
        <v>76</v>
      </c>
      <c r="S2531" t="b">
        <v>1</v>
      </c>
      <c r="T2531" t="s">
        <v>8298</v>
      </c>
      <c r="U2531" s="9" t="s">
        <v>8323</v>
      </c>
      <c r="V2531" t="s">
        <v>8352</v>
      </c>
    </row>
    <row r="2532" spans="1:22" ht="45" hidden="1" x14ac:dyDescent="0.3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s="7">
        <f t="shared" si="247"/>
        <v>100</v>
      </c>
      <c r="G2532" s="7">
        <f t="shared" si="242"/>
        <v>135.41999999999999</v>
      </c>
      <c r="H2532" t="s">
        <v>8218</v>
      </c>
      <c r="I2532" t="s">
        <v>8223</v>
      </c>
      <c r="J2532" t="s">
        <v>8245</v>
      </c>
      <c r="K2532">
        <v>1429505400</v>
      </c>
      <c r="L2532">
        <v>1426711505</v>
      </c>
      <c r="M2532" s="13">
        <f t="shared" si="243"/>
        <v>42081.864641203705</v>
      </c>
      <c r="N2532" s="13" t="str">
        <f t="shared" si="244"/>
        <v>2015</v>
      </c>
      <c r="O2532" s="13" t="str">
        <f t="shared" si="245"/>
        <v>Mar</v>
      </c>
      <c r="P2532" s="13">
        <f t="shared" si="246"/>
        <v>42114.201388888891</v>
      </c>
      <c r="Q2532" t="b">
        <v>0</v>
      </c>
      <c r="R2532">
        <v>48</v>
      </c>
      <c r="S2532" t="b">
        <v>1</v>
      </c>
      <c r="T2532" t="s">
        <v>8298</v>
      </c>
      <c r="U2532" s="9" t="s">
        <v>8323</v>
      </c>
      <c r="V2532" t="s">
        <v>8352</v>
      </c>
    </row>
    <row r="2533" spans="1:22" ht="60" hidden="1" x14ac:dyDescent="0.3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s="7">
        <f t="shared" si="247"/>
        <v>100</v>
      </c>
      <c r="G2533" s="7">
        <f t="shared" si="242"/>
        <v>74.069999999999993</v>
      </c>
      <c r="H2533" t="s">
        <v>8218</v>
      </c>
      <c r="I2533" t="s">
        <v>8223</v>
      </c>
      <c r="J2533" t="s">
        <v>8245</v>
      </c>
      <c r="K2533">
        <v>1439611140</v>
      </c>
      <c r="L2533">
        <v>1437668354</v>
      </c>
      <c r="M2533" s="13">
        <f t="shared" si="243"/>
        <v>42208.680023148147</v>
      </c>
      <c r="N2533" s="13" t="str">
        <f t="shared" si="244"/>
        <v>2015</v>
      </c>
      <c r="O2533" s="13" t="str">
        <f t="shared" si="245"/>
        <v>Jul</v>
      </c>
      <c r="P2533" s="13">
        <f t="shared" si="246"/>
        <v>42231.165972222225</v>
      </c>
      <c r="Q2533" t="b">
        <v>0</v>
      </c>
      <c r="R2533">
        <v>61</v>
      </c>
      <c r="S2533" t="b">
        <v>1</v>
      </c>
      <c r="T2533" t="s">
        <v>8298</v>
      </c>
      <c r="U2533" s="9" t="s">
        <v>8323</v>
      </c>
      <c r="V2533" t="s">
        <v>8352</v>
      </c>
    </row>
    <row r="2534" spans="1:22" ht="45" hidden="1" x14ac:dyDescent="0.3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s="7">
        <f t="shared" si="247"/>
        <v>126</v>
      </c>
      <c r="G2534" s="7">
        <f t="shared" si="242"/>
        <v>84.08</v>
      </c>
      <c r="H2534" t="s">
        <v>8218</v>
      </c>
      <c r="I2534" t="s">
        <v>8223</v>
      </c>
      <c r="J2534" t="s">
        <v>8245</v>
      </c>
      <c r="K2534">
        <v>1345148566</v>
      </c>
      <c r="L2534">
        <v>1342556566</v>
      </c>
      <c r="M2534" s="13">
        <f t="shared" si="243"/>
        <v>41107.849143518521</v>
      </c>
      <c r="N2534" s="13" t="str">
        <f t="shared" si="244"/>
        <v>2012</v>
      </c>
      <c r="O2534" s="13" t="str">
        <f t="shared" si="245"/>
        <v>Jul</v>
      </c>
      <c r="P2534" s="13">
        <f t="shared" si="246"/>
        <v>41137.849143518521</v>
      </c>
      <c r="Q2534" t="b">
        <v>0</v>
      </c>
      <c r="R2534">
        <v>60</v>
      </c>
      <c r="S2534" t="b">
        <v>1</v>
      </c>
      <c r="T2534" t="s">
        <v>8298</v>
      </c>
      <c r="U2534" s="9" t="s">
        <v>8323</v>
      </c>
      <c r="V2534" t="s">
        <v>8352</v>
      </c>
    </row>
    <row r="2535" spans="1:22" ht="45" hidden="1" x14ac:dyDescent="0.3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s="7">
        <f t="shared" si="247"/>
        <v>111</v>
      </c>
      <c r="G2535" s="7">
        <f t="shared" si="242"/>
        <v>61.03</v>
      </c>
      <c r="H2535" t="s">
        <v>8218</v>
      </c>
      <c r="I2535" t="s">
        <v>8223</v>
      </c>
      <c r="J2535" t="s">
        <v>8245</v>
      </c>
      <c r="K2535">
        <v>1362160868</v>
      </c>
      <c r="L2535">
        <v>1359568911</v>
      </c>
      <c r="M2535" s="13">
        <f t="shared" si="243"/>
        <v>41304.751284722224</v>
      </c>
      <c r="N2535" s="13" t="str">
        <f t="shared" si="244"/>
        <v>2013</v>
      </c>
      <c r="O2535" s="13" t="str">
        <f t="shared" si="245"/>
        <v>Jan</v>
      </c>
      <c r="P2535" s="13">
        <f t="shared" si="246"/>
        <v>41334.750787037039</v>
      </c>
      <c r="Q2535" t="b">
        <v>0</v>
      </c>
      <c r="R2535">
        <v>136</v>
      </c>
      <c r="S2535" t="b">
        <v>1</v>
      </c>
      <c r="T2535" t="s">
        <v>8298</v>
      </c>
      <c r="U2535" s="9" t="s">
        <v>8323</v>
      </c>
      <c r="V2535" t="s">
        <v>8352</v>
      </c>
    </row>
    <row r="2536" spans="1:22" ht="60" hidden="1" x14ac:dyDescent="0.3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s="7">
        <f t="shared" si="247"/>
        <v>105</v>
      </c>
      <c r="G2536" s="7">
        <f t="shared" si="242"/>
        <v>150</v>
      </c>
      <c r="H2536" t="s">
        <v>8218</v>
      </c>
      <c r="I2536" t="s">
        <v>8223</v>
      </c>
      <c r="J2536" t="s">
        <v>8245</v>
      </c>
      <c r="K2536">
        <v>1262325600</v>
      </c>
      <c r="L2536">
        <v>1257871712</v>
      </c>
      <c r="M2536" s="13">
        <f t="shared" si="243"/>
        <v>40127.700370370374</v>
      </c>
      <c r="N2536" s="13" t="str">
        <f t="shared" si="244"/>
        <v>2009</v>
      </c>
      <c r="O2536" s="13" t="str">
        <f t="shared" si="245"/>
        <v>Nov</v>
      </c>
      <c r="P2536" s="13">
        <f t="shared" si="246"/>
        <v>40179.25</v>
      </c>
      <c r="Q2536" t="b">
        <v>0</v>
      </c>
      <c r="R2536">
        <v>14</v>
      </c>
      <c r="S2536" t="b">
        <v>1</v>
      </c>
      <c r="T2536" t="s">
        <v>8298</v>
      </c>
      <c r="U2536" s="9" t="s">
        <v>8323</v>
      </c>
      <c r="V2536" t="s">
        <v>8352</v>
      </c>
    </row>
    <row r="2537" spans="1:22" hidden="1" x14ac:dyDescent="0.3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s="7">
        <f t="shared" si="247"/>
        <v>104</v>
      </c>
      <c r="G2537" s="7">
        <f t="shared" si="242"/>
        <v>266.08999999999997</v>
      </c>
      <c r="H2537" t="s">
        <v>8218</v>
      </c>
      <c r="I2537" t="s">
        <v>8223</v>
      </c>
      <c r="J2537" t="s">
        <v>8245</v>
      </c>
      <c r="K2537">
        <v>1417463945</v>
      </c>
      <c r="L2537">
        <v>1414781945</v>
      </c>
      <c r="M2537" s="13">
        <f t="shared" si="243"/>
        <v>41943.791030092594</v>
      </c>
      <c r="N2537" s="13" t="str">
        <f t="shared" si="244"/>
        <v>2014</v>
      </c>
      <c r="O2537" s="13" t="str">
        <f t="shared" si="245"/>
        <v>Oct</v>
      </c>
      <c r="P2537" s="13">
        <f t="shared" si="246"/>
        <v>41974.832696759258</v>
      </c>
      <c r="Q2537" t="b">
        <v>0</v>
      </c>
      <c r="R2537">
        <v>78</v>
      </c>
      <c r="S2537" t="b">
        <v>1</v>
      </c>
      <c r="T2537" t="s">
        <v>8298</v>
      </c>
      <c r="U2537" s="9" t="s">
        <v>8323</v>
      </c>
      <c r="V2537" t="s">
        <v>8352</v>
      </c>
    </row>
    <row r="2538" spans="1:22" ht="60" hidden="1" x14ac:dyDescent="0.3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s="7">
        <f t="shared" si="247"/>
        <v>116</v>
      </c>
      <c r="G2538" s="7">
        <f t="shared" si="242"/>
        <v>7.25</v>
      </c>
      <c r="H2538" t="s">
        <v>8218</v>
      </c>
      <c r="I2538" t="s">
        <v>8223</v>
      </c>
      <c r="J2538" t="s">
        <v>8245</v>
      </c>
      <c r="K2538">
        <v>1375151566</v>
      </c>
      <c r="L2538">
        <v>1373337166</v>
      </c>
      <c r="M2538" s="13">
        <f t="shared" si="243"/>
        <v>41464.106087962966</v>
      </c>
      <c r="N2538" s="13" t="str">
        <f t="shared" si="244"/>
        <v>2013</v>
      </c>
      <c r="O2538" s="13" t="str">
        <f t="shared" si="245"/>
        <v>Jul</v>
      </c>
      <c r="P2538" s="13">
        <f t="shared" si="246"/>
        <v>41485.106087962966</v>
      </c>
      <c r="Q2538" t="b">
        <v>0</v>
      </c>
      <c r="R2538">
        <v>4</v>
      </c>
      <c r="S2538" t="b">
        <v>1</v>
      </c>
      <c r="T2538" t="s">
        <v>8298</v>
      </c>
      <c r="U2538" s="9" t="s">
        <v>8323</v>
      </c>
      <c r="V2538" t="s">
        <v>8352</v>
      </c>
    </row>
    <row r="2539" spans="1:22" ht="45" hidden="1" x14ac:dyDescent="0.3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s="7">
        <f t="shared" si="247"/>
        <v>110</v>
      </c>
      <c r="G2539" s="7">
        <f t="shared" si="242"/>
        <v>100</v>
      </c>
      <c r="H2539" t="s">
        <v>8218</v>
      </c>
      <c r="I2539" t="s">
        <v>8223</v>
      </c>
      <c r="J2539" t="s">
        <v>8245</v>
      </c>
      <c r="K2539">
        <v>1312212855</v>
      </c>
      <c r="L2539">
        <v>1307028855</v>
      </c>
      <c r="M2539" s="13">
        <f t="shared" si="243"/>
        <v>40696.648784722223</v>
      </c>
      <c r="N2539" s="13" t="str">
        <f t="shared" si="244"/>
        <v>2011</v>
      </c>
      <c r="O2539" s="13" t="str">
        <f t="shared" si="245"/>
        <v>Jun</v>
      </c>
      <c r="P2539" s="13">
        <f t="shared" si="246"/>
        <v>40756.648784722223</v>
      </c>
      <c r="Q2539" t="b">
        <v>0</v>
      </c>
      <c r="R2539">
        <v>11</v>
      </c>
      <c r="S2539" t="b">
        <v>1</v>
      </c>
      <c r="T2539" t="s">
        <v>8298</v>
      </c>
      <c r="U2539" s="9" t="s">
        <v>8323</v>
      </c>
      <c r="V2539" t="s">
        <v>8352</v>
      </c>
    </row>
    <row r="2540" spans="1:22" ht="45" hidden="1" x14ac:dyDescent="0.3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s="7">
        <f t="shared" si="247"/>
        <v>113</v>
      </c>
      <c r="G2540" s="7">
        <f t="shared" si="242"/>
        <v>109.96</v>
      </c>
      <c r="H2540" t="s">
        <v>8218</v>
      </c>
      <c r="I2540" t="s">
        <v>8223</v>
      </c>
      <c r="J2540" t="s">
        <v>8245</v>
      </c>
      <c r="K2540">
        <v>1361681940</v>
      </c>
      <c r="L2540">
        <v>1359029661</v>
      </c>
      <c r="M2540" s="13">
        <f t="shared" si="243"/>
        <v>41298.509965277779</v>
      </c>
      <c r="N2540" s="13" t="str">
        <f t="shared" si="244"/>
        <v>2013</v>
      </c>
      <c r="O2540" s="13" t="str">
        <f t="shared" si="245"/>
        <v>Jan</v>
      </c>
      <c r="P2540" s="13">
        <f t="shared" si="246"/>
        <v>41329.207638888889</v>
      </c>
      <c r="Q2540" t="b">
        <v>0</v>
      </c>
      <c r="R2540">
        <v>185</v>
      </c>
      <c r="S2540" t="b">
        <v>1</v>
      </c>
      <c r="T2540" t="s">
        <v>8298</v>
      </c>
      <c r="U2540" s="9" t="s">
        <v>8323</v>
      </c>
      <c r="V2540" t="s">
        <v>8352</v>
      </c>
    </row>
    <row r="2541" spans="1:22" ht="60" hidden="1" x14ac:dyDescent="0.3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s="7">
        <f t="shared" si="247"/>
        <v>100</v>
      </c>
      <c r="G2541" s="7">
        <f t="shared" si="242"/>
        <v>169.92</v>
      </c>
      <c r="H2541" t="s">
        <v>8218</v>
      </c>
      <c r="I2541" t="s">
        <v>8223</v>
      </c>
      <c r="J2541" t="s">
        <v>8245</v>
      </c>
      <c r="K2541">
        <v>1422913152</v>
      </c>
      <c r="L2541">
        <v>1417729152</v>
      </c>
      <c r="M2541" s="13">
        <f t="shared" si="243"/>
        <v>41977.902222222227</v>
      </c>
      <c r="N2541" s="13" t="str">
        <f t="shared" si="244"/>
        <v>2014</v>
      </c>
      <c r="O2541" s="13" t="str">
        <f t="shared" si="245"/>
        <v>Dec</v>
      </c>
      <c r="P2541" s="13">
        <f t="shared" si="246"/>
        <v>42037.902222222227</v>
      </c>
      <c r="Q2541" t="b">
        <v>0</v>
      </c>
      <c r="R2541">
        <v>59</v>
      </c>
      <c r="S2541" t="b">
        <v>1</v>
      </c>
      <c r="T2541" t="s">
        <v>8298</v>
      </c>
      <c r="U2541" s="9" t="s">
        <v>8323</v>
      </c>
      <c r="V2541" t="s">
        <v>8352</v>
      </c>
    </row>
    <row r="2542" spans="1:22" ht="60" hidden="1" x14ac:dyDescent="0.3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s="7">
        <f t="shared" si="247"/>
        <v>103</v>
      </c>
      <c r="G2542" s="7">
        <f t="shared" si="242"/>
        <v>95.74</v>
      </c>
      <c r="H2542" t="s">
        <v>8218</v>
      </c>
      <c r="I2542" t="s">
        <v>8223</v>
      </c>
      <c r="J2542" t="s">
        <v>8245</v>
      </c>
      <c r="K2542">
        <v>1319904721</v>
      </c>
      <c r="L2542">
        <v>1314720721</v>
      </c>
      <c r="M2542" s="13">
        <f t="shared" si="243"/>
        <v>40785.675011574072</v>
      </c>
      <c r="N2542" s="13" t="str">
        <f t="shared" si="244"/>
        <v>2011</v>
      </c>
      <c r="O2542" s="13" t="str">
        <f t="shared" si="245"/>
        <v>Aug</v>
      </c>
      <c r="P2542" s="13">
        <f t="shared" si="246"/>
        <v>40845.675011574072</v>
      </c>
      <c r="Q2542" t="b">
        <v>0</v>
      </c>
      <c r="R2542">
        <v>27</v>
      </c>
      <c r="S2542" t="b">
        <v>1</v>
      </c>
      <c r="T2542" t="s">
        <v>8298</v>
      </c>
      <c r="U2542" s="9" t="s">
        <v>8323</v>
      </c>
      <c r="V2542" t="s">
        <v>8352</v>
      </c>
    </row>
    <row r="2543" spans="1:22" ht="60" hidden="1" x14ac:dyDescent="0.3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s="7">
        <f t="shared" si="247"/>
        <v>107</v>
      </c>
      <c r="G2543" s="7">
        <f t="shared" si="242"/>
        <v>59.46</v>
      </c>
      <c r="H2543" t="s">
        <v>8218</v>
      </c>
      <c r="I2543" t="s">
        <v>8224</v>
      </c>
      <c r="J2543" t="s">
        <v>8246</v>
      </c>
      <c r="K2543">
        <v>1380192418</v>
      </c>
      <c r="L2543">
        <v>1375008418</v>
      </c>
      <c r="M2543" s="13">
        <f t="shared" si="243"/>
        <v>41483.449282407404</v>
      </c>
      <c r="N2543" s="13" t="str">
        <f t="shared" si="244"/>
        <v>2013</v>
      </c>
      <c r="O2543" s="13" t="str">
        <f t="shared" si="245"/>
        <v>Jul</v>
      </c>
      <c r="P2543" s="13">
        <f t="shared" si="246"/>
        <v>41543.449282407404</v>
      </c>
      <c r="Q2543" t="b">
        <v>0</v>
      </c>
      <c r="R2543">
        <v>63</v>
      </c>
      <c r="S2543" t="b">
        <v>1</v>
      </c>
      <c r="T2543" t="s">
        <v>8298</v>
      </c>
      <c r="U2543" s="9" t="s">
        <v>8323</v>
      </c>
      <c r="V2543" t="s">
        <v>8352</v>
      </c>
    </row>
    <row r="2544" spans="1:22" ht="45" hidden="1" x14ac:dyDescent="0.3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s="7">
        <f t="shared" si="247"/>
        <v>104</v>
      </c>
      <c r="G2544" s="7">
        <f t="shared" si="242"/>
        <v>55.77</v>
      </c>
      <c r="H2544" t="s">
        <v>8218</v>
      </c>
      <c r="I2544" t="s">
        <v>8223</v>
      </c>
      <c r="J2544" t="s">
        <v>8245</v>
      </c>
      <c r="K2544">
        <v>1380599940</v>
      </c>
      <c r="L2544">
        <v>1377252857</v>
      </c>
      <c r="M2544" s="13">
        <f t="shared" si="243"/>
        <v>41509.426585648151</v>
      </c>
      <c r="N2544" s="13" t="str">
        <f t="shared" si="244"/>
        <v>2013</v>
      </c>
      <c r="O2544" s="13" t="str">
        <f t="shared" si="245"/>
        <v>Aug</v>
      </c>
      <c r="P2544" s="13">
        <f t="shared" si="246"/>
        <v>41548.165972222225</v>
      </c>
      <c r="Q2544" t="b">
        <v>0</v>
      </c>
      <c r="R2544">
        <v>13</v>
      </c>
      <c r="S2544" t="b">
        <v>1</v>
      </c>
      <c r="T2544" t="s">
        <v>8298</v>
      </c>
      <c r="U2544" s="9" t="s">
        <v>8323</v>
      </c>
      <c r="V2544" t="s">
        <v>8352</v>
      </c>
    </row>
    <row r="2545" spans="1:22" ht="45" hidden="1" x14ac:dyDescent="0.3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s="7">
        <f t="shared" si="247"/>
        <v>156</v>
      </c>
      <c r="G2545" s="7">
        <f t="shared" si="242"/>
        <v>30.08</v>
      </c>
      <c r="H2545" t="s">
        <v>8218</v>
      </c>
      <c r="I2545" t="s">
        <v>8223</v>
      </c>
      <c r="J2545" t="s">
        <v>8245</v>
      </c>
      <c r="K2545">
        <v>1293937200</v>
      </c>
      <c r="L2545">
        <v>1291257298</v>
      </c>
      <c r="M2545" s="13">
        <f t="shared" si="243"/>
        <v>40514.107615740737</v>
      </c>
      <c r="N2545" s="13" t="str">
        <f t="shared" si="244"/>
        <v>2010</v>
      </c>
      <c r="O2545" s="13" t="str">
        <f t="shared" si="245"/>
        <v>Dec</v>
      </c>
      <c r="P2545" s="13">
        <f t="shared" si="246"/>
        <v>40545.125</v>
      </c>
      <c r="Q2545" t="b">
        <v>0</v>
      </c>
      <c r="R2545">
        <v>13</v>
      </c>
      <c r="S2545" t="b">
        <v>1</v>
      </c>
      <c r="T2545" t="s">
        <v>8298</v>
      </c>
      <c r="U2545" s="9" t="s">
        <v>8323</v>
      </c>
      <c r="V2545" t="s">
        <v>8352</v>
      </c>
    </row>
    <row r="2546" spans="1:22" ht="45" hidden="1" x14ac:dyDescent="0.3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s="7">
        <f t="shared" si="247"/>
        <v>101</v>
      </c>
      <c r="G2546" s="7">
        <f t="shared" si="242"/>
        <v>88.44</v>
      </c>
      <c r="H2546" t="s">
        <v>8218</v>
      </c>
      <c r="I2546" t="s">
        <v>8223</v>
      </c>
      <c r="J2546" t="s">
        <v>8245</v>
      </c>
      <c r="K2546">
        <v>1341750569</v>
      </c>
      <c r="L2546">
        <v>1339158569</v>
      </c>
      <c r="M2546" s="13">
        <f t="shared" si="243"/>
        <v>41068.520474537036</v>
      </c>
      <c r="N2546" s="13" t="str">
        <f t="shared" si="244"/>
        <v>2012</v>
      </c>
      <c r="O2546" s="13" t="str">
        <f t="shared" si="245"/>
        <v>Jun</v>
      </c>
      <c r="P2546" s="13">
        <f t="shared" si="246"/>
        <v>41098.520474537036</v>
      </c>
      <c r="Q2546" t="b">
        <v>0</v>
      </c>
      <c r="R2546">
        <v>57</v>
      </c>
      <c r="S2546" t="b">
        <v>1</v>
      </c>
      <c r="T2546" t="s">
        <v>8298</v>
      </c>
      <c r="U2546" s="9" t="s">
        <v>8323</v>
      </c>
      <c r="V2546" t="s">
        <v>8352</v>
      </c>
    </row>
    <row r="2547" spans="1:22" ht="45" hidden="1" x14ac:dyDescent="0.3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s="7">
        <f t="shared" si="247"/>
        <v>195</v>
      </c>
      <c r="G2547" s="7">
        <f t="shared" si="242"/>
        <v>64.03</v>
      </c>
      <c r="H2547" t="s">
        <v>8218</v>
      </c>
      <c r="I2547" t="s">
        <v>8223</v>
      </c>
      <c r="J2547" t="s">
        <v>8245</v>
      </c>
      <c r="K2547">
        <v>1424997000</v>
      </c>
      <c r="L2547">
        <v>1421983138</v>
      </c>
      <c r="M2547" s="13">
        <f t="shared" si="243"/>
        <v>42027.13817129629</v>
      </c>
      <c r="N2547" s="13" t="str">
        <f t="shared" si="244"/>
        <v>2015</v>
      </c>
      <c r="O2547" s="13" t="str">
        <f t="shared" si="245"/>
        <v>Jan</v>
      </c>
      <c r="P2547" s="13">
        <f t="shared" si="246"/>
        <v>42062.020833333328</v>
      </c>
      <c r="Q2547" t="b">
        <v>0</v>
      </c>
      <c r="R2547">
        <v>61</v>
      </c>
      <c r="S2547" t="b">
        <v>1</v>
      </c>
      <c r="T2547" t="s">
        <v>8298</v>
      </c>
      <c r="U2547" s="9" t="s">
        <v>8323</v>
      </c>
      <c r="V2547" t="s">
        <v>8352</v>
      </c>
    </row>
    <row r="2548" spans="1:22" ht="45" hidden="1" x14ac:dyDescent="0.3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s="7">
        <f t="shared" si="247"/>
        <v>112</v>
      </c>
      <c r="G2548" s="7">
        <f t="shared" si="242"/>
        <v>60.15</v>
      </c>
      <c r="H2548" t="s">
        <v>8218</v>
      </c>
      <c r="I2548" t="s">
        <v>8223</v>
      </c>
      <c r="J2548" t="s">
        <v>8245</v>
      </c>
      <c r="K2548">
        <v>1380949200</v>
      </c>
      <c r="L2548">
        <v>1378586179</v>
      </c>
      <c r="M2548" s="13">
        <f t="shared" si="243"/>
        <v>41524.858553240738</v>
      </c>
      <c r="N2548" s="13" t="str">
        <f t="shared" si="244"/>
        <v>2013</v>
      </c>
      <c r="O2548" s="13" t="str">
        <f t="shared" si="245"/>
        <v>Sep</v>
      </c>
      <c r="P2548" s="13">
        <f t="shared" si="246"/>
        <v>41552.208333333336</v>
      </c>
      <c r="Q2548" t="b">
        <v>0</v>
      </c>
      <c r="R2548">
        <v>65</v>
      </c>
      <c r="S2548" t="b">
        <v>1</v>
      </c>
      <c r="T2548" t="s">
        <v>8298</v>
      </c>
      <c r="U2548" s="9" t="s">
        <v>8323</v>
      </c>
      <c r="V2548" t="s">
        <v>8352</v>
      </c>
    </row>
    <row r="2549" spans="1:22" ht="60" hidden="1" x14ac:dyDescent="0.3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s="7">
        <f t="shared" si="247"/>
        <v>120</v>
      </c>
      <c r="G2549" s="7">
        <f t="shared" si="242"/>
        <v>49.19</v>
      </c>
      <c r="H2549" t="s">
        <v>8218</v>
      </c>
      <c r="I2549" t="s">
        <v>8223</v>
      </c>
      <c r="J2549" t="s">
        <v>8245</v>
      </c>
      <c r="K2549">
        <v>1333560803</v>
      </c>
      <c r="L2549">
        <v>1330972403</v>
      </c>
      <c r="M2549" s="13">
        <f t="shared" si="243"/>
        <v>40973.773182870369</v>
      </c>
      <c r="N2549" s="13" t="str">
        <f t="shared" si="244"/>
        <v>2012</v>
      </c>
      <c r="O2549" s="13" t="str">
        <f t="shared" si="245"/>
        <v>Mar</v>
      </c>
      <c r="P2549" s="13">
        <f t="shared" si="246"/>
        <v>41003.731516203705</v>
      </c>
      <c r="Q2549" t="b">
        <v>0</v>
      </c>
      <c r="R2549">
        <v>134</v>
      </c>
      <c r="S2549" t="b">
        <v>1</v>
      </c>
      <c r="T2549" t="s">
        <v>8298</v>
      </c>
      <c r="U2549" s="9" t="s">
        <v>8323</v>
      </c>
      <c r="V2549" t="s">
        <v>8352</v>
      </c>
    </row>
    <row r="2550" spans="1:22" ht="60" hidden="1" x14ac:dyDescent="0.3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s="7">
        <f t="shared" si="247"/>
        <v>102</v>
      </c>
      <c r="G2550" s="7">
        <f t="shared" si="242"/>
        <v>165.16</v>
      </c>
      <c r="H2550" t="s">
        <v>8218</v>
      </c>
      <c r="I2550" t="s">
        <v>8229</v>
      </c>
      <c r="J2550" t="s">
        <v>8248</v>
      </c>
      <c r="K2550">
        <v>1475209620</v>
      </c>
      <c r="L2550">
        <v>1473087637</v>
      </c>
      <c r="M2550" s="13">
        <f t="shared" si="243"/>
        <v>42618.625428240746</v>
      </c>
      <c r="N2550" s="13" t="str">
        <f t="shared" si="244"/>
        <v>2016</v>
      </c>
      <c r="O2550" s="13" t="str">
        <f t="shared" si="245"/>
        <v>Sep</v>
      </c>
      <c r="P2550" s="13">
        <f t="shared" si="246"/>
        <v>42643.185416666667</v>
      </c>
      <c r="Q2550" t="b">
        <v>0</v>
      </c>
      <c r="R2550">
        <v>37</v>
      </c>
      <c r="S2550" t="b">
        <v>1</v>
      </c>
      <c r="T2550" t="s">
        <v>8298</v>
      </c>
      <c r="U2550" s="9" t="s">
        <v>8323</v>
      </c>
      <c r="V2550" t="s">
        <v>8352</v>
      </c>
    </row>
    <row r="2551" spans="1:22" ht="45" hidden="1" x14ac:dyDescent="0.3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s="7">
        <f t="shared" si="247"/>
        <v>103</v>
      </c>
      <c r="G2551" s="7">
        <f t="shared" si="242"/>
        <v>43.62</v>
      </c>
      <c r="H2551" t="s">
        <v>8218</v>
      </c>
      <c r="I2551" t="s">
        <v>8224</v>
      </c>
      <c r="J2551" t="s">
        <v>8246</v>
      </c>
      <c r="K2551">
        <v>1370019600</v>
      </c>
      <c r="L2551">
        <v>1366999870</v>
      </c>
      <c r="M2551" s="13">
        <f t="shared" si="243"/>
        <v>41390.757754629631</v>
      </c>
      <c r="N2551" s="13" t="str">
        <f t="shared" si="244"/>
        <v>2013</v>
      </c>
      <c r="O2551" s="13" t="str">
        <f t="shared" si="245"/>
        <v>Apr</v>
      </c>
      <c r="P2551" s="13">
        <f t="shared" si="246"/>
        <v>41425.708333333336</v>
      </c>
      <c r="Q2551" t="b">
        <v>0</v>
      </c>
      <c r="R2551">
        <v>37</v>
      </c>
      <c r="S2551" t="b">
        <v>1</v>
      </c>
      <c r="T2551" t="s">
        <v>8298</v>
      </c>
      <c r="U2551" s="9" t="s">
        <v>8323</v>
      </c>
      <c r="V2551" t="s">
        <v>8352</v>
      </c>
    </row>
    <row r="2552" spans="1:22" ht="60" hidden="1" x14ac:dyDescent="0.3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s="7">
        <f t="shared" si="247"/>
        <v>101</v>
      </c>
      <c r="G2552" s="7">
        <f t="shared" si="242"/>
        <v>43.7</v>
      </c>
      <c r="H2552" t="s">
        <v>8218</v>
      </c>
      <c r="I2552" t="s">
        <v>8223</v>
      </c>
      <c r="J2552" t="s">
        <v>8245</v>
      </c>
      <c r="K2552">
        <v>1444276740</v>
      </c>
      <c r="L2552">
        <v>1439392406</v>
      </c>
      <c r="M2552" s="13">
        <f t="shared" si="243"/>
        <v>42228.634328703702</v>
      </c>
      <c r="N2552" s="13" t="str">
        <f t="shared" si="244"/>
        <v>2015</v>
      </c>
      <c r="O2552" s="13" t="str">
        <f t="shared" si="245"/>
        <v>Aug</v>
      </c>
      <c r="P2552" s="13">
        <f t="shared" si="246"/>
        <v>42285.165972222225</v>
      </c>
      <c r="Q2552" t="b">
        <v>0</v>
      </c>
      <c r="R2552">
        <v>150</v>
      </c>
      <c r="S2552" t="b">
        <v>1</v>
      </c>
      <c r="T2552" t="s">
        <v>8298</v>
      </c>
      <c r="U2552" s="9" t="s">
        <v>8323</v>
      </c>
      <c r="V2552" t="s">
        <v>8352</v>
      </c>
    </row>
    <row r="2553" spans="1:22" ht="45" hidden="1" x14ac:dyDescent="0.3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s="7">
        <f t="shared" si="247"/>
        <v>103</v>
      </c>
      <c r="G2553" s="7">
        <f t="shared" si="242"/>
        <v>67.42</v>
      </c>
      <c r="H2553" t="s">
        <v>8218</v>
      </c>
      <c r="I2553" t="s">
        <v>8223</v>
      </c>
      <c r="J2553" t="s">
        <v>8245</v>
      </c>
      <c r="K2553">
        <v>1332362880</v>
      </c>
      <c r="L2553">
        <v>1329890585</v>
      </c>
      <c r="M2553" s="13">
        <f t="shared" si="243"/>
        <v>40961.252141203702</v>
      </c>
      <c r="N2553" s="13" t="str">
        <f t="shared" si="244"/>
        <v>2012</v>
      </c>
      <c r="O2553" s="13" t="str">
        <f t="shared" si="245"/>
        <v>Feb</v>
      </c>
      <c r="P2553" s="13">
        <f t="shared" si="246"/>
        <v>40989.866666666669</v>
      </c>
      <c r="Q2553" t="b">
        <v>0</v>
      </c>
      <c r="R2553">
        <v>56</v>
      </c>
      <c r="S2553" t="b">
        <v>1</v>
      </c>
      <c r="T2553" t="s">
        <v>8298</v>
      </c>
      <c r="U2553" s="9" t="s">
        <v>8323</v>
      </c>
      <c r="V2553" t="s">
        <v>8352</v>
      </c>
    </row>
    <row r="2554" spans="1:22" ht="45" hidden="1" x14ac:dyDescent="0.3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s="7">
        <f t="shared" si="247"/>
        <v>107</v>
      </c>
      <c r="G2554" s="7">
        <f t="shared" si="242"/>
        <v>177.5</v>
      </c>
      <c r="H2554" t="s">
        <v>8218</v>
      </c>
      <c r="I2554" t="s">
        <v>8223</v>
      </c>
      <c r="J2554" t="s">
        <v>8245</v>
      </c>
      <c r="K2554">
        <v>1488741981</v>
      </c>
      <c r="L2554">
        <v>1486149981</v>
      </c>
      <c r="M2554" s="13">
        <f t="shared" si="243"/>
        <v>42769.809965277775</v>
      </c>
      <c r="N2554" s="13" t="str">
        <f t="shared" si="244"/>
        <v>2017</v>
      </c>
      <c r="O2554" s="13" t="str">
        <f t="shared" si="245"/>
        <v>Feb</v>
      </c>
      <c r="P2554" s="13">
        <f t="shared" si="246"/>
        <v>42799.809965277775</v>
      </c>
      <c r="Q2554" t="b">
        <v>0</v>
      </c>
      <c r="R2554">
        <v>18</v>
      </c>
      <c r="S2554" t="b">
        <v>1</v>
      </c>
      <c r="T2554" t="s">
        <v>8298</v>
      </c>
      <c r="U2554" s="9" t="s">
        <v>8323</v>
      </c>
      <c r="V2554" t="s">
        <v>8352</v>
      </c>
    </row>
    <row r="2555" spans="1:22" ht="45" hidden="1" x14ac:dyDescent="0.3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s="7">
        <f t="shared" si="247"/>
        <v>156</v>
      </c>
      <c r="G2555" s="7">
        <f t="shared" si="242"/>
        <v>38.880000000000003</v>
      </c>
      <c r="H2555" t="s">
        <v>8218</v>
      </c>
      <c r="I2555" t="s">
        <v>8223</v>
      </c>
      <c r="J2555" t="s">
        <v>8245</v>
      </c>
      <c r="K2555">
        <v>1348202807</v>
      </c>
      <c r="L2555">
        <v>1343018807</v>
      </c>
      <c r="M2555" s="13">
        <f t="shared" si="243"/>
        <v>41113.199155092596</v>
      </c>
      <c r="N2555" s="13" t="str">
        <f t="shared" si="244"/>
        <v>2012</v>
      </c>
      <c r="O2555" s="13" t="str">
        <f t="shared" si="245"/>
        <v>Jul</v>
      </c>
      <c r="P2555" s="13">
        <f t="shared" si="246"/>
        <v>41173.199155092596</v>
      </c>
      <c r="Q2555" t="b">
        <v>0</v>
      </c>
      <c r="R2555">
        <v>60</v>
      </c>
      <c r="S2555" t="b">
        <v>1</v>
      </c>
      <c r="T2555" t="s">
        <v>8298</v>
      </c>
      <c r="U2555" s="9" t="s">
        <v>8323</v>
      </c>
      <c r="V2555" t="s">
        <v>8352</v>
      </c>
    </row>
    <row r="2556" spans="1:22" ht="60" hidden="1" x14ac:dyDescent="0.3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s="7">
        <f t="shared" si="247"/>
        <v>123</v>
      </c>
      <c r="G2556" s="7">
        <f t="shared" si="242"/>
        <v>54.99</v>
      </c>
      <c r="H2556" t="s">
        <v>8218</v>
      </c>
      <c r="I2556" t="s">
        <v>8223</v>
      </c>
      <c r="J2556" t="s">
        <v>8245</v>
      </c>
      <c r="K2556">
        <v>1433131140</v>
      </c>
      <c r="L2556">
        <v>1430445163</v>
      </c>
      <c r="M2556" s="13">
        <f t="shared" si="243"/>
        <v>42125.078275462962</v>
      </c>
      <c r="N2556" s="13" t="str">
        <f t="shared" si="244"/>
        <v>2015</v>
      </c>
      <c r="O2556" s="13" t="str">
        <f t="shared" si="245"/>
        <v>May</v>
      </c>
      <c r="P2556" s="13">
        <f t="shared" si="246"/>
        <v>42156.165972222225</v>
      </c>
      <c r="Q2556" t="b">
        <v>0</v>
      </c>
      <c r="R2556">
        <v>67</v>
      </c>
      <c r="S2556" t="b">
        <v>1</v>
      </c>
      <c r="T2556" t="s">
        <v>8298</v>
      </c>
      <c r="U2556" s="9" t="s">
        <v>8323</v>
      </c>
      <c r="V2556" t="s">
        <v>8352</v>
      </c>
    </row>
    <row r="2557" spans="1:22" ht="60" hidden="1" x14ac:dyDescent="0.3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s="7">
        <f t="shared" si="247"/>
        <v>107</v>
      </c>
      <c r="G2557" s="7">
        <f t="shared" si="242"/>
        <v>61.34</v>
      </c>
      <c r="H2557" t="s">
        <v>8218</v>
      </c>
      <c r="I2557" t="s">
        <v>8223</v>
      </c>
      <c r="J2557" t="s">
        <v>8245</v>
      </c>
      <c r="K2557">
        <v>1338219793</v>
      </c>
      <c r="L2557">
        <v>1335541393</v>
      </c>
      <c r="M2557" s="13">
        <f t="shared" si="243"/>
        <v>41026.655011574076</v>
      </c>
      <c r="N2557" s="13" t="str">
        <f t="shared" si="244"/>
        <v>2012</v>
      </c>
      <c r="O2557" s="13" t="str">
        <f t="shared" si="245"/>
        <v>Apr</v>
      </c>
      <c r="P2557" s="13">
        <f t="shared" si="246"/>
        <v>41057.655011574076</v>
      </c>
      <c r="Q2557" t="b">
        <v>0</v>
      </c>
      <c r="R2557">
        <v>35</v>
      </c>
      <c r="S2557" t="b">
        <v>1</v>
      </c>
      <c r="T2557" t="s">
        <v>8298</v>
      </c>
      <c r="U2557" s="9" t="s">
        <v>8323</v>
      </c>
      <c r="V2557" t="s">
        <v>8352</v>
      </c>
    </row>
    <row r="2558" spans="1:22" ht="45" hidden="1" x14ac:dyDescent="0.3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s="7">
        <f t="shared" si="247"/>
        <v>106</v>
      </c>
      <c r="G2558" s="7">
        <f t="shared" si="242"/>
        <v>23.12</v>
      </c>
      <c r="H2558" t="s">
        <v>8218</v>
      </c>
      <c r="I2558" t="s">
        <v>8223</v>
      </c>
      <c r="J2558" t="s">
        <v>8245</v>
      </c>
      <c r="K2558">
        <v>1356392857</v>
      </c>
      <c r="L2558">
        <v>1352504857</v>
      </c>
      <c r="M2558" s="13">
        <f t="shared" si="243"/>
        <v>41222.991400462961</v>
      </c>
      <c r="N2558" s="13" t="str">
        <f t="shared" si="244"/>
        <v>2012</v>
      </c>
      <c r="O2558" s="13" t="str">
        <f t="shared" si="245"/>
        <v>Nov</v>
      </c>
      <c r="P2558" s="13">
        <f t="shared" si="246"/>
        <v>41267.991400462961</v>
      </c>
      <c r="Q2558" t="b">
        <v>0</v>
      </c>
      <c r="R2558">
        <v>34</v>
      </c>
      <c r="S2558" t="b">
        <v>1</v>
      </c>
      <c r="T2558" t="s">
        <v>8298</v>
      </c>
      <c r="U2558" s="9" t="s">
        <v>8323</v>
      </c>
      <c r="V2558" t="s">
        <v>8352</v>
      </c>
    </row>
    <row r="2559" spans="1:22" ht="30" hidden="1" x14ac:dyDescent="0.3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s="7">
        <f t="shared" si="247"/>
        <v>118</v>
      </c>
      <c r="G2559" s="7">
        <f t="shared" si="242"/>
        <v>29.61</v>
      </c>
      <c r="H2559" t="s">
        <v>8218</v>
      </c>
      <c r="I2559" t="s">
        <v>8224</v>
      </c>
      <c r="J2559" t="s">
        <v>8246</v>
      </c>
      <c r="K2559">
        <v>1400176386</v>
      </c>
      <c r="L2559">
        <v>1397584386</v>
      </c>
      <c r="M2559" s="13">
        <f t="shared" si="243"/>
        <v>41744.745208333334</v>
      </c>
      <c r="N2559" s="13" t="str">
        <f t="shared" si="244"/>
        <v>2014</v>
      </c>
      <c r="O2559" s="13" t="str">
        <f t="shared" si="245"/>
        <v>Apr</v>
      </c>
      <c r="P2559" s="13">
        <f t="shared" si="246"/>
        <v>41774.745208333334</v>
      </c>
      <c r="Q2559" t="b">
        <v>0</v>
      </c>
      <c r="R2559">
        <v>36</v>
      </c>
      <c r="S2559" t="b">
        <v>1</v>
      </c>
      <c r="T2559" t="s">
        <v>8298</v>
      </c>
      <c r="U2559" s="9" t="s">
        <v>8323</v>
      </c>
      <c r="V2559" t="s">
        <v>8352</v>
      </c>
    </row>
    <row r="2560" spans="1:22" ht="45" hidden="1" x14ac:dyDescent="0.3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s="7">
        <f t="shared" si="247"/>
        <v>109</v>
      </c>
      <c r="G2560" s="7">
        <f t="shared" si="242"/>
        <v>75.61</v>
      </c>
      <c r="H2560" t="s">
        <v>8218</v>
      </c>
      <c r="I2560" t="s">
        <v>8225</v>
      </c>
      <c r="J2560" t="s">
        <v>8247</v>
      </c>
      <c r="K2560">
        <v>1430488740</v>
      </c>
      <c r="L2560">
        <v>1427747906</v>
      </c>
      <c r="M2560" s="13">
        <f t="shared" si="243"/>
        <v>42093.860023148154</v>
      </c>
      <c r="N2560" s="13" t="str">
        <f t="shared" si="244"/>
        <v>2015</v>
      </c>
      <c r="O2560" s="13" t="str">
        <f t="shared" si="245"/>
        <v>Mar</v>
      </c>
      <c r="P2560" s="13">
        <f t="shared" si="246"/>
        <v>42125.582638888889</v>
      </c>
      <c r="Q2560" t="b">
        <v>0</v>
      </c>
      <c r="R2560">
        <v>18</v>
      </c>
      <c r="S2560" t="b">
        <v>1</v>
      </c>
      <c r="T2560" t="s">
        <v>8298</v>
      </c>
      <c r="U2560" s="9" t="s">
        <v>8323</v>
      </c>
      <c r="V2560" t="s">
        <v>8352</v>
      </c>
    </row>
    <row r="2561" spans="1:22" ht="45" hidden="1" x14ac:dyDescent="0.3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s="7">
        <f t="shared" si="247"/>
        <v>111</v>
      </c>
      <c r="G2561" s="7">
        <f t="shared" si="242"/>
        <v>35.6</v>
      </c>
      <c r="H2561" t="s">
        <v>8218</v>
      </c>
      <c r="I2561" t="s">
        <v>8223</v>
      </c>
      <c r="J2561" t="s">
        <v>8245</v>
      </c>
      <c r="K2561">
        <v>1321385820</v>
      </c>
      <c r="L2561">
        <v>1318539484</v>
      </c>
      <c r="M2561" s="13">
        <f t="shared" si="243"/>
        <v>40829.873657407406</v>
      </c>
      <c r="N2561" s="13" t="str">
        <f t="shared" si="244"/>
        <v>2011</v>
      </c>
      <c r="O2561" s="13" t="str">
        <f t="shared" si="245"/>
        <v>Oct</v>
      </c>
      <c r="P2561" s="13">
        <f t="shared" si="246"/>
        <v>40862.817361111112</v>
      </c>
      <c r="Q2561" t="b">
        <v>0</v>
      </c>
      <c r="R2561">
        <v>25</v>
      </c>
      <c r="S2561" t="b">
        <v>1</v>
      </c>
      <c r="T2561" t="s">
        <v>8298</v>
      </c>
      <c r="U2561" s="9" t="s">
        <v>8323</v>
      </c>
      <c r="V2561" t="s">
        <v>8352</v>
      </c>
    </row>
    <row r="2562" spans="1:22" ht="60" hidden="1" x14ac:dyDescent="0.3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s="7">
        <f t="shared" si="247"/>
        <v>100</v>
      </c>
      <c r="G2562" s="7">
        <f t="shared" si="242"/>
        <v>143</v>
      </c>
      <c r="H2562" t="s">
        <v>8218</v>
      </c>
      <c r="I2562" t="s">
        <v>8224</v>
      </c>
      <c r="J2562" t="s">
        <v>8246</v>
      </c>
      <c r="K2562">
        <v>1425682174</v>
      </c>
      <c r="L2562">
        <v>1423090174</v>
      </c>
      <c r="M2562" s="13">
        <f t="shared" si="243"/>
        <v>42039.951087962967</v>
      </c>
      <c r="N2562" s="13" t="str">
        <f t="shared" si="244"/>
        <v>2015</v>
      </c>
      <c r="O2562" s="13" t="str">
        <f t="shared" si="245"/>
        <v>Feb</v>
      </c>
      <c r="P2562" s="13">
        <f t="shared" si="246"/>
        <v>42069.951087962967</v>
      </c>
      <c r="Q2562" t="b">
        <v>0</v>
      </c>
      <c r="R2562">
        <v>21</v>
      </c>
      <c r="S2562" t="b">
        <v>1</v>
      </c>
      <c r="T2562" t="s">
        <v>8298</v>
      </c>
      <c r="U2562" s="9" t="s">
        <v>8323</v>
      </c>
      <c r="V2562" t="s">
        <v>8352</v>
      </c>
    </row>
    <row r="2563" spans="1:22" ht="60" hidden="1" x14ac:dyDescent="0.3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s="7">
        <f t="shared" si="247"/>
        <v>0</v>
      </c>
      <c r="G2563" s="7">
        <f t="shared" si="242"/>
        <v>0</v>
      </c>
      <c r="H2563" t="s">
        <v>8219</v>
      </c>
      <c r="I2563" t="s">
        <v>8228</v>
      </c>
      <c r="J2563" t="s">
        <v>8250</v>
      </c>
      <c r="K2563">
        <v>1444740089</v>
      </c>
      <c r="L2563">
        <v>1442148089</v>
      </c>
      <c r="M2563" s="13">
        <f t="shared" si="243"/>
        <v>42260.528807870374</v>
      </c>
      <c r="N2563" s="13" t="str">
        <f t="shared" si="244"/>
        <v>2015</v>
      </c>
      <c r="O2563" s="13" t="str">
        <f t="shared" si="245"/>
        <v>Sep</v>
      </c>
      <c r="P2563" s="13">
        <f t="shared" si="246"/>
        <v>42290.528807870374</v>
      </c>
      <c r="Q2563" t="b">
        <v>0</v>
      </c>
      <c r="R2563">
        <v>0</v>
      </c>
      <c r="S2563" t="b">
        <v>0</v>
      </c>
      <c r="T2563" t="s">
        <v>8282</v>
      </c>
      <c r="U2563" s="9" t="s">
        <v>8334</v>
      </c>
      <c r="V2563" t="s">
        <v>8335</v>
      </c>
    </row>
    <row r="2564" spans="1:22" ht="60" hidden="1" x14ac:dyDescent="0.3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s="7">
        <f t="shared" si="247"/>
        <v>1</v>
      </c>
      <c r="G2564" s="7">
        <f t="shared" si="242"/>
        <v>25</v>
      </c>
      <c r="H2564" t="s">
        <v>8219</v>
      </c>
      <c r="I2564" t="s">
        <v>8235</v>
      </c>
      <c r="J2564" t="s">
        <v>8248</v>
      </c>
      <c r="K2564">
        <v>1476189339</v>
      </c>
      <c r="L2564">
        <v>1471005339</v>
      </c>
      <c r="M2564" s="13">
        <f t="shared" si="243"/>
        <v>42594.524756944447</v>
      </c>
      <c r="N2564" s="13" t="str">
        <f t="shared" si="244"/>
        <v>2016</v>
      </c>
      <c r="O2564" s="13" t="str">
        <f t="shared" si="245"/>
        <v>Aug</v>
      </c>
      <c r="P2564" s="13">
        <f t="shared" si="246"/>
        <v>42654.524756944447</v>
      </c>
      <c r="Q2564" t="b">
        <v>0</v>
      </c>
      <c r="R2564">
        <v>3</v>
      </c>
      <c r="S2564" t="b">
        <v>0</v>
      </c>
      <c r="T2564" t="s">
        <v>8282</v>
      </c>
      <c r="U2564" s="9" t="s">
        <v>8334</v>
      </c>
      <c r="V2564" t="s">
        <v>8335</v>
      </c>
    </row>
    <row r="2565" spans="1:22" ht="30" hidden="1" x14ac:dyDescent="0.3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s="7">
        <f t="shared" si="247"/>
        <v>0</v>
      </c>
      <c r="G2565" s="7">
        <f t="shared" si="242"/>
        <v>0</v>
      </c>
      <c r="H2565" t="s">
        <v>8219</v>
      </c>
      <c r="I2565" t="s">
        <v>8223</v>
      </c>
      <c r="J2565" t="s">
        <v>8245</v>
      </c>
      <c r="K2565">
        <v>1438226451</v>
      </c>
      <c r="L2565">
        <v>1433042451</v>
      </c>
      <c r="M2565" s="13">
        <f t="shared" si="243"/>
        <v>42155.139479166668</v>
      </c>
      <c r="N2565" s="13" t="str">
        <f t="shared" si="244"/>
        <v>2015</v>
      </c>
      <c r="O2565" s="13" t="str">
        <f t="shared" si="245"/>
        <v>May</v>
      </c>
      <c r="P2565" s="13">
        <f t="shared" si="246"/>
        <v>42215.139479166668</v>
      </c>
      <c r="Q2565" t="b">
        <v>0</v>
      </c>
      <c r="R2565">
        <v>0</v>
      </c>
      <c r="S2565" t="b">
        <v>0</v>
      </c>
      <c r="T2565" t="s">
        <v>8282</v>
      </c>
      <c r="U2565" s="9" t="s">
        <v>8334</v>
      </c>
      <c r="V2565" t="s">
        <v>8335</v>
      </c>
    </row>
    <row r="2566" spans="1:22" ht="45" hidden="1" x14ac:dyDescent="0.3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s="7">
        <f t="shared" si="247"/>
        <v>0</v>
      </c>
      <c r="G2566" s="7">
        <f t="shared" si="242"/>
        <v>0</v>
      </c>
      <c r="H2566" t="s">
        <v>8219</v>
      </c>
      <c r="I2566" t="s">
        <v>8228</v>
      </c>
      <c r="J2566" t="s">
        <v>8250</v>
      </c>
      <c r="K2566">
        <v>1406854699</v>
      </c>
      <c r="L2566">
        <v>1404262699</v>
      </c>
      <c r="M2566" s="13">
        <f t="shared" si="243"/>
        <v>41822.040497685186</v>
      </c>
      <c r="N2566" s="13" t="str">
        <f t="shared" si="244"/>
        <v>2014</v>
      </c>
      <c r="O2566" s="13" t="str">
        <f t="shared" si="245"/>
        <v>Jul</v>
      </c>
      <c r="P2566" s="13">
        <f t="shared" si="246"/>
        <v>41852.040497685186</v>
      </c>
      <c r="Q2566" t="b">
        <v>0</v>
      </c>
      <c r="R2566">
        <v>0</v>
      </c>
      <c r="S2566" t="b">
        <v>0</v>
      </c>
      <c r="T2566" t="s">
        <v>8282</v>
      </c>
      <c r="U2566" s="9" t="s">
        <v>8334</v>
      </c>
      <c r="V2566" t="s">
        <v>8335</v>
      </c>
    </row>
    <row r="2567" spans="1:22" ht="45" hidden="1" x14ac:dyDescent="0.3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s="7">
        <f t="shared" si="247"/>
        <v>1</v>
      </c>
      <c r="G2567" s="7">
        <f t="shared" si="242"/>
        <v>100</v>
      </c>
      <c r="H2567" t="s">
        <v>8219</v>
      </c>
      <c r="I2567" t="s">
        <v>8223</v>
      </c>
      <c r="J2567" t="s">
        <v>8245</v>
      </c>
      <c r="K2567">
        <v>1462827000</v>
      </c>
      <c r="L2567">
        <v>1457710589</v>
      </c>
      <c r="M2567" s="13">
        <f t="shared" si="243"/>
        <v>42440.650335648148</v>
      </c>
      <c r="N2567" s="13" t="str">
        <f t="shared" si="244"/>
        <v>2016</v>
      </c>
      <c r="O2567" s="13" t="str">
        <f t="shared" si="245"/>
        <v>Mar</v>
      </c>
      <c r="P2567" s="13">
        <f t="shared" si="246"/>
        <v>42499.868055555555</v>
      </c>
      <c r="Q2567" t="b">
        <v>0</v>
      </c>
      <c r="R2567">
        <v>1</v>
      </c>
      <c r="S2567" t="b">
        <v>0</v>
      </c>
      <c r="T2567" t="s">
        <v>8282</v>
      </c>
      <c r="U2567" s="9" t="s">
        <v>8334</v>
      </c>
      <c r="V2567" t="s">
        <v>8335</v>
      </c>
    </row>
    <row r="2568" spans="1:22" ht="45" hidden="1" x14ac:dyDescent="0.3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s="7">
        <f t="shared" si="247"/>
        <v>0</v>
      </c>
      <c r="G2568" s="7">
        <f t="shared" si="242"/>
        <v>0</v>
      </c>
      <c r="H2568" t="s">
        <v>8219</v>
      </c>
      <c r="I2568" t="s">
        <v>8223</v>
      </c>
      <c r="J2568" t="s">
        <v>8245</v>
      </c>
      <c r="K2568">
        <v>1408663948</v>
      </c>
      <c r="L2568">
        <v>1406071948</v>
      </c>
      <c r="M2568" s="13">
        <f t="shared" si="243"/>
        <v>41842.980879629627</v>
      </c>
      <c r="N2568" s="13" t="str">
        <f t="shared" si="244"/>
        <v>2014</v>
      </c>
      <c r="O2568" s="13" t="str">
        <f t="shared" si="245"/>
        <v>Jul</v>
      </c>
      <c r="P2568" s="13">
        <f t="shared" si="246"/>
        <v>41872.980879629627</v>
      </c>
      <c r="Q2568" t="b">
        <v>0</v>
      </c>
      <c r="R2568">
        <v>0</v>
      </c>
      <c r="S2568" t="b">
        <v>0</v>
      </c>
      <c r="T2568" t="s">
        <v>8282</v>
      </c>
      <c r="U2568" s="9" t="s">
        <v>8334</v>
      </c>
      <c r="V2568" t="s">
        <v>8335</v>
      </c>
    </row>
    <row r="2569" spans="1:22" ht="45" hidden="1" x14ac:dyDescent="0.3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s="7">
        <f t="shared" si="247"/>
        <v>0</v>
      </c>
      <c r="G2569" s="7">
        <f t="shared" si="242"/>
        <v>60</v>
      </c>
      <c r="H2569" t="s">
        <v>8219</v>
      </c>
      <c r="I2569" t="s">
        <v>8223</v>
      </c>
      <c r="J2569" t="s">
        <v>8245</v>
      </c>
      <c r="K2569">
        <v>1429823138</v>
      </c>
      <c r="L2569">
        <v>1427231138</v>
      </c>
      <c r="M2569" s="13">
        <f t="shared" si="243"/>
        <v>42087.878912037035</v>
      </c>
      <c r="N2569" s="13" t="str">
        <f t="shared" si="244"/>
        <v>2015</v>
      </c>
      <c r="O2569" s="13" t="str">
        <f t="shared" si="245"/>
        <v>Mar</v>
      </c>
      <c r="P2569" s="13">
        <f t="shared" si="246"/>
        <v>42117.878912037035</v>
      </c>
      <c r="Q2569" t="b">
        <v>0</v>
      </c>
      <c r="R2569">
        <v>2</v>
      </c>
      <c r="S2569" t="b">
        <v>0</v>
      </c>
      <c r="T2569" t="s">
        <v>8282</v>
      </c>
      <c r="U2569" s="9" t="s">
        <v>8334</v>
      </c>
      <c r="V2569" t="s">
        <v>8335</v>
      </c>
    </row>
    <row r="2570" spans="1:22" ht="45" hidden="1" x14ac:dyDescent="0.3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s="7">
        <f t="shared" si="247"/>
        <v>1</v>
      </c>
      <c r="G2570" s="7">
        <f t="shared" ref="G2570:G2633" si="248">IFERROR(ROUND(E2570/R2570,2),0)</f>
        <v>50</v>
      </c>
      <c r="H2570" t="s">
        <v>8219</v>
      </c>
      <c r="I2570" t="s">
        <v>8224</v>
      </c>
      <c r="J2570" t="s">
        <v>8246</v>
      </c>
      <c r="K2570">
        <v>1472745594</v>
      </c>
      <c r="L2570">
        <v>1470153594</v>
      </c>
      <c r="M2570" s="13">
        <f t="shared" ref="M2570:M2633" si="249">(((L2570/60)/60)/24)+DATE(1970,1,1)</f>
        <v>42584.666597222225</v>
      </c>
      <c r="N2570" s="13" t="str">
        <f t="shared" ref="N2570:N2633" si="250">TEXT(M2570, "YYY")</f>
        <v>2016</v>
      </c>
      <c r="O2570" s="13" t="str">
        <f t="shared" ref="O2570:O2633" si="251">TEXT(M2570,"MMM")</f>
        <v>Aug</v>
      </c>
      <c r="P2570" s="13">
        <f t="shared" ref="P2570:P2633" si="252">(((K2570/60)/60)/24)+DATE(1970,1,1)</f>
        <v>42614.666597222225</v>
      </c>
      <c r="Q2570" t="b">
        <v>0</v>
      </c>
      <c r="R2570">
        <v>1</v>
      </c>
      <c r="S2570" t="b">
        <v>0</v>
      </c>
      <c r="T2570" t="s">
        <v>8282</v>
      </c>
      <c r="U2570" s="9" t="s">
        <v>8334</v>
      </c>
      <c r="V2570" t="s">
        <v>8335</v>
      </c>
    </row>
    <row r="2571" spans="1:22" ht="45" hidden="1" x14ac:dyDescent="0.3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s="7">
        <f t="shared" si="247"/>
        <v>2</v>
      </c>
      <c r="G2571" s="7">
        <f t="shared" si="248"/>
        <v>72.5</v>
      </c>
      <c r="H2571" t="s">
        <v>8219</v>
      </c>
      <c r="I2571" t="s">
        <v>8223</v>
      </c>
      <c r="J2571" t="s">
        <v>8245</v>
      </c>
      <c r="K2571">
        <v>1442457112</v>
      </c>
      <c r="L2571">
        <v>1439865112</v>
      </c>
      <c r="M2571" s="13">
        <f t="shared" si="249"/>
        <v>42234.105462962965</v>
      </c>
      <c r="N2571" s="13" t="str">
        <f t="shared" si="250"/>
        <v>2015</v>
      </c>
      <c r="O2571" s="13" t="str">
        <f t="shared" si="251"/>
        <v>Aug</v>
      </c>
      <c r="P2571" s="13">
        <f t="shared" si="252"/>
        <v>42264.105462962965</v>
      </c>
      <c r="Q2571" t="b">
        <v>0</v>
      </c>
      <c r="R2571">
        <v>2</v>
      </c>
      <c r="S2571" t="b">
        <v>0</v>
      </c>
      <c r="T2571" t="s">
        <v>8282</v>
      </c>
      <c r="U2571" s="9" t="s">
        <v>8334</v>
      </c>
      <c r="V2571" t="s">
        <v>8335</v>
      </c>
    </row>
    <row r="2572" spans="1:22" ht="45" hidden="1" x14ac:dyDescent="0.3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s="7">
        <f t="shared" si="247"/>
        <v>1</v>
      </c>
      <c r="G2572" s="7">
        <f t="shared" si="248"/>
        <v>29.5</v>
      </c>
      <c r="H2572" t="s">
        <v>8219</v>
      </c>
      <c r="I2572" t="s">
        <v>8223</v>
      </c>
      <c r="J2572" t="s">
        <v>8245</v>
      </c>
      <c r="K2572">
        <v>1486590035</v>
      </c>
      <c r="L2572">
        <v>1483998035</v>
      </c>
      <c r="M2572" s="13">
        <f t="shared" si="249"/>
        <v>42744.903182870374</v>
      </c>
      <c r="N2572" s="13" t="str">
        <f t="shared" si="250"/>
        <v>2017</v>
      </c>
      <c r="O2572" s="13" t="str">
        <f t="shared" si="251"/>
        <v>Jan</v>
      </c>
      <c r="P2572" s="13">
        <f t="shared" si="252"/>
        <v>42774.903182870374</v>
      </c>
      <c r="Q2572" t="b">
        <v>0</v>
      </c>
      <c r="R2572">
        <v>2</v>
      </c>
      <c r="S2572" t="b">
        <v>0</v>
      </c>
      <c r="T2572" t="s">
        <v>8282</v>
      </c>
      <c r="U2572" s="9" t="s">
        <v>8334</v>
      </c>
      <c r="V2572" t="s">
        <v>8335</v>
      </c>
    </row>
    <row r="2573" spans="1:22" ht="45" hidden="1" x14ac:dyDescent="0.3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s="7">
        <f t="shared" si="247"/>
        <v>0</v>
      </c>
      <c r="G2573" s="7">
        <f t="shared" si="248"/>
        <v>62.5</v>
      </c>
      <c r="H2573" t="s">
        <v>8219</v>
      </c>
      <c r="I2573" t="s">
        <v>8225</v>
      </c>
      <c r="J2573" t="s">
        <v>8247</v>
      </c>
      <c r="K2573">
        <v>1463645521</v>
      </c>
      <c r="L2573">
        <v>1458461521</v>
      </c>
      <c r="M2573" s="13">
        <f t="shared" si="249"/>
        <v>42449.341678240744</v>
      </c>
      <c r="N2573" s="13" t="str">
        <f t="shared" si="250"/>
        <v>2016</v>
      </c>
      <c r="O2573" s="13" t="str">
        <f t="shared" si="251"/>
        <v>Mar</v>
      </c>
      <c r="P2573" s="13">
        <f t="shared" si="252"/>
        <v>42509.341678240744</v>
      </c>
      <c r="Q2573" t="b">
        <v>0</v>
      </c>
      <c r="R2573">
        <v>4</v>
      </c>
      <c r="S2573" t="b">
        <v>0</v>
      </c>
      <c r="T2573" t="s">
        <v>8282</v>
      </c>
      <c r="U2573" s="9" t="s">
        <v>8334</v>
      </c>
      <c r="V2573" t="s">
        <v>8335</v>
      </c>
    </row>
    <row r="2574" spans="1:22" ht="45" hidden="1" x14ac:dyDescent="0.3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s="7">
        <f t="shared" si="247"/>
        <v>0</v>
      </c>
      <c r="G2574" s="7">
        <f t="shared" si="248"/>
        <v>0</v>
      </c>
      <c r="H2574" t="s">
        <v>8219</v>
      </c>
      <c r="I2574" t="s">
        <v>8223</v>
      </c>
      <c r="J2574" t="s">
        <v>8245</v>
      </c>
      <c r="K2574">
        <v>1428893517</v>
      </c>
      <c r="L2574">
        <v>1426301517</v>
      </c>
      <c r="M2574" s="13">
        <f t="shared" si="249"/>
        <v>42077.119409722218</v>
      </c>
      <c r="N2574" s="13" t="str">
        <f t="shared" si="250"/>
        <v>2015</v>
      </c>
      <c r="O2574" s="13" t="str">
        <f t="shared" si="251"/>
        <v>Mar</v>
      </c>
      <c r="P2574" s="13">
        <f t="shared" si="252"/>
        <v>42107.119409722218</v>
      </c>
      <c r="Q2574" t="b">
        <v>0</v>
      </c>
      <c r="R2574">
        <v>0</v>
      </c>
      <c r="S2574" t="b">
        <v>0</v>
      </c>
      <c r="T2574" t="s">
        <v>8282</v>
      </c>
      <c r="U2574" s="9" t="s">
        <v>8334</v>
      </c>
      <c r="V2574" t="s">
        <v>8335</v>
      </c>
    </row>
    <row r="2575" spans="1:22" ht="60" hidden="1" x14ac:dyDescent="0.3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s="7">
        <f t="shared" si="247"/>
        <v>0</v>
      </c>
      <c r="G2575" s="7">
        <f t="shared" si="248"/>
        <v>0</v>
      </c>
      <c r="H2575" t="s">
        <v>8219</v>
      </c>
      <c r="I2575" t="s">
        <v>8223</v>
      </c>
      <c r="J2575" t="s">
        <v>8245</v>
      </c>
      <c r="K2575">
        <v>1408803149</v>
      </c>
      <c r="L2575">
        <v>1404915149</v>
      </c>
      <c r="M2575" s="13">
        <f t="shared" si="249"/>
        <v>41829.592002314814</v>
      </c>
      <c r="N2575" s="13" t="str">
        <f t="shared" si="250"/>
        <v>2014</v>
      </c>
      <c r="O2575" s="13" t="str">
        <f t="shared" si="251"/>
        <v>Jul</v>
      </c>
      <c r="P2575" s="13">
        <f t="shared" si="252"/>
        <v>41874.592002314814</v>
      </c>
      <c r="Q2575" t="b">
        <v>0</v>
      </c>
      <c r="R2575">
        <v>0</v>
      </c>
      <c r="S2575" t="b">
        <v>0</v>
      </c>
      <c r="T2575" t="s">
        <v>8282</v>
      </c>
      <c r="U2575" s="9" t="s">
        <v>8334</v>
      </c>
      <c r="V2575" t="s">
        <v>8335</v>
      </c>
    </row>
    <row r="2576" spans="1:22" ht="60" hidden="1" x14ac:dyDescent="0.3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s="7">
        <f t="shared" si="247"/>
        <v>0</v>
      </c>
      <c r="G2576" s="7">
        <f t="shared" si="248"/>
        <v>0</v>
      </c>
      <c r="H2576" t="s">
        <v>8219</v>
      </c>
      <c r="I2576" t="s">
        <v>8223</v>
      </c>
      <c r="J2576" t="s">
        <v>8245</v>
      </c>
      <c r="K2576">
        <v>1463600945</v>
      </c>
      <c r="L2576">
        <v>1461786545</v>
      </c>
      <c r="M2576" s="13">
        <f t="shared" si="249"/>
        <v>42487.825752314813</v>
      </c>
      <c r="N2576" s="13" t="str">
        <f t="shared" si="250"/>
        <v>2016</v>
      </c>
      <c r="O2576" s="13" t="str">
        <f t="shared" si="251"/>
        <v>Apr</v>
      </c>
      <c r="P2576" s="13">
        <f t="shared" si="252"/>
        <v>42508.825752314813</v>
      </c>
      <c r="Q2576" t="b">
        <v>0</v>
      </c>
      <c r="R2576">
        <v>0</v>
      </c>
      <c r="S2576" t="b">
        <v>0</v>
      </c>
      <c r="T2576" t="s">
        <v>8282</v>
      </c>
      <c r="U2576" s="9" t="s">
        <v>8334</v>
      </c>
      <c r="V2576" t="s">
        <v>8335</v>
      </c>
    </row>
    <row r="2577" spans="1:22" ht="60" hidden="1" x14ac:dyDescent="0.3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s="7">
        <f t="shared" si="247"/>
        <v>0</v>
      </c>
      <c r="G2577" s="7">
        <f t="shared" si="248"/>
        <v>0</v>
      </c>
      <c r="H2577" t="s">
        <v>8219</v>
      </c>
      <c r="I2577" t="s">
        <v>8223</v>
      </c>
      <c r="J2577" t="s">
        <v>8245</v>
      </c>
      <c r="K2577">
        <v>1421030194</v>
      </c>
      <c r="L2577">
        <v>1418438194</v>
      </c>
      <c r="M2577" s="13">
        <f t="shared" si="249"/>
        <v>41986.108726851846</v>
      </c>
      <c r="N2577" s="13" t="str">
        <f t="shared" si="250"/>
        <v>2014</v>
      </c>
      <c r="O2577" s="13" t="str">
        <f t="shared" si="251"/>
        <v>Dec</v>
      </c>
      <c r="P2577" s="13">
        <f t="shared" si="252"/>
        <v>42016.108726851846</v>
      </c>
      <c r="Q2577" t="b">
        <v>0</v>
      </c>
      <c r="R2577">
        <v>0</v>
      </c>
      <c r="S2577" t="b">
        <v>0</v>
      </c>
      <c r="T2577" t="s">
        <v>8282</v>
      </c>
      <c r="U2577" s="9" t="s">
        <v>8334</v>
      </c>
      <c r="V2577" t="s">
        <v>8335</v>
      </c>
    </row>
    <row r="2578" spans="1:22" ht="30" hidden="1" x14ac:dyDescent="0.3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s="7">
        <f t="shared" si="247"/>
        <v>0</v>
      </c>
      <c r="G2578" s="7">
        <f t="shared" si="248"/>
        <v>0</v>
      </c>
      <c r="H2578" t="s">
        <v>8219</v>
      </c>
      <c r="I2578" t="s">
        <v>8223</v>
      </c>
      <c r="J2578" t="s">
        <v>8245</v>
      </c>
      <c r="K2578">
        <v>1428707647</v>
      </c>
      <c r="L2578">
        <v>1424823247</v>
      </c>
      <c r="M2578" s="13">
        <f t="shared" si="249"/>
        <v>42060.00980324074</v>
      </c>
      <c r="N2578" s="13" t="str">
        <f t="shared" si="250"/>
        <v>2015</v>
      </c>
      <c r="O2578" s="13" t="str">
        <f t="shared" si="251"/>
        <v>Feb</v>
      </c>
      <c r="P2578" s="13">
        <f t="shared" si="252"/>
        <v>42104.968136574069</v>
      </c>
      <c r="Q2578" t="b">
        <v>0</v>
      </c>
      <c r="R2578">
        <v>0</v>
      </c>
      <c r="S2578" t="b">
        <v>0</v>
      </c>
      <c r="T2578" t="s">
        <v>8282</v>
      </c>
      <c r="U2578" s="9" t="s">
        <v>8334</v>
      </c>
      <c r="V2578" t="s">
        <v>8335</v>
      </c>
    </row>
    <row r="2579" spans="1:22" ht="45" hidden="1" x14ac:dyDescent="0.3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s="7">
        <f t="shared" si="247"/>
        <v>0</v>
      </c>
      <c r="G2579" s="7">
        <f t="shared" si="248"/>
        <v>0</v>
      </c>
      <c r="H2579" t="s">
        <v>8219</v>
      </c>
      <c r="I2579" t="s">
        <v>8223</v>
      </c>
      <c r="J2579" t="s">
        <v>8245</v>
      </c>
      <c r="K2579">
        <v>1407181297</v>
      </c>
      <c r="L2579">
        <v>1405021297</v>
      </c>
      <c r="M2579" s="13">
        <f t="shared" si="249"/>
        <v>41830.820567129631</v>
      </c>
      <c r="N2579" s="13" t="str">
        <f t="shared" si="250"/>
        <v>2014</v>
      </c>
      <c r="O2579" s="13" t="str">
        <f t="shared" si="251"/>
        <v>Jul</v>
      </c>
      <c r="P2579" s="13">
        <f t="shared" si="252"/>
        <v>41855.820567129631</v>
      </c>
      <c r="Q2579" t="b">
        <v>0</v>
      </c>
      <c r="R2579">
        <v>0</v>
      </c>
      <c r="S2579" t="b">
        <v>0</v>
      </c>
      <c r="T2579" t="s">
        <v>8282</v>
      </c>
      <c r="U2579" s="9" t="s">
        <v>8334</v>
      </c>
      <c r="V2579" t="s">
        <v>8335</v>
      </c>
    </row>
    <row r="2580" spans="1:22" ht="60" hidden="1" x14ac:dyDescent="0.3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s="7">
        <f t="shared" si="247"/>
        <v>0</v>
      </c>
      <c r="G2580" s="7">
        <f t="shared" si="248"/>
        <v>0</v>
      </c>
      <c r="H2580" t="s">
        <v>8219</v>
      </c>
      <c r="I2580" t="s">
        <v>8223</v>
      </c>
      <c r="J2580" t="s">
        <v>8245</v>
      </c>
      <c r="K2580">
        <v>1444410000</v>
      </c>
      <c r="L2580">
        <v>1440203579</v>
      </c>
      <c r="M2580" s="13">
        <f t="shared" si="249"/>
        <v>42238.022905092599</v>
      </c>
      <c r="N2580" s="13" t="str">
        <f t="shared" si="250"/>
        <v>2015</v>
      </c>
      <c r="O2580" s="13" t="str">
        <f t="shared" si="251"/>
        <v>Aug</v>
      </c>
      <c r="P2580" s="13">
        <f t="shared" si="252"/>
        <v>42286.708333333328</v>
      </c>
      <c r="Q2580" t="b">
        <v>0</v>
      </c>
      <c r="R2580">
        <v>0</v>
      </c>
      <c r="S2580" t="b">
        <v>0</v>
      </c>
      <c r="T2580" t="s">
        <v>8282</v>
      </c>
      <c r="U2580" s="9" t="s">
        <v>8334</v>
      </c>
      <c r="V2580" t="s">
        <v>8335</v>
      </c>
    </row>
    <row r="2581" spans="1:22" ht="45" hidden="1" x14ac:dyDescent="0.3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s="7">
        <f t="shared" si="247"/>
        <v>0</v>
      </c>
      <c r="G2581" s="7">
        <f t="shared" si="248"/>
        <v>23.08</v>
      </c>
      <c r="H2581" t="s">
        <v>8219</v>
      </c>
      <c r="I2581" t="s">
        <v>8223</v>
      </c>
      <c r="J2581" t="s">
        <v>8245</v>
      </c>
      <c r="K2581">
        <v>1410810903</v>
      </c>
      <c r="L2581">
        <v>1405626903</v>
      </c>
      <c r="M2581" s="13">
        <f t="shared" si="249"/>
        <v>41837.829895833333</v>
      </c>
      <c r="N2581" s="13" t="str">
        <f t="shared" si="250"/>
        <v>2014</v>
      </c>
      <c r="O2581" s="13" t="str">
        <f t="shared" si="251"/>
        <v>Jul</v>
      </c>
      <c r="P2581" s="13">
        <f t="shared" si="252"/>
        <v>41897.829895833333</v>
      </c>
      <c r="Q2581" t="b">
        <v>0</v>
      </c>
      <c r="R2581">
        <v>12</v>
      </c>
      <c r="S2581" t="b">
        <v>0</v>
      </c>
      <c r="T2581" t="s">
        <v>8282</v>
      </c>
      <c r="U2581" s="9" t="s">
        <v>8334</v>
      </c>
      <c r="V2581" t="s">
        <v>8335</v>
      </c>
    </row>
    <row r="2582" spans="1:22" ht="45" hidden="1" x14ac:dyDescent="0.3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s="7">
        <f t="shared" si="247"/>
        <v>1</v>
      </c>
      <c r="G2582" s="7">
        <f t="shared" si="248"/>
        <v>25.5</v>
      </c>
      <c r="H2582" t="s">
        <v>8219</v>
      </c>
      <c r="I2582" t="s">
        <v>8223</v>
      </c>
      <c r="J2582" t="s">
        <v>8245</v>
      </c>
      <c r="K2582">
        <v>1431745200</v>
      </c>
      <c r="L2582">
        <v>1429170603</v>
      </c>
      <c r="M2582" s="13">
        <f t="shared" si="249"/>
        <v>42110.326423611114</v>
      </c>
      <c r="N2582" s="13" t="str">
        <f t="shared" si="250"/>
        <v>2015</v>
      </c>
      <c r="O2582" s="13" t="str">
        <f t="shared" si="251"/>
        <v>Apr</v>
      </c>
      <c r="P2582" s="13">
        <f t="shared" si="252"/>
        <v>42140.125</v>
      </c>
      <c r="Q2582" t="b">
        <v>0</v>
      </c>
      <c r="R2582">
        <v>2</v>
      </c>
      <c r="S2582" t="b">
        <v>0</v>
      </c>
      <c r="T2582" t="s">
        <v>8282</v>
      </c>
      <c r="U2582" s="9" t="s">
        <v>8334</v>
      </c>
      <c r="V2582" t="s">
        <v>8335</v>
      </c>
    </row>
    <row r="2583" spans="1:22" ht="45" hidden="1" x14ac:dyDescent="0.3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s="7">
        <f t="shared" si="247"/>
        <v>11</v>
      </c>
      <c r="G2583" s="7">
        <f t="shared" si="248"/>
        <v>48.18</v>
      </c>
      <c r="H2583" t="s">
        <v>8220</v>
      </c>
      <c r="I2583" t="s">
        <v>8223</v>
      </c>
      <c r="J2583" t="s">
        <v>8245</v>
      </c>
      <c r="K2583">
        <v>1447689898</v>
      </c>
      <c r="L2583">
        <v>1445094298</v>
      </c>
      <c r="M2583" s="13">
        <f t="shared" si="249"/>
        <v>42294.628449074073</v>
      </c>
      <c r="N2583" s="13" t="str">
        <f t="shared" si="250"/>
        <v>2015</v>
      </c>
      <c r="O2583" s="13" t="str">
        <f t="shared" si="251"/>
        <v>Oct</v>
      </c>
      <c r="P2583" s="13">
        <f t="shared" si="252"/>
        <v>42324.670115740737</v>
      </c>
      <c r="Q2583" t="b">
        <v>0</v>
      </c>
      <c r="R2583">
        <v>11</v>
      </c>
      <c r="S2583" t="b">
        <v>0</v>
      </c>
      <c r="T2583" t="s">
        <v>8282</v>
      </c>
      <c r="U2583" s="9" t="s">
        <v>8334</v>
      </c>
      <c r="V2583" t="s">
        <v>8335</v>
      </c>
    </row>
    <row r="2584" spans="1:22" ht="30" hidden="1" x14ac:dyDescent="0.3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s="7">
        <f t="shared" si="247"/>
        <v>0</v>
      </c>
      <c r="G2584" s="7">
        <f t="shared" si="248"/>
        <v>1</v>
      </c>
      <c r="H2584" t="s">
        <v>8220</v>
      </c>
      <c r="I2584" t="s">
        <v>8223</v>
      </c>
      <c r="J2584" t="s">
        <v>8245</v>
      </c>
      <c r="K2584">
        <v>1477784634</v>
      </c>
      <c r="L2584">
        <v>1475192634</v>
      </c>
      <c r="M2584" s="13">
        <f t="shared" si="249"/>
        <v>42642.988819444443</v>
      </c>
      <c r="N2584" s="13" t="str">
        <f t="shared" si="250"/>
        <v>2016</v>
      </c>
      <c r="O2584" s="13" t="str">
        <f t="shared" si="251"/>
        <v>Sep</v>
      </c>
      <c r="P2584" s="13">
        <f t="shared" si="252"/>
        <v>42672.988819444443</v>
      </c>
      <c r="Q2584" t="b">
        <v>0</v>
      </c>
      <c r="R2584">
        <v>1</v>
      </c>
      <c r="S2584" t="b">
        <v>0</v>
      </c>
      <c r="T2584" t="s">
        <v>8282</v>
      </c>
      <c r="U2584" s="9" t="s">
        <v>8334</v>
      </c>
      <c r="V2584" t="s">
        <v>8335</v>
      </c>
    </row>
    <row r="2585" spans="1:22" ht="45" hidden="1" x14ac:dyDescent="0.3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s="7">
        <f t="shared" si="247"/>
        <v>1</v>
      </c>
      <c r="G2585" s="7">
        <f t="shared" si="248"/>
        <v>1</v>
      </c>
      <c r="H2585" t="s">
        <v>8220</v>
      </c>
      <c r="I2585" t="s">
        <v>8223</v>
      </c>
      <c r="J2585" t="s">
        <v>8245</v>
      </c>
      <c r="K2585">
        <v>1426526880</v>
      </c>
      <c r="L2585">
        <v>1421346480</v>
      </c>
      <c r="M2585" s="13">
        <f t="shared" si="249"/>
        <v>42019.76944444445</v>
      </c>
      <c r="N2585" s="13" t="str">
        <f t="shared" si="250"/>
        <v>2015</v>
      </c>
      <c r="O2585" s="13" t="str">
        <f t="shared" si="251"/>
        <v>Jan</v>
      </c>
      <c r="P2585" s="13">
        <f t="shared" si="252"/>
        <v>42079.727777777778</v>
      </c>
      <c r="Q2585" t="b">
        <v>0</v>
      </c>
      <c r="R2585">
        <v>5</v>
      </c>
      <c r="S2585" t="b">
        <v>0</v>
      </c>
      <c r="T2585" t="s">
        <v>8282</v>
      </c>
      <c r="U2585" s="9" t="s">
        <v>8334</v>
      </c>
      <c r="V2585" t="s">
        <v>8335</v>
      </c>
    </row>
    <row r="2586" spans="1:22" ht="45" hidden="1" x14ac:dyDescent="0.3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s="7">
        <f t="shared" ref="F2586:F2649" si="253">ROUND(E2586/D2586*100,0)</f>
        <v>0</v>
      </c>
      <c r="G2586" s="7">
        <f t="shared" si="248"/>
        <v>0</v>
      </c>
      <c r="H2586" t="s">
        <v>8220</v>
      </c>
      <c r="I2586" t="s">
        <v>8223</v>
      </c>
      <c r="J2586" t="s">
        <v>8245</v>
      </c>
      <c r="K2586">
        <v>1434341369</v>
      </c>
      <c r="L2586">
        <v>1431749369</v>
      </c>
      <c r="M2586" s="13">
        <f t="shared" si="249"/>
        <v>42140.173252314817</v>
      </c>
      <c r="N2586" s="13" t="str">
        <f t="shared" si="250"/>
        <v>2015</v>
      </c>
      <c r="O2586" s="13" t="str">
        <f t="shared" si="251"/>
        <v>May</v>
      </c>
      <c r="P2586" s="13">
        <f t="shared" si="252"/>
        <v>42170.173252314817</v>
      </c>
      <c r="Q2586" t="b">
        <v>0</v>
      </c>
      <c r="R2586">
        <v>0</v>
      </c>
      <c r="S2586" t="b">
        <v>0</v>
      </c>
      <c r="T2586" t="s">
        <v>8282</v>
      </c>
      <c r="U2586" s="9" t="s">
        <v>8334</v>
      </c>
      <c r="V2586" t="s">
        <v>8335</v>
      </c>
    </row>
    <row r="2587" spans="1:22" ht="45" hidden="1" x14ac:dyDescent="0.3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s="7">
        <f t="shared" si="253"/>
        <v>0</v>
      </c>
      <c r="G2587" s="7">
        <f t="shared" si="248"/>
        <v>50</v>
      </c>
      <c r="H2587" t="s">
        <v>8220</v>
      </c>
      <c r="I2587" t="s">
        <v>8223</v>
      </c>
      <c r="J2587" t="s">
        <v>8245</v>
      </c>
      <c r="K2587">
        <v>1404601632</v>
      </c>
      <c r="L2587">
        <v>1402009632</v>
      </c>
      <c r="M2587" s="13">
        <f t="shared" si="249"/>
        <v>41795.963333333333</v>
      </c>
      <c r="N2587" s="13" t="str">
        <f t="shared" si="250"/>
        <v>2014</v>
      </c>
      <c r="O2587" s="13" t="str">
        <f t="shared" si="251"/>
        <v>Jun</v>
      </c>
      <c r="P2587" s="13">
        <f t="shared" si="252"/>
        <v>41825.963333333333</v>
      </c>
      <c r="Q2587" t="b">
        <v>0</v>
      </c>
      <c r="R2587">
        <v>1</v>
      </c>
      <c r="S2587" t="b">
        <v>0</v>
      </c>
      <c r="T2587" t="s">
        <v>8282</v>
      </c>
      <c r="U2587" s="9" t="s">
        <v>8334</v>
      </c>
      <c r="V2587" t="s">
        <v>8335</v>
      </c>
    </row>
    <row r="2588" spans="1:22" ht="30" hidden="1" x14ac:dyDescent="0.3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s="7">
        <f t="shared" si="253"/>
        <v>0</v>
      </c>
      <c r="G2588" s="7">
        <f t="shared" si="248"/>
        <v>5</v>
      </c>
      <c r="H2588" t="s">
        <v>8220</v>
      </c>
      <c r="I2588" t="s">
        <v>8224</v>
      </c>
      <c r="J2588" t="s">
        <v>8246</v>
      </c>
      <c r="K2588">
        <v>1451030136</v>
      </c>
      <c r="L2588">
        <v>1448438136</v>
      </c>
      <c r="M2588" s="13">
        <f t="shared" si="249"/>
        <v>42333.330277777779</v>
      </c>
      <c r="N2588" s="13" t="str">
        <f t="shared" si="250"/>
        <v>2015</v>
      </c>
      <c r="O2588" s="13" t="str">
        <f t="shared" si="251"/>
        <v>Nov</v>
      </c>
      <c r="P2588" s="13">
        <f t="shared" si="252"/>
        <v>42363.330277777779</v>
      </c>
      <c r="Q2588" t="b">
        <v>0</v>
      </c>
      <c r="R2588">
        <v>1</v>
      </c>
      <c r="S2588" t="b">
        <v>0</v>
      </c>
      <c r="T2588" t="s">
        <v>8282</v>
      </c>
      <c r="U2588" s="9" t="s">
        <v>8334</v>
      </c>
      <c r="V2588" t="s">
        <v>8335</v>
      </c>
    </row>
    <row r="2589" spans="1:22" ht="45" hidden="1" x14ac:dyDescent="0.3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s="7">
        <f t="shared" si="253"/>
        <v>2</v>
      </c>
      <c r="G2589" s="7">
        <f t="shared" si="248"/>
        <v>202.83</v>
      </c>
      <c r="H2589" t="s">
        <v>8220</v>
      </c>
      <c r="I2589" t="s">
        <v>8223</v>
      </c>
      <c r="J2589" t="s">
        <v>8245</v>
      </c>
      <c r="K2589">
        <v>1451491953</v>
      </c>
      <c r="L2589">
        <v>1448899953</v>
      </c>
      <c r="M2589" s="13">
        <f t="shared" si="249"/>
        <v>42338.675381944442</v>
      </c>
      <c r="N2589" s="13" t="str">
        <f t="shared" si="250"/>
        <v>2015</v>
      </c>
      <c r="O2589" s="13" t="str">
        <f t="shared" si="251"/>
        <v>Nov</v>
      </c>
      <c r="P2589" s="13">
        <f t="shared" si="252"/>
        <v>42368.675381944442</v>
      </c>
      <c r="Q2589" t="b">
        <v>0</v>
      </c>
      <c r="R2589">
        <v>6</v>
      </c>
      <c r="S2589" t="b">
        <v>0</v>
      </c>
      <c r="T2589" t="s">
        <v>8282</v>
      </c>
      <c r="U2589" s="9" t="s">
        <v>8334</v>
      </c>
      <c r="V2589" t="s">
        <v>8335</v>
      </c>
    </row>
    <row r="2590" spans="1:22" ht="60" hidden="1" x14ac:dyDescent="0.3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s="7">
        <f t="shared" si="253"/>
        <v>4</v>
      </c>
      <c r="G2590" s="7">
        <f t="shared" si="248"/>
        <v>29.13</v>
      </c>
      <c r="H2590" t="s">
        <v>8220</v>
      </c>
      <c r="I2590" t="s">
        <v>8223</v>
      </c>
      <c r="J2590" t="s">
        <v>8245</v>
      </c>
      <c r="K2590">
        <v>1427807640</v>
      </c>
      <c r="L2590">
        <v>1423325626</v>
      </c>
      <c r="M2590" s="13">
        <f t="shared" si="249"/>
        <v>42042.676226851851</v>
      </c>
      <c r="N2590" s="13" t="str">
        <f t="shared" si="250"/>
        <v>2015</v>
      </c>
      <c r="O2590" s="13" t="str">
        <f t="shared" si="251"/>
        <v>Feb</v>
      </c>
      <c r="P2590" s="13">
        <f t="shared" si="252"/>
        <v>42094.551388888889</v>
      </c>
      <c r="Q2590" t="b">
        <v>0</v>
      </c>
      <c r="R2590">
        <v>8</v>
      </c>
      <c r="S2590" t="b">
        <v>0</v>
      </c>
      <c r="T2590" t="s">
        <v>8282</v>
      </c>
      <c r="U2590" s="9" t="s">
        <v>8334</v>
      </c>
      <c r="V2590" t="s">
        <v>8335</v>
      </c>
    </row>
    <row r="2591" spans="1:22" ht="45" hidden="1" x14ac:dyDescent="0.3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s="7">
        <f t="shared" si="253"/>
        <v>0</v>
      </c>
      <c r="G2591" s="7">
        <f t="shared" si="248"/>
        <v>5</v>
      </c>
      <c r="H2591" t="s">
        <v>8220</v>
      </c>
      <c r="I2591" t="s">
        <v>8231</v>
      </c>
      <c r="J2591" t="s">
        <v>8252</v>
      </c>
      <c r="K2591">
        <v>1458733927</v>
      </c>
      <c r="L2591">
        <v>1456145527</v>
      </c>
      <c r="M2591" s="13">
        <f t="shared" si="249"/>
        <v>42422.536192129628</v>
      </c>
      <c r="N2591" s="13" t="str">
        <f t="shared" si="250"/>
        <v>2016</v>
      </c>
      <c r="O2591" s="13" t="str">
        <f t="shared" si="251"/>
        <v>Feb</v>
      </c>
      <c r="P2591" s="13">
        <f t="shared" si="252"/>
        <v>42452.494525462964</v>
      </c>
      <c r="Q2591" t="b">
        <v>0</v>
      </c>
      <c r="R2591">
        <v>1</v>
      </c>
      <c r="S2591" t="b">
        <v>0</v>
      </c>
      <c r="T2591" t="s">
        <v>8282</v>
      </c>
      <c r="U2591" s="9" t="s">
        <v>8334</v>
      </c>
      <c r="V2591" t="s">
        <v>8335</v>
      </c>
    </row>
    <row r="2592" spans="1:22" ht="45" hidden="1" x14ac:dyDescent="0.3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s="7">
        <f t="shared" si="253"/>
        <v>0</v>
      </c>
      <c r="G2592" s="7">
        <f t="shared" si="248"/>
        <v>0</v>
      </c>
      <c r="H2592" t="s">
        <v>8220</v>
      </c>
      <c r="I2592" t="s">
        <v>8225</v>
      </c>
      <c r="J2592" t="s">
        <v>8247</v>
      </c>
      <c r="K2592">
        <v>1453817297</v>
      </c>
      <c r="L2592">
        <v>1453212497</v>
      </c>
      <c r="M2592" s="13">
        <f t="shared" si="249"/>
        <v>42388.589085648149</v>
      </c>
      <c r="N2592" s="13" t="str">
        <f t="shared" si="250"/>
        <v>2016</v>
      </c>
      <c r="O2592" s="13" t="str">
        <f t="shared" si="251"/>
        <v>Jan</v>
      </c>
      <c r="P2592" s="13">
        <f t="shared" si="252"/>
        <v>42395.589085648149</v>
      </c>
      <c r="Q2592" t="b">
        <v>0</v>
      </c>
      <c r="R2592">
        <v>0</v>
      </c>
      <c r="S2592" t="b">
        <v>0</v>
      </c>
      <c r="T2592" t="s">
        <v>8282</v>
      </c>
      <c r="U2592" s="9" t="s">
        <v>8334</v>
      </c>
      <c r="V2592" t="s">
        <v>8335</v>
      </c>
    </row>
    <row r="2593" spans="1:22" ht="45" hidden="1" x14ac:dyDescent="0.3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s="7">
        <f t="shared" si="253"/>
        <v>2</v>
      </c>
      <c r="G2593" s="7">
        <f t="shared" si="248"/>
        <v>13</v>
      </c>
      <c r="H2593" t="s">
        <v>8220</v>
      </c>
      <c r="I2593" t="s">
        <v>8223</v>
      </c>
      <c r="J2593" t="s">
        <v>8245</v>
      </c>
      <c r="K2593">
        <v>1457901924</v>
      </c>
      <c r="L2593">
        <v>1452721524</v>
      </c>
      <c r="M2593" s="13">
        <f t="shared" si="249"/>
        <v>42382.906527777777</v>
      </c>
      <c r="N2593" s="13" t="str">
        <f t="shared" si="250"/>
        <v>2016</v>
      </c>
      <c r="O2593" s="13" t="str">
        <f t="shared" si="251"/>
        <v>Jan</v>
      </c>
      <c r="P2593" s="13">
        <f t="shared" si="252"/>
        <v>42442.864861111113</v>
      </c>
      <c r="Q2593" t="b">
        <v>0</v>
      </c>
      <c r="R2593">
        <v>2</v>
      </c>
      <c r="S2593" t="b">
        <v>0</v>
      </c>
      <c r="T2593" t="s">
        <v>8282</v>
      </c>
      <c r="U2593" s="9" t="s">
        <v>8334</v>
      </c>
      <c r="V2593" t="s">
        <v>8335</v>
      </c>
    </row>
    <row r="2594" spans="1:22" ht="60" hidden="1" x14ac:dyDescent="0.3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s="7">
        <f t="shared" si="253"/>
        <v>0</v>
      </c>
      <c r="G2594" s="7">
        <f t="shared" si="248"/>
        <v>50</v>
      </c>
      <c r="H2594" t="s">
        <v>8220</v>
      </c>
      <c r="I2594" t="s">
        <v>8223</v>
      </c>
      <c r="J2594" t="s">
        <v>8245</v>
      </c>
      <c r="K2594">
        <v>1412536421</v>
      </c>
      <c r="L2594">
        <v>1409944421</v>
      </c>
      <c r="M2594" s="13">
        <f t="shared" si="249"/>
        <v>41887.801168981481</v>
      </c>
      <c r="N2594" s="13" t="str">
        <f t="shared" si="250"/>
        <v>2014</v>
      </c>
      <c r="O2594" s="13" t="str">
        <f t="shared" si="251"/>
        <v>Sep</v>
      </c>
      <c r="P2594" s="13">
        <f t="shared" si="252"/>
        <v>41917.801168981481</v>
      </c>
      <c r="Q2594" t="b">
        <v>0</v>
      </c>
      <c r="R2594">
        <v>1</v>
      </c>
      <c r="S2594" t="b">
        <v>0</v>
      </c>
      <c r="T2594" t="s">
        <v>8282</v>
      </c>
      <c r="U2594" s="9" t="s">
        <v>8334</v>
      </c>
      <c r="V2594" t="s">
        <v>8335</v>
      </c>
    </row>
    <row r="2595" spans="1:22" ht="45" hidden="1" x14ac:dyDescent="0.3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s="7">
        <f t="shared" si="253"/>
        <v>0</v>
      </c>
      <c r="G2595" s="7">
        <f t="shared" si="248"/>
        <v>0</v>
      </c>
      <c r="H2595" t="s">
        <v>8220</v>
      </c>
      <c r="I2595" t="s">
        <v>8223</v>
      </c>
      <c r="J2595" t="s">
        <v>8245</v>
      </c>
      <c r="K2595">
        <v>1429993026</v>
      </c>
      <c r="L2595">
        <v>1427401026</v>
      </c>
      <c r="M2595" s="13">
        <f t="shared" si="249"/>
        <v>42089.84520833334</v>
      </c>
      <c r="N2595" s="13" t="str">
        <f t="shared" si="250"/>
        <v>2015</v>
      </c>
      <c r="O2595" s="13" t="str">
        <f t="shared" si="251"/>
        <v>Mar</v>
      </c>
      <c r="P2595" s="13">
        <f t="shared" si="252"/>
        <v>42119.84520833334</v>
      </c>
      <c r="Q2595" t="b">
        <v>0</v>
      </c>
      <c r="R2595">
        <v>0</v>
      </c>
      <c r="S2595" t="b">
        <v>0</v>
      </c>
      <c r="T2595" t="s">
        <v>8282</v>
      </c>
      <c r="U2595" s="9" t="s">
        <v>8334</v>
      </c>
      <c r="V2595" t="s">
        <v>8335</v>
      </c>
    </row>
    <row r="2596" spans="1:22" ht="45" hidden="1" x14ac:dyDescent="0.3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s="7">
        <f t="shared" si="253"/>
        <v>0</v>
      </c>
      <c r="G2596" s="7">
        <f t="shared" si="248"/>
        <v>1</v>
      </c>
      <c r="H2596" t="s">
        <v>8220</v>
      </c>
      <c r="I2596" t="s">
        <v>8223</v>
      </c>
      <c r="J2596" t="s">
        <v>8245</v>
      </c>
      <c r="K2596">
        <v>1407453228</v>
      </c>
      <c r="L2596">
        <v>1404861228</v>
      </c>
      <c r="M2596" s="13">
        <f t="shared" si="249"/>
        <v>41828.967916666668</v>
      </c>
      <c r="N2596" s="13" t="str">
        <f t="shared" si="250"/>
        <v>2014</v>
      </c>
      <c r="O2596" s="13" t="str">
        <f t="shared" si="251"/>
        <v>Jul</v>
      </c>
      <c r="P2596" s="13">
        <f t="shared" si="252"/>
        <v>41858.967916666668</v>
      </c>
      <c r="Q2596" t="b">
        <v>0</v>
      </c>
      <c r="R2596">
        <v>1</v>
      </c>
      <c r="S2596" t="b">
        <v>0</v>
      </c>
      <c r="T2596" t="s">
        <v>8282</v>
      </c>
      <c r="U2596" s="9" t="s">
        <v>8334</v>
      </c>
      <c r="V2596" t="s">
        <v>8335</v>
      </c>
    </row>
    <row r="2597" spans="1:22" ht="30" hidden="1" x14ac:dyDescent="0.3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s="7">
        <f t="shared" si="253"/>
        <v>12</v>
      </c>
      <c r="G2597" s="7">
        <f t="shared" si="248"/>
        <v>96.05</v>
      </c>
      <c r="H2597" t="s">
        <v>8220</v>
      </c>
      <c r="I2597" t="s">
        <v>8223</v>
      </c>
      <c r="J2597" t="s">
        <v>8245</v>
      </c>
      <c r="K2597">
        <v>1487915500</v>
      </c>
      <c r="L2597">
        <v>1485323500</v>
      </c>
      <c r="M2597" s="13">
        <f t="shared" si="249"/>
        <v>42760.244212962964</v>
      </c>
      <c r="N2597" s="13" t="str">
        <f t="shared" si="250"/>
        <v>2017</v>
      </c>
      <c r="O2597" s="13" t="str">
        <f t="shared" si="251"/>
        <v>Jan</v>
      </c>
      <c r="P2597" s="13">
        <f t="shared" si="252"/>
        <v>42790.244212962964</v>
      </c>
      <c r="Q2597" t="b">
        <v>0</v>
      </c>
      <c r="R2597">
        <v>19</v>
      </c>
      <c r="S2597" t="b">
        <v>0</v>
      </c>
      <c r="T2597" t="s">
        <v>8282</v>
      </c>
      <c r="U2597" s="9" t="s">
        <v>8334</v>
      </c>
      <c r="V2597" t="s">
        <v>8335</v>
      </c>
    </row>
    <row r="2598" spans="1:22" ht="60" hidden="1" x14ac:dyDescent="0.3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s="7">
        <f t="shared" si="253"/>
        <v>24</v>
      </c>
      <c r="G2598" s="7">
        <f t="shared" si="248"/>
        <v>305.77999999999997</v>
      </c>
      <c r="H2598" t="s">
        <v>8220</v>
      </c>
      <c r="I2598" t="s">
        <v>8228</v>
      </c>
      <c r="J2598" t="s">
        <v>8250</v>
      </c>
      <c r="K2598">
        <v>1407427009</v>
      </c>
      <c r="L2598">
        <v>1404835009</v>
      </c>
      <c r="M2598" s="13">
        <f t="shared" si="249"/>
        <v>41828.664456018516</v>
      </c>
      <c r="N2598" s="13" t="str">
        <f t="shared" si="250"/>
        <v>2014</v>
      </c>
      <c r="O2598" s="13" t="str">
        <f t="shared" si="251"/>
        <v>Jul</v>
      </c>
      <c r="P2598" s="13">
        <f t="shared" si="252"/>
        <v>41858.664456018516</v>
      </c>
      <c r="Q2598" t="b">
        <v>0</v>
      </c>
      <c r="R2598">
        <v>27</v>
      </c>
      <c r="S2598" t="b">
        <v>0</v>
      </c>
      <c r="T2598" t="s">
        <v>8282</v>
      </c>
      <c r="U2598" s="9" t="s">
        <v>8334</v>
      </c>
      <c r="V2598" t="s">
        <v>8335</v>
      </c>
    </row>
    <row r="2599" spans="1:22" ht="45" hidden="1" x14ac:dyDescent="0.3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s="7">
        <f t="shared" si="253"/>
        <v>6</v>
      </c>
      <c r="G2599" s="7">
        <f t="shared" si="248"/>
        <v>12.14</v>
      </c>
      <c r="H2599" t="s">
        <v>8220</v>
      </c>
      <c r="I2599" t="s">
        <v>8224</v>
      </c>
      <c r="J2599" t="s">
        <v>8246</v>
      </c>
      <c r="K2599">
        <v>1466323917</v>
      </c>
      <c r="L2599">
        <v>1463731917</v>
      </c>
      <c r="M2599" s="13">
        <f t="shared" si="249"/>
        <v>42510.341631944444</v>
      </c>
      <c r="N2599" s="13" t="str">
        <f t="shared" si="250"/>
        <v>2016</v>
      </c>
      <c r="O2599" s="13" t="str">
        <f t="shared" si="251"/>
        <v>May</v>
      </c>
      <c r="P2599" s="13">
        <f t="shared" si="252"/>
        <v>42540.341631944444</v>
      </c>
      <c r="Q2599" t="b">
        <v>0</v>
      </c>
      <c r="R2599">
        <v>7</v>
      </c>
      <c r="S2599" t="b">
        <v>0</v>
      </c>
      <c r="T2599" t="s">
        <v>8282</v>
      </c>
      <c r="U2599" s="9" t="s">
        <v>8334</v>
      </c>
      <c r="V2599" t="s">
        <v>8335</v>
      </c>
    </row>
    <row r="2600" spans="1:22" ht="45" hidden="1" x14ac:dyDescent="0.3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s="7">
        <f t="shared" si="253"/>
        <v>39</v>
      </c>
      <c r="G2600" s="7">
        <f t="shared" si="248"/>
        <v>83.57</v>
      </c>
      <c r="H2600" t="s">
        <v>8220</v>
      </c>
      <c r="I2600" t="s">
        <v>8223</v>
      </c>
      <c r="J2600" t="s">
        <v>8245</v>
      </c>
      <c r="K2600">
        <v>1443039001</v>
      </c>
      <c r="L2600">
        <v>1440447001</v>
      </c>
      <c r="M2600" s="13">
        <f t="shared" si="249"/>
        <v>42240.840289351851</v>
      </c>
      <c r="N2600" s="13" t="str">
        <f t="shared" si="250"/>
        <v>2015</v>
      </c>
      <c r="O2600" s="13" t="str">
        <f t="shared" si="251"/>
        <v>Aug</v>
      </c>
      <c r="P2600" s="13">
        <f t="shared" si="252"/>
        <v>42270.840289351851</v>
      </c>
      <c r="Q2600" t="b">
        <v>0</v>
      </c>
      <c r="R2600">
        <v>14</v>
      </c>
      <c r="S2600" t="b">
        <v>0</v>
      </c>
      <c r="T2600" t="s">
        <v>8282</v>
      </c>
      <c r="U2600" s="9" t="s">
        <v>8334</v>
      </c>
      <c r="V2600" t="s">
        <v>8335</v>
      </c>
    </row>
    <row r="2601" spans="1:22" ht="45" hidden="1" x14ac:dyDescent="0.3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s="7">
        <f t="shared" si="253"/>
        <v>1</v>
      </c>
      <c r="G2601" s="7">
        <f t="shared" si="248"/>
        <v>18</v>
      </c>
      <c r="H2601" t="s">
        <v>8220</v>
      </c>
      <c r="I2601" t="s">
        <v>8223</v>
      </c>
      <c r="J2601" t="s">
        <v>8245</v>
      </c>
      <c r="K2601">
        <v>1407089147</v>
      </c>
      <c r="L2601">
        <v>1403201147</v>
      </c>
      <c r="M2601" s="13">
        <f t="shared" si="249"/>
        <v>41809.754016203704</v>
      </c>
      <c r="N2601" s="13" t="str">
        <f t="shared" si="250"/>
        <v>2014</v>
      </c>
      <c r="O2601" s="13" t="str">
        <f t="shared" si="251"/>
        <v>Jun</v>
      </c>
      <c r="P2601" s="13">
        <f t="shared" si="252"/>
        <v>41854.754016203704</v>
      </c>
      <c r="Q2601" t="b">
        <v>0</v>
      </c>
      <c r="R2601">
        <v>5</v>
      </c>
      <c r="S2601" t="b">
        <v>0</v>
      </c>
      <c r="T2601" t="s">
        <v>8282</v>
      </c>
      <c r="U2601" s="9" t="s">
        <v>8334</v>
      </c>
      <c r="V2601" t="s">
        <v>8335</v>
      </c>
    </row>
    <row r="2602" spans="1:22" ht="45" hidden="1" x14ac:dyDescent="0.3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s="7">
        <f t="shared" si="253"/>
        <v>7</v>
      </c>
      <c r="G2602" s="7">
        <f t="shared" si="248"/>
        <v>115.53</v>
      </c>
      <c r="H2602" t="s">
        <v>8220</v>
      </c>
      <c r="I2602" t="s">
        <v>8223</v>
      </c>
      <c r="J2602" t="s">
        <v>8245</v>
      </c>
      <c r="K2602">
        <v>1458938200</v>
      </c>
      <c r="L2602">
        <v>1453757800</v>
      </c>
      <c r="M2602" s="13">
        <f t="shared" si="249"/>
        <v>42394.900462962964</v>
      </c>
      <c r="N2602" s="13" t="str">
        <f t="shared" si="250"/>
        <v>2016</v>
      </c>
      <c r="O2602" s="13" t="str">
        <f t="shared" si="251"/>
        <v>Jan</v>
      </c>
      <c r="P2602" s="13">
        <f t="shared" si="252"/>
        <v>42454.858796296292</v>
      </c>
      <c r="Q2602" t="b">
        <v>0</v>
      </c>
      <c r="R2602">
        <v>30</v>
      </c>
      <c r="S2602" t="b">
        <v>0</v>
      </c>
      <c r="T2602" t="s">
        <v>8282</v>
      </c>
      <c r="U2602" s="9" t="s">
        <v>8334</v>
      </c>
      <c r="V2602" t="s">
        <v>8335</v>
      </c>
    </row>
    <row r="2603" spans="1:22" ht="60" hidden="1" x14ac:dyDescent="0.3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s="7">
        <f t="shared" si="253"/>
        <v>661</v>
      </c>
      <c r="G2603" s="7">
        <f t="shared" si="248"/>
        <v>21.9</v>
      </c>
      <c r="H2603" t="s">
        <v>8218</v>
      </c>
      <c r="I2603" t="s">
        <v>8223</v>
      </c>
      <c r="J2603" t="s">
        <v>8245</v>
      </c>
      <c r="K2603">
        <v>1347508740</v>
      </c>
      <c r="L2603">
        <v>1346276349</v>
      </c>
      <c r="M2603" s="13">
        <f t="shared" si="249"/>
        <v>41150.902187499996</v>
      </c>
      <c r="N2603" s="13" t="str">
        <f t="shared" si="250"/>
        <v>2012</v>
      </c>
      <c r="O2603" s="13" t="str">
        <f t="shared" si="251"/>
        <v>Aug</v>
      </c>
      <c r="P2603" s="13">
        <f t="shared" si="252"/>
        <v>41165.165972222225</v>
      </c>
      <c r="Q2603" t="b">
        <v>1</v>
      </c>
      <c r="R2603">
        <v>151</v>
      </c>
      <c r="S2603" t="b">
        <v>1</v>
      </c>
      <c r="T2603" t="s">
        <v>8299</v>
      </c>
      <c r="U2603" s="9" t="s">
        <v>8317</v>
      </c>
      <c r="V2603" t="s">
        <v>8353</v>
      </c>
    </row>
    <row r="2604" spans="1:22" ht="45" hidden="1" x14ac:dyDescent="0.3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s="7">
        <f t="shared" si="253"/>
        <v>326</v>
      </c>
      <c r="G2604" s="7">
        <f t="shared" si="248"/>
        <v>80.02</v>
      </c>
      <c r="H2604" t="s">
        <v>8218</v>
      </c>
      <c r="I2604" t="s">
        <v>8223</v>
      </c>
      <c r="J2604" t="s">
        <v>8245</v>
      </c>
      <c r="K2604">
        <v>1415827200</v>
      </c>
      <c r="L2604">
        <v>1412358968</v>
      </c>
      <c r="M2604" s="13">
        <f t="shared" si="249"/>
        <v>41915.747314814813</v>
      </c>
      <c r="N2604" s="13" t="str">
        <f t="shared" si="250"/>
        <v>2014</v>
      </c>
      <c r="O2604" s="13" t="str">
        <f t="shared" si="251"/>
        <v>Oct</v>
      </c>
      <c r="P2604" s="13">
        <f t="shared" si="252"/>
        <v>41955.888888888891</v>
      </c>
      <c r="Q2604" t="b">
        <v>1</v>
      </c>
      <c r="R2604">
        <v>489</v>
      </c>
      <c r="S2604" t="b">
        <v>1</v>
      </c>
      <c r="T2604" t="s">
        <v>8299</v>
      </c>
      <c r="U2604" s="9" t="s">
        <v>8317</v>
      </c>
      <c r="V2604" t="s">
        <v>8353</v>
      </c>
    </row>
    <row r="2605" spans="1:22" ht="30" hidden="1" x14ac:dyDescent="0.3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s="7">
        <f t="shared" si="253"/>
        <v>101</v>
      </c>
      <c r="G2605" s="7">
        <f t="shared" si="248"/>
        <v>35.520000000000003</v>
      </c>
      <c r="H2605" t="s">
        <v>8218</v>
      </c>
      <c r="I2605" t="s">
        <v>8223</v>
      </c>
      <c r="J2605" t="s">
        <v>8245</v>
      </c>
      <c r="K2605">
        <v>1387835654</v>
      </c>
      <c r="L2605">
        <v>1386626054</v>
      </c>
      <c r="M2605" s="13">
        <f t="shared" si="249"/>
        <v>41617.912662037037</v>
      </c>
      <c r="N2605" s="13" t="str">
        <f t="shared" si="250"/>
        <v>2013</v>
      </c>
      <c r="O2605" s="13" t="str">
        <f t="shared" si="251"/>
        <v>Dec</v>
      </c>
      <c r="P2605" s="13">
        <f t="shared" si="252"/>
        <v>41631.912662037037</v>
      </c>
      <c r="Q2605" t="b">
        <v>1</v>
      </c>
      <c r="R2605">
        <v>50</v>
      </c>
      <c r="S2605" t="b">
        <v>1</v>
      </c>
      <c r="T2605" t="s">
        <v>8299</v>
      </c>
      <c r="U2605" s="9" t="s">
        <v>8317</v>
      </c>
      <c r="V2605" t="s">
        <v>8353</v>
      </c>
    </row>
    <row r="2606" spans="1:22" ht="45" hidden="1" x14ac:dyDescent="0.3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s="7">
        <f t="shared" si="253"/>
        <v>104</v>
      </c>
      <c r="G2606" s="7">
        <f t="shared" si="248"/>
        <v>64.930000000000007</v>
      </c>
      <c r="H2606" t="s">
        <v>8218</v>
      </c>
      <c r="I2606" t="s">
        <v>8223</v>
      </c>
      <c r="J2606" t="s">
        <v>8245</v>
      </c>
      <c r="K2606">
        <v>1335662023</v>
      </c>
      <c r="L2606">
        <v>1333070023</v>
      </c>
      <c r="M2606" s="13">
        <f t="shared" si="249"/>
        <v>40998.051192129627</v>
      </c>
      <c r="N2606" s="13" t="str">
        <f t="shared" si="250"/>
        <v>2012</v>
      </c>
      <c r="O2606" s="13" t="str">
        <f t="shared" si="251"/>
        <v>Mar</v>
      </c>
      <c r="P2606" s="13">
        <f t="shared" si="252"/>
        <v>41028.051192129627</v>
      </c>
      <c r="Q2606" t="b">
        <v>1</v>
      </c>
      <c r="R2606">
        <v>321</v>
      </c>
      <c r="S2606" t="b">
        <v>1</v>
      </c>
      <c r="T2606" t="s">
        <v>8299</v>
      </c>
      <c r="U2606" s="9" t="s">
        <v>8317</v>
      </c>
      <c r="V2606" t="s">
        <v>8353</v>
      </c>
    </row>
    <row r="2607" spans="1:22" ht="60" hidden="1" x14ac:dyDescent="0.3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s="7">
        <f t="shared" si="253"/>
        <v>107</v>
      </c>
      <c r="G2607" s="7">
        <f t="shared" si="248"/>
        <v>60.97</v>
      </c>
      <c r="H2607" t="s">
        <v>8218</v>
      </c>
      <c r="I2607" t="s">
        <v>8223</v>
      </c>
      <c r="J2607" t="s">
        <v>8245</v>
      </c>
      <c r="K2607">
        <v>1466168390</v>
      </c>
      <c r="L2607">
        <v>1463576390</v>
      </c>
      <c r="M2607" s="13">
        <f t="shared" si="249"/>
        <v>42508.541550925926</v>
      </c>
      <c r="N2607" s="13" t="str">
        <f t="shared" si="250"/>
        <v>2016</v>
      </c>
      <c r="O2607" s="13" t="str">
        <f t="shared" si="251"/>
        <v>May</v>
      </c>
      <c r="P2607" s="13">
        <f t="shared" si="252"/>
        <v>42538.541550925926</v>
      </c>
      <c r="Q2607" t="b">
        <v>1</v>
      </c>
      <c r="R2607">
        <v>1762</v>
      </c>
      <c r="S2607" t="b">
        <v>1</v>
      </c>
      <c r="T2607" t="s">
        <v>8299</v>
      </c>
      <c r="U2607" s="9" t="s">
        <v>8317</v>
      </c>
      <c r="V2607" t="s">
        <v>8353</v>
      </c>
    </row>
    <row r="2608" spans="1:22" ht="60" hidden="1" x14ac:dyDescent="0.3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s="7">
        <f t="shared" si="253"/>
        <v>110</v>
      </c>
      <c r="G2608" s="7">
        <f t="shared" si="248"/>
        <v>31.44</v>
      </c>
      <c r="H2608" t="s">
        <v>8218</v>
      </c>
      <c r="I2608" t="s">
        <v>8223</v>
      </c>
      <c r="J2608" t="s">
        <v>8245</v>
      </c>
      <c r="K2608">
        <v>1398791182</v>
      </c>
      <c r="L2608">
        <v>1396026382</v>
      </c>
      <c r="M2608" s="13">
        <f t="shared" si="249"/>
        <v>41726.712754629632</v>
      </c>
      <c r="N2608" s="13" t="str">
        <f t="shared" si="250"/>
        <v>2014</v>
      </c>
      <c r="O2608" s="13" t="str">
        <f t="shared" si="251"/>
        <v>Mar</v>
      </c>
      <c r="P2608" s="13">
        <f t="shared" si="252"/>
        <v>41758.712754629632</v>
      </c>
      <c r="Q2608" t="b">
        <v>1</v>
      </c>
      <c r="R2608">
        <v>385</v>
      </c>
      <c r="S2608" t="b">
        <v>1</v>
      </c>
      <c r="T2608" t="s">
        <v>8299</v>
      </c>
      <c r="U2608" s="9" t="s">
        <v>8317</v>
      </c>
      <c r="V2608" t="s">
        <v>8353</v>
      </c>
    </row>
    <row r="2609" spans="1:22" ht="45" hidden="1" x14ac:dyDescent="0.3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s="7">
        <f t="shared" si="253"/>
        <v>408</v>
      </c>
      <c r="G2609" s="7">
        <f t="shared" si="248"/>
        <v>81.95</v>
      </c>
      <c r="H2609" t="s">
        <v>8218</v>
      </c>
      <c r="I2609" t="s">
        <v>8223</v>
      </c>
      <c r="J2609" t="s">
        <v>8245</v>
      </c>
      <c r="K2609">
        <v>1439344800</v>
      </c>
      <c r="L2609">
        <v>1435611572</v>
      </c>
      <c r="M2609" s="13">
        <f t="shared" si="249"/>
        <v>42184.874675925923</v>
      </c>
      <c r="N2609" s="13" t="str">
        <f t="shared" si="250"/>
        <v>2015</v>
      </c>
      <c r="O2609" s="13" t="str">
        <f t="shared" si="251"/>
        <v>Jun</v>
      </c>
      <c r="P2609" s="13">
        <f t="shared" si="252"/>
        <v>42228.083333333328</v>
      </c>
      <c r="Q2609" t="b">
        <v>1</v>
      </c>
      <c r="R2609">
        <v>398</v>
      </c>
      <c r="S2609" t="b">
        <v>1</v>
      </c>
      <c r="T2609" t="s">
        <v>8299</v>
      </c>
      <c r="U2609" s="9" t="s">
        <v>8317</v>
      </c>
      <c r="V2609" t="s">
        <v>8353</v>
      </c>
    </row>
    <row r="2610" spans="1:22" ht="45" hidden="1" x14ac:dyDescent="0.3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s="7">
        <f t="shared" si="253"/>
        <v>224</v>
      </c>
      <c r="G2610" s="7">
        <f t="shared" si="248"/>
        <v>58.93</v>
      </c>
      <c r="H2610" t="s">
        <v>8218</v>
      </c>
      <c r="I2610" t="s">
        <v>8223</v>
      </c>
      <c r="J2610" t="s">
        <v>8245</v>
      </c>
      <c r="K2610">
        <v>1489536000</v>
      </c>
      <c r="L2610">
        <v>1485976468</v>
      </c>
      <c r="M2610" s="13">
        <f t="shared" si="249"/>
        <v>42767.801712962959</v>
      </c>
      <c r="N2610" s="13" t="str">
        <f t="shared" si="250"/>
        <v>2017</v>
      </c>
      <c r="O2610" s="13" t="str">
        <f t="shared" si="251"/>
        <v>Feb</v>
      </c>
      <c r="P2610" s="13">
        <f t="shared" si="252"/>
        <v>42809</v>
      </c>
      <c r="Q2610" t="b">
        <v>1</v>
      </c>
      <c r="R2610">
        <v>304</v>
      </c>
      <c r="S2610" t="b">
        <v>1</v>
      </c>
      <c r="T2610" t="s">
        <v>8299</v>
      </c>
      <c r="U2610" s="9" t="s">
        <v>8317</v>
      </c>
      <c r="V2610" t="s">
        <v>8353</v>
      </c>
    </row>
    <row r="2611" spans="1:22" ht="60" hidden="1" x14ac:dyDescent="0.3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s="7">
        <f t="shared" si="253"/>
        <v>304</v>
      </c>
      <c r="G2611" s="7">
        <f t="shared" si="248"/>
        <v>157.29</v>
      </c>
      <c r="H2611" t="s">
        <v>8218</v>
      </c>
      <c r="I2611" t="s">
        <v>8223</v>
      </c>
      <c r="J2611" t="s">
        <v>8245</v>
      </c>
      <c r="K2611">
        <v>1342330951</v>
      </c>
      <c r="L2611">
        <v>1339738951</v>
      </c>
      <c r="M2611" s="13">
        <f t="shared" si="249"/>
        <v>41075.237858796296</v>
      </c>
      <c r="N2611" s="13" t="str">
        <f t="shared" si="250"/>
        <v>2012</v>
      </c>
      <c r="O2611" s="13" t="str">
        <f t="shared" si="251"/>
        <v>Jun</v>
      </c>
      <c r="P2611" s="13">
        <f t="shared" si="252"/>
        <v>41105.237858796296</v>
      </c>
      <c r="Q2611" t="b">
        <v>1</v>
      </c>
      <c r="R2611">
        <v>676</v>
      </c>
      <c r="S2611" t="b">
        <v>1</v>
      </c>
      <c r="T2611" t="s">
        <v>8299</v>
      </c>
      <c r="U2611" s="9" t="s">
        <v>8317</v>
      </c>
      <c r="V2611" t="s">
        <v>8353</v>
      </c>
    </row>
    <row r="2612" spans="1:22" ht="45" hidden="1" x14ac:dyDescent="0.3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s="7">
        <f t="shared" si="253"/>
        <v>141</v>
      </c>
      <c r="G2612" s="7">
        <f t="shared" si="248"/>
        <v>55.76</v>
      </c>
      <c r="H2612" t="s">
        <v>8218</v>
      </c>
      <c r="I2612" t="s">
        <v>8223</v>
      </c>
      <c r="J2612" t="s">
        <v>8245</v>
      </c>
      <c r="K2612">
        <v>1471849140</v>
      </c>
      <c r="L2612">
        <v>1468444125</v>
      </c>
      <c r="M2612" s="13">
        <f t="shared" si="249"/>
        <v>42564.881076388891</v>
      </c>
      <c r="N2612" s="13" t="str">
        <f t="shared" si="250"/>
        <v>2016</v>
      </c>
      <c r="O2612" s="13" t="str">
        <f t="shared" si="251"/>
        <v>Jul</v>
      </c>
      <c r="P2612" s="13">
        <f t="shared" si="252"/>
        <v>42604.290972222225</v>
      </c>
      <c r="Q2612" t="b">
        <v>1</v>
      </c>
      <c r="R2612">
        <v>577</v>
      </c>
      <c r="S2612" t="b">
        <v>1</v>
      </c>
      <c r="T2612" t="s">
        <v>8299</v>
      </c>
      <c r="U2612" s="9" t="s">
        <v>8317</v>
      </c>
      <c r="V2612" t="s">
        <v>8353</v>
      </c>
    </row>
    <row r="2613" spans="1:22" ht="60" hidden="1" x14ac:dyDescent="0.3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s="7">
        <f t="shared" si="253"/>
        <v>2791</v>
      </c>
      <c r="G2613" s="7">
        <f t="shared" si="248"/>
        <v>83.8</v>
      </c>
      <c r="H2613" t="s">
        <v>8218</v>
      </c>
      <c r="I2613" t="s">
        <v>8235</v>
      </c>
      <c r="J2613" t="s">
        <v>8248</v>
      </c>
      <c r="K2613">
        <v>1483397940</v>
      </c>
      <c r="L2613">
        <v>1480493014</v>
      </c>
      <c r="M2613" s="13">
        <f t="shared" si="249"/>
        <v>42704.335810185185</v>
      </c>
      <c r="N2613" s="13" t="str">
        <f t="shared" si="250"/>
        <v>2016</v>
      </c>
      <c r="O2613" s="13" t="str">
        <f t="shared" si="251"/>
        <v>Nov</v>
      </c>
      <c r="P2613" s="13">
        <f t="shared" si="252"/>
        <v>42737.957638888889</v>
      </c>
      <c r="Q2613" t="b">
        <v>1</v>
      </c>
      <c r="R2613">
        <v>3663</v>
      </c>
      <c r="S2613" t="b">
        <v>1</v>
      </c>
      <c r="T2613" t="s">
        <v>8299</v>
      </c>
      <c r="U2613" s="9" t="s">
        <v>8317</v>
      </c>
      <c r="V2613" t="s">
        <v>8353</v>
      </c>
    </row>
    <row r="2614" spans="1:22" ht="45" hidden="1" x14ac:dyDescent="0.3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s="7">
        <f t="shared" si="253"/>
        <v>172</v>
      </c>
      <c r="G2614" s="7">
        <f t="shared" si="248"/>
        <v>58.42</v>
      </c>
      <c r="H2614" t="s">
        <v>8218</v>
      </c>
      <c r="I2614" t="s">
        <v>8223</v>
      </c>
      <c r="J2614" t="s">
        <v>8245</v>
      </c>
      <c r="K2614">
        <v>1420773970</v>
      </c>
      <c r="L2614">
        <v>1418095570</v>
      </c>
      <c r="M2614" s="13">
        <f t="shared" si="249"/>
        <v>41982.143171296295</v>
      </c>
      <c r="N2614" s="13" t="str">
        <f t="shared" si="250"/>
        <v>2014</v>
      </c>
      <c r="O2614" s="13" t="str">
        <f t="shared" si="251"/>
        <v>Dec</v>
      </c>
      <c r="P2614" s="13">
        <f t="shared" si="252"/>
        <v>42013.143171296295</v>
      </c>
      <c r="Q2614" t="b">
        <v>1</v>
      </c>
      <c r="R2614">
        <v>294</v>
      </c>
      <c r="S2614" t="b">
        <v>1</v>
      </c>
      <c r="T2614" t="s">
        <v>8299</v>
      </c>
      <c r="U2614" s="9" t="s">
        <v>8317</v>
      </c>
      <c r="V2614" t="s">
        <v>8353</v>
      </c>
    </row>
    <row r="2615" spans="1:22" ht="45" hidden="1" x14ac:dyDescent="0.3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s="7">
        <f t="shared" si="253"/>
        <v>101</v>
      </c>
      <c r="G2615" s="7">
        <f t="shared" si="248"/>
        <v>270.57</v>
      </c>
      <c r="H2615" t="s">
        <v>8218</v>
      </c>
      <c r="I2615" t="s">
        <v>8223</v>
      </c>
      <c r="J2615" t="s">
        <v>8245</v>
      </c>
      <c r="K2615">
        <v>1348256294</v>
      </c>
      <c r="L2615">
        <v>1345664294</v>
      </c>
      <c r="M2615" s="13">
        <f t="shared" si="249"/>
        <v>41143.81821759259</v>
      </c>
      <c r="N2615" s="13" t="str">
        <f t="shared" si="250"/>
        <v>2012</v>
      </c>
      <c r="O2615" s="13" t="str">
        <f t="shared" si="251"/>
        <v>Aug</v>
      </c>
      <c r="P2615" s="13">
        <f t="shared" si="252"/>
        <v>41173.81821759259</v>
      </c>
      <c r="Q2615" t="b">
        <v>1</v>
      </c>
      <c r="R2615">
        <v>28</v>
      </c>
      <c r="S2615" t="b">
        <v>1</v>
      </c>
      <c r="T2615" t="s">
        <v>8299</v>
      </c>
      <c r="U2615" s="9" t="s">
        <v>8317</v>
      </c>
      <c r="V2615" t="s">
        <v>8353</v>
      </c>
    </row>
    <row r="2616" spans="1:22" ht="60" hidden="1" x14ac:dyDescent="0.3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s="7">
        <f t="shared" si="253"/>
        <v>102</v>
      </c>
      <c r="G2616" s="7">
        <f t="shared" si="248"/>
        <v>107.1</v>
      </c>
      <c r="H2616" t="s">
        <v>8218</v>
      </c>
      <c r="I2616" t="s">
        <v>8223</v>
      </c>
      <c r="J2616" t="s">
        <v>8245</v>
      </c>
      <c r="K2616">
        <v>1398834000</v>
      </c>
      <c r="L2616">
        <v>1396371612</v>
      </c>
      <c r="M2616" s="13">
        <f t="shared" si="249"/>
        <v>41730.708472222221</v>
      </c>
      <c r="N2616" s="13" t="str">
        <f t="shared" si="250"/>
        <v>2014</v>
      </c>
      <c r="O2616" s="13" t="str">
        <f t="shared" si="251"/>
        <v>Apr</v>
      </c>
      <c r="P2616" s="13">
        <f t="shared" si="252"/>
        <v>41759.208333333336</v>
      </c>
      <c r="Q2616" t="b">
        <v>1</v>
      </c>
      <c r="R2616">
        <v>100</v>
      </c>
      <c r="S2616" t="b">
        <v>1</v>
      </c>
      <c r="T2616" t="s">
        <v>8299</v>
      </c>
      <c r="U2616" s="9" t="s">
        <v>8317</v>
      </c>
      <c r="V2616" t="s">
        <v>8353</v>
      </c>
    </row>
    <row r="2617" spans="1:22" ht="60" hidden="1" x14ac:dyDescent="0.3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s="7">
        <f t="shared" si="253"/>
        <v>170</v>
      </c>
      <c r="G2617" s="7">
        <f t="shared" si="248"/>
        <v>47.18</v>
      </c>
      <c r="H2617" t="s">
        <v>8218</v>
      </c>
      <c r="I2617" t="s">
        <v>8224</v>
      </c>
      <c r="J2617" t="s">
        <v>8246</v>
      </c>
      <c r="K2617">
        <v>1462017600</v>
      </c>
      <c r="L2617">
        <v>1458820564</v>
      </c>
      <c r="M2617" s="13">
        <f t="shared" si="249"/>
        <v>42453.49726851852</v>
      </c>
      <c r="N2617" s="13" t="str">
        <f t="shared" si="250"/>
        <v>2016</v>
      </c>
      <c r="O2617" s="13" t="str">
        <f t="shared" si="251"/>
        <v>Mar</v>
      </c>
      <c r="P2617" s="13">
        <f t="shared" si="252"/>
        <v>42490.5</v>
      </c>
      <c r="Q2617" t="b">
        <v>0</v>
      </c>
      <c r="R2617">
        <v>72</v>
      </c>
      <c r="S2617" t="b">
        <v>1</v>
      </c>
      <c r="T2617" t="s">
        <v>8299</v>
      </c>
      <c r="U2617" s="9" t="s">
        <v>8317</v>
      </c>
      <c r="V2617" t="s">
        <v>8353</v>
      </c>
    </row>
    <row r="2618" spans="1:22" ht="45" hidden="1" x14ac:dyDescent="0.3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s="7">
        <f t="shared" si="253"/>
        <v>115</v>
      </c>
      <c r="G2618" s="7">
        <f t="shared" si="248"/>
        <v>120.31</v>
      </c>
      <c r="H2618" t="s">
        <v>8218</v>
      </c>
      <c r="I2618" t="s">
        <v>8223</v>
      </c>
      <c r="J2618" t="s">
        <v>8245</v>
      </c>
      <c r="K2618">
        <v>1440546729</v>
      </c>
      <c r="L2618">
        <v>1437954729</v>
      </c>
      <c r="M2618" s="13">
        <f t="shared" si="249"/>
        <v>42211.99454861111</v>
      </c>
      <c r="N2618" s="13" t="str">
        <f t="shared" si="250"/>
        <v>2015</v>
      </c>
      <c r="O2618" s="13" t="str">
        <f t="shared" si="251"/>
        <v>Jul</v>
      </c>
      <c r="P2618" s="13">
        <f t="shared" si="252"/>
        <v>42241.99454861111</v>
      </c>
      <c r="Q2618" t="b">
        <v>1</v>
      </c>
      <c r="R2618">
        <v>238</v>
      </c>
      <c r="S2618" t="b">
        <v>1</v>
      </c>
      <c r="T2618" t="s">
        <v>8299</v>
      </c>
      <c r="U2618" s="9" t="s">
        <v>8317</v>
      </c>
      <c r="V2618" t="s">
        <v>8353</v>
      </c>
    </row>
    <row r="2619" spans="1:22" ht="45" hidden="1" x14ac:dyDescent="0.3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s="7">
        <f t="shared" si="253"/>
        <v>878</v>
      </c>
      <c r="G2619" s="7">
        <f t="shared" si="248"/>
        <v>27.6</v>
      </c>
      <c r="H2619" t="s">
        <v>8218</v>
      </c>
      <c r="I2619" t="s">
        <v>8223</v>
      </c>
      <c r="J2619" t="s">
        <v>8245</v>
      </c>
      <c r="K2619">
        <v>1413838751</v>
      </c>
      <c r="L2619">
        <v>1411246751</v>
      </c>
      <c r="M2619" s="13">
        <f t="shared" si="249"/>
        <v>41902.874432870369</v>
      </c>
      <c r="N2619" s="13" t="str">
        <f t="shared" si="250"/>
        <v>2014</v>
      </c>
      <c r="O2619" s="13" t="str">
        <f t="shared" si="251"/>
        <v>Sep</v>
      </c>
      <c r="P2619" s="13">
        <f t="shared" si="252"/>
        <v>41932.874432870369</v>
      </c>
      <c r="Q2619" t="b">
        <v>1</v>
      </c>
      <c r="R2619">
        <v>159</v>
      </c>
      <c r="S2619" t="b">
        <v>1</v>
      </c>
      <c r="T2619" t="s">
        <v>8299</v>
      </c>
      <c r="U2619" s="9" t="s">
        <v>8317</v>
      </c>
      <c r="V2619" t="s">
        <v>8353</v>
      </c>
    </row>
    <row r="2620" spans="1:22" ht="30" hidden="1" x14ac:dyDescent="0.3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s="7">
        <f t="shared" si="253"/>
        <v>105</v>
      </c>
      <c r="G2620" s="7">
        <f t="shared" si="248"/>
        <v>205.3</v>
      </c>
      <c r="H2620" t="s">
        <v>8218</v>
      </c>
      <c r="I2620" t="s">
        <v>8223</v>
      </c>
      <c r="J2620" t="s">
        <v>8245</v>
      </c>
      <c r="K2620">
        <v>1449000061</v>
      </c>
      <c r="L2620">
        <v>1443812461</v>
      </c>
      <c r="M2620" s="13">
        <f t="shared" si="249"/>
        <v>42279.792372685188</v>
      </c>
      <c r="N2620" s="13" t="str">
        <f t="shared" si="250"/>
        <v>2015</v>
      </c>
      <c r="O2620" s="13" t="str">
        <f t="shared" si="251"/>
        <v>Oct</v>
      </c>
      <c r="P2620" s="13">
        <f t="shared" si="252"/>
        <v>42339.834039351852</v>
      </c>
      <c r="Q2620" t="b">
        <v>1</v>
      </c>
      <c r="R2620">
        <v>77</v>
      </c>
      <c r="S2620" t="b">
        <v>1</v>
      </c>
      <c r="T2620" t="s">
        <v>8299</v>
      </c>
      <c r="U2620" s="9" t="s">
        <v>8317</v>
      </c>
      <c r="V2620" t="s">
        <v>8353</v>
      </c>
    </row>
    <row r="2621" spans="1:22" ht="60" hidden="1" x14ac:dyDescent="0.3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s="7">
        <f t="shared" si="253"/>
        <v>188</v>
      </c>
      <c r="G2621" s="7">
        <f t="shared" si="248"/>
        <v>35.549999999999997</v>
      </c>
      <c r="H2621" t="s">
        <v>8218</v>
      </c>
      <c r="I2621" t="s">
        <v>8223</v>
      </c>
      <c r="J2621" t="s">
        <v>8245</v>
      </c>
      <c r="K2621">
        <v>1445598000</v>
      </c>
      <c r="L2621">
        <v>1443302004</v>
      </c>
      <c r="M2621" s="13">
        <f t="shared" si="249"/>
        <v>42273.884305555555</v>
      </c>
      <c r="N2621" s="13" t="str">
        <f t="shared" si="250"/>
        <v>2015</v>
      </c>
      <c r="O2621" s="13" t="str">
        <f t="shared" si="251"/>
        <v>Sep</v>
      </c>
      <c r="P2621" s="13">
        <f t="shared" si="252"/>
        <v>42300.458333333328</v>
      </c>
      <c r="Q2621" t="b">
        <v>1</v>
      </c>
      <c r="R2621">
        <v>53</v>
      </c>
      <c r="S2621" t="b">
        <v>1</v>
      </c>
      <c r="T2621" t="s">
        <v>8299</v>
      </c>
      <c r="U2621" s="9" t="s">
        <v>8317</v>
      </c>
      <c r="V2621" t="s">
        <v>8353</v>
      </c>
    </row>
    <row r="2622" spans="1:22" ht="45" hidden="1" x14ac:dyDescent="0.3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s="7">
        <f t="shared" si="253"/>
        <v>144</v>
      </c>
      <c r="G2622" s="7">
        <f t="shared" si="248"/>
        <v>74.64</v>
      </c>
      <c r="H2622" t="s">
        <v>8218</v>
      </c>
      <c r="I2622" t="s">
        <v>8225</v>
      </c>
      <c r="J2622" t="s">
        <v>8247</v>
      </c>
      <c r="K2622">
        <v>1444525200</v>
      </c>
      <c r="L2622">
        <v>1441339242</v>
      </c>
      <c r="M2622" s="13">
        <f t="shared" si="249"/>
        <v>42251.16715277778</v>
      </c>
      <c r="N2622" s="13" t="str">
        <f t="shared" si="250"/>
        <v>2015</v>
      </c>
      <c r="O2622" s="13" t="str">
        <f t="shared" si="251"/>
        <v>Sep</v>
      </c>
      <c r="P2622" s="13">
        <f t="shared" si="252"/>
        <v>42288.041666666672</v>
      </c>
      <c r="Q2622" t="b">
        <v>1</v>
      </c>
      <c r="R2622">
        <v>1251</v>
      </c>
      <c r="S2622" t="b">
        <v>1</v>
      </c>
      <c r="T2622" t="s">
        <v>8299</v>
      </c>
      <c r="U2622" s="9" t="s">
        <v>8317</v>
      </c>
      <c r="V2622" t="s">
        <v>8353</v>
      </c>
    </row>
    <row r="2623" spans="1:22" ht="45" hidden="1" x14ac:dyDescent="0.3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s="7">
        <f t="shared" si="253"/>
        <v>146</v>
      </c>
      <c r="G2623" s="7">
        <f t="shared" si="248"/>
        <v>47.06</v>
      </c>
      <c r="H2623" t="s">
        <v>8218</v>
      </c>
      <c r="I2623" t="s">
        <v>8223</v>
      </c>
      <c r="J2623" t="s">
        <v>8245</v>
      </c>
      <c r="K2623">
        <v>1432230988</v>
      </c>
      <c r="L2623">
        <v>1429638988</v>
      </c>
      <c r="M2623" s="13">
        <f t="shared" si="249"/>
        <v>42115.74754629629</v>
      </c>
      <c r="N2623" s="13" t="str">
        <f t="shared" si="250"/>
        <v>2015</v>
      </c>
      <c r="O2623" s="13" t="str">
        <f t="shared" si="251"/>
        <v>Apr</v>
      </c>
      <c r="P2623" s="13">
        <f t="shared" si="252"/>
        <v>42145.74754629629</v>
      </c>
      <c r="Q2623" t="b">
        <v>1</v>
      </c>
      <c r="R2623">
        <v>465</v>
      </c>
      <c r="S2623" t="b">
        <v>1</v>
      </c>
      <c r="T2623" t="s">
        <v>8299</v>
      </c>
      <c r="U2623" s="9" t="s">
        <v>8317</v>
      </c>
      <c r="V2623" t="s">
        <v>8353</v>
      </c>
    </row>
    <row r="2624" spans="1:22" ht="45" hidden="1" x14ac:dyDescent="0.3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s="7">
        <f t="shared" si="253"/>
        <v>131</v>
      </c>
      <c r="G2624" s="7">
        <f t="shared" si="248"/>
        <v>26.59</v>
      </c>
      <c r="H2624" t="s">
        <v>8218</v>
      </c>
      <c r="I2624" t="s">
        <v>8236</v>
      </c>
      <c r="J2624" t="s">
        <v>8248</v>
      </c>
      <c r="K2624">
        <v>1483120216</v>
      </c>
      <c r="L2624">
        <v>1479232216</v>
      </c>
      <c r="M2624" s="13">
        <f t="shared" si="249"/>
        <v>42689.74324074074</v>
      </c>
      <c r="N2624" s="13" t="str">
        <f t="shared" si="250"/>
        <v>2016</v>
      </c>
      <c r="O2624" s="13" t="str">
        <f t="shared" si="251"/>
        <v>Nov</v>
      </c>
      <c r="P2624" s="13">
        <f t="shared" si="252"/>
        <v>42734.74324074074</v>
      </c>
      <c r="Q2624" t="b">
        <v>0</v>
      </c>
      <c r="R2624">
        <v>74</v>
      </c>
      <c r="S2624" t="b">
        <v>1</v>
      </c>
      <c r="T2624" t="s">
        <v>8299</v>
      </c>
      <c r="U2624" s="9" t="s">
        <v>8317</v>
      </c>
      <c r="V2624" t="s">
        <v>8353</v>
      </c>
    </row>
    <row r="2625" spans="1:22" ht="45" hidden="1" x14ac:dyDescent="0.3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s="7">
        <f t="shared" si="253"/>
        <v>114</v>
      </c>
      <c r="G2625" s="7">
        <f t="shared" si="248"/>
        <v>36.770000000000003</v>
      </c>
      <c r="H2625" t="s">
        <v>8218</v>
      </c>
      <c r="I2625" t="s">
        <v>8223</v>
      </c>
      <c r="J2625" t="s">
        <v>8245</v>
      </c>
      <c r="K2625">
        <v>1480658966</v>
      </c>
      <c r="L2625">
        <v>1479449366</v>
      </c>
      <c r="M2625" s="13">
        <f t="shared" si="249"/>
        <v>42692.256550925929</v>
      </c>
      <c r="N2625" s="13" t="str">
        <f t="shared" si="250"/>
        <v>2016</v>
      </c>
      <c r="O2625" s="13" t="str">
        <f t="shared" si="251"/>
        <v>Nov</v>
      </c>
      <c r="P2625" s="13">
        <f t="shared" si="252"/>
        <v>42706.256550925929</v>
      </c>
      <c r="Q2625" t="b">
        <v>0</v>
      </c>
      <c r="R2625">
        <v>62</v>
      </c>
      <c r="S2625" t="b">
        <v>1</v>
      </c>
      <c r="T2625" t="s">
        <v>8299</v>
      </c>
      <c r="U2625" s="9" t="s">
        <v>8317</v>
      </c>
      <c r="V2625" t="s">
        <v>8353</v>
      </c>
    </row>
    <row r="2626" spans="1:22" ht="45" hidden="1" x14ac:dyDescent="0.3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s="7">
        <f t="shared" si="253"/>
        <v>1379</v>
      </c>
      <c r="G2626" s="7">
        <f t="shared" si="248"/>
        <v>31.82</v>
      </c>
      <c r="H2626" t="s">
        <v>8218</v>
      </c>
      <c r="I2626" t="s">
        <v>8223</v>
      </c>
      <c r="J2626" t="s">
        <v>8245</v>
      </c>
      <c r="K2626">
        <v>1347530822</v>
      </c>
      <c r="L2626">
        <v>1345716422</v>
      </c>
      <c r="M2626" s="13">
        <f t="shared" si="249"/>
        <v>41144.42155092593</v>
      </c>
      <c r="N2626" s="13" t="str">
        <f t="shared" si="250"/>
        <v>2012</v>
      </c>
      <c r="O2626" s="13" t="str">
        <f t="shared" si="251"/>
        <v>Aug</v>
      </c>
      <c r="P2626" s="13">
        <f t="shared" si="252"/>
        <v>41165.42155092593</v>
      </c>
      <c r="Q2626" t="b">
        <v>0</v>
      </c>
      <c r="R2626">
        <v>3468</v>
      </c>
      <c r="S2626" t="b">
        <v>1</v>
      </c>
      <c r="T2626" t="s">
        <v>8299</v>
      </c>
      <c r="U2626" s="9" t="s">
        <v>8317</v>
      </c>
      <c r="V2626" t="s">
        <v>8353</v>
      </c>
    </row>
    <row r="2627" spans="1:22" ht="60" hidden="1" x14ac:dyDescent="0.3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s="7">
        <f t="shared" si="253"/>
        <v>956</v>
      </c>
      <c r="G2627" s="7">
        <f t="shared" si="248"/>
        <v>27.58</v>
      </c>
      <c r="H2627" t="s">
        <v>8218</v>
      </c>
      <c r="I2627" t="s">
        <v>8235</v>
      </c>
      <c r="J2627" t="s">
        <v>8248</v>
      </c>
      <c r="K2627">
        <v>1478723208</v>
      </c>
      <c r="L2627">
        <v>1476559608</v>
      </c>
      <c r="M2627" s="13">
        <f t="shared" si="249"/>
        <v>42658.810277777782</v>
      </c>
      <c r="N2627" s="13" t="str">
        <f t="shared" si="250"/>
        <v>2016</v>
      </c>
      <c r="O2627" s="13" t="str">
        <f t="shared" si="251"/>
        <v>Oct</v>
      </c>
      <c r="P2627" s="13">
        <f t="shared" si="252"/>
        <v>42683.851944444439</v>
      </c>
      <c r="Q2627" t="b">
        <v>0</v>
      </c>
      <c r="R2627">
        <v>52</v>
      </c>
      <c r="S2627" t="b">
        <v>1</v>
      </c>
      <c r="T2627" t="s">
        <v>8299</v>
      </c>
      <c r="U2627" s="9" t="s">
        <v>8317</v>
      </c>
      <c r="V2627" t="s">
        <v>8353</v>
      </c>
    </row>
    <row r="2628" spans="1:22" ht="45" hidden="1" x14ac:dyDescent="0.3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s="7">
        <f t="shared" si="253"/>
        <v>112</v>
      </c>
      <c r="G2628" s="7">
        <f t="shared" si="248"/>
        <v>56</v>
      </c>
      <c r="H2628" t="s">
        <v>8218</v>
      </c>
      <c r="I2628" t="s">
        <v>8223</v>
      </c>
      <c r="J2628" t="s">
        <v>8245</v>
      </c>
      <c r="K2628">
        <v>1433343869</v>
      </c>
      <c r="L2628">
        <v>1430751869</v>
      </c>
      <c r="M2628" s="13">
        <f t="shared" si="249"/>
        <v>42128.628113425926</v>
      </c>
      <c r="N2628" s="13" t="str">
        <f t="shared" si="250"/>
        <v>2015</v>
      </c>
      <c r="O2628" s="13" t="str">
        <f t="shared" si="251"/>
        <v>May</v>
      </c>
      <c r="P2628" s="13">
        <f t="shared" si="252"/>
        <v>42158.628113425926</v>
      </c>
      <c r="Q2628" t="b">
        <v>0</v>
      </c>
      <c r="R2628">
        <v>50</v>
      </c>
      <c r="S2628" t="b">
        <v>1</v>
      </c>
      <c r="T2628" t="s">
        <v>8299</v>
      </c>
      <c r="U2628" s="9" t="s">
        <v>8317</v>
      </c>
      <c r="V2628" t="s">
        <v>8353</v>
      </c>
    </row>
    <row r="2629" spans="1:22" ht="45" hidden="1" x14ac:dyDescent="0.3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s="7">
        <f t="shared" si="253"/>
        <v>647</v>
      </c>
      <c r="G2629" s="7">
        <f t="shared" si="248"/>
        <v>21.56</v>
      </c>
      <c r="H2629" t="s">
        <v>8218</v>
      </c>
      <c r="I2629" t="s">
        <v>8223</v>
      </c>
      <c r="J2629" t="s">
        <v>8245</v>
      </c>
      <c r="K2629">
        <v>1448571261</v>
      </c>
      <c r="L2629">
        <v>1445975661</v>
      </c>
      <c r="M2629" s="13">
        <f t="shared" si="249"/>
        <v>42304.829409722224</v>
      </c>
      <c r="N2629" s="13" t="str">
        <f t="shared" si="250"/>
        <v>2015</v>
      </c>
      <c r="O2629" s="13" t="str">
        <f t="shared" si="251"/>
        <v>Oct</v>
      </c>
      <c r="P2629" s="13">
        <f t="shared" si="252"/>
        <v>42334.871076388896</v>
      </c>
      <c r="Q2629" t="b">
        <v>0</v>
      </c>
      <c r="R2629">
        <v>45</v>
      </c>
      <c r="S2629" t="b">
        <v>1</v>
      </c>
      <c r="T2629" t="s">
        <v>8299</v>
      </c>
      <c r="U2629" s="9" t="s">
        <v>8317</v>
      </c>
      <c r="V2629" t="s">
        <v>8353</v>
      </c>
    </row>
    <row r="2630" spans="1:22" ht="45" hidden="1" x14ac:dyDescent="0.3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s="7">
        <f t="shared" si="253"/>
        <v>110</v>
      </c>
      <c r="G2630" s="7">
        <f t="shared" si="248"/>
        <v>44.1</v>
      </c>
      <c r="H2630" t="s">
        <v>8218</v>
      </c>
      <c r="I2630" t="s">
        <v>8223</v>
      </c>
      <c r="J2630" t="s">
        <v>8245</v>
      </c>
      <c r="K2630">
        <v>1417389067</v>
      </c>
      <c r="L2630">
        <v>1415661067</v>
      </c>
      <c r="M2630" s="13">
        <f t="shared" si="249"/>
        <v>41953.966053240743</v>
      </c>
      <c r="N2630" s="13" t="str">
        <f t="shared" si="250"/>
        <v>2014</v>
      </c>
      <c r="O2630" s="13" t="str">
        <f t="shared" si="251"/>
        <v>Nov</v>
      </c>
      <c r="P2630" s="13">
        <f t="shared" si="252"/>
        <v>41973.966053240743</v>
      </c>
      <c r="Q2630" t="b">
        <v>0</v>
      </c>
      <c r="R2630">
        <v>21</v>
      </c>
      <c r="S2630" t="b">
        <v>1</v>
      </c>
      <c r="T2630" t="s">
        <v>8299</v>
      </c>
      <c r="U2630" s="9" t="s">
        <v>8317</v>
      </c>
      <c r="V2630" t="s">
        <v>8353</v>
      </c>
    </row>
    <row r="2631" spans="1:22" ht="30" hidden="1" x14ac:dyDescent="0.3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s="7">
        <f t="shared" si="253"/>
        <v>128</v>
      </c>
      <c r="G2631" s="7">
        <f t="shared" si="248"/>
        <v>63.87</v>
      </c>
      <c r="H2631" t="s">
        <v>8218</v>
      </c>
      <c r="I2631" t="s">
        <v>8224</v>
      </c>
      <c r="J2631" t="s">
        <v>8246</v>
      </c>
      <c r="K2631">
        <v>1431608122</v>
      </c>
      <c r="L2631">
        <v>1429016122</v>
      </c>
      <c r="M2631" s="13">
        <f t="shared" si="249"/>
        <v>42108.538449074069</v>
      </c>
      <c r="N2631" s="13" t="str">
        <f t="shared" si="250"/>
        <v>2015</v>
      </c>
      <c r="O2631" s="13" t="str">
        <f t="shared" si="251"/>
        <v>Apr</v>
      </c>
      <c r="P2631" s="13">
        <f t="shared" si="252"/>
        <v>42138.538449074069</v>
      </c>
      <c r="Q2631" t="b">
        <v>0</v>
      </c>
      <c r="R2631">
        <v>100</v>
      </c>
      <c r="S2631" t="b">
        <v>1</v>
      </c>
      <c r="T2631" t="s">
        <v>8299</v>
      </c>
      <c r="U2631" s="9" t="s">
        <v>8317</v>
      </c>
      <c r="V2631" t="s">
        <v>8353</v>
      </c>
    </row>
    <row r="2632" spans="1:22" ht="45" hidden="1" x14ac:dyDescent="0.3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s="7">
        <f t="shared" si="253"/>
        <v>158</v>
      </c>
      <c r="G2632" s="7">
        <f t="shared" si="248"/>
        <v>38.99</v>
      </c>
      <c r="H2632" t="s">
        <v>8218</v>
      </c>
      <c r="I2632" t="s">
        <v>8225</v>
      </c>
      <c r="J2632" t="s">
        <v>8247</v>
      </c>
      <c r="K2632">
        <v>1467280800</v>
      </c>
      <c r="L2632">
        <v>1464921112</v>
      </c>
      <c r="M2632" s="13">
        <f t="shared" si="249"/>
        <v>42524.105462962965</v>
      </c>
      <c r="N2632" s="13" t="str">
        <f t="shared" si="250"/>
        <v>2016</v>
      </c>
      <c r="O2632" s="13" t="str">
        <f t="shared" si="251"/>
        <v>Jun</v>
      </c>
      <c r="P2632" s="13">
        <f t="shared" si="252"/>
        <v>42551.416666666672</v>
      </c>
      <c r="Q2632" t="b">
        <v>0</v>
      </c>
      <c r="R2632">
        <v>81</v>
      </c>
      <c r="S2632" t="b">
        <v>1</v>
      </c>
      <c r="T2632" t="s">
        <v>8299</v>
      </c>
      <c r="U2632" s="9" t="s">
        <v>8317</v>
      </c>
      <c r="V2632" t="s">
        <v>8353</v>
      </c>
    </row>
    <row r="2633" spans="1:22" ht="45" hidden="1" x14ac:dyDescent="0.3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s="7">
        <f t="shared" si="253"/>
        <v>115</v>
      </c>
      <c r="G2633" s="7">
        <f t="shared" si="248"/>
        <v>80.19</v>
      </c>
      <c r="H2633" t="s">
        <v>8218</v>
      </c>
      <c r="I2633" t="s">
        <v>8223</v>
      </c>
      <c r="J2633" t="s">
        <v>8245</v>
      </c>
      <c r="K2633">
        <v>1440907427</v>
      </c>
      <c r="L2633">
        <v>1438488227</v>
      </c>
      <c r="M2633" s="13">
        <f t="shared" si="249"/>
        <v>42218.169293981482</v>
      </c>
      <c r="N2633" s="13" t="str">
        <f t="shared" si="250"/>
        <v>2015</v>
      </c>
      <c r="O2633" s="13" t="str">
        <f t="shared" si="251"/>
        <v>Aug</v>
      </c>
      <c r="P2633" s="13">
        <f t="shared" si="252"/>
        <v>42246.169293981482</v>
      </c>
      <c r="Q2633" t="b">
        <v>0</v>
      </c>
      <c r="R2633">
        <v>286</v>
      </c>
      <c r="S2633" t="b">
        <v>1</v>
      </c>
      <c r="T2633" t="s">
        <v>8299</v>
      </c>
      <c r="U2633" s="9" t="s">
        <v>8317</v>
      </c>
      <c r="V2633" t="s">
        <v>8353</v>
      </c>
    </row>
    <row r="2634" spans="1:22" ht="45" hidden="1" x14ac:dyDescent="0.3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s="7">
        <f t="shared" si="253"/>
        <v>137</v>
      </c>
      <c r="G2634" s="7">
        <f t="shared" ref="G2634:G2697" si="254">IFERROR(ROUND(E2634/R2634,2),0)</f>
        <v>34.9</v>
      </c>
      <c r="H2634" t="s">
        <v>8218</v>
      </c>
      <c r="I2634" t="s">
        <v>8223</v>
      </c>
      <c r="J2634" t="s">
        <v>8245</v>
      </c>
      <c r="K2634">
        <v>1464485339</v>
      </c>
      <c r="L2634">
        <v>1462325339</v>
      </c>
      <c r="M2634" s="13">
        <f t="shared" ref="M2634:M2697" si="255">(((L2634/60)/60)/24)+DATE(1970,1,1)</f>
        <v>42494.061793981484</v>
      </c>
      <c r="N2634" s="13" t="str">
        <f t="shared" ref="N2634:N2697" si="256">TEXT(M2634, "YYY")</f>
        <v>2016</v>
      </c>
      <c r="O2634" s="13" t="str">
        <f t="shared" ref="O2634:O2697" si="257">TEXT(M2634,"MMM")</f>
        <v>May</v>
      </c>
      <c r="P2634" s="13">
        <f t="shared" ref="P2634:P2697" si="258">(((K2634/60)/60)/24)+DATE(1970,1,1)</f>
        <v>42519.061793981484</v>
      </c>
      <c r="Q2634" t="b">
        <v>0</v>
      </c>
      <c r="R2634">
        <v>42</v>
      </c>
      <c r="S2634" t="b">
        <v>1</v>
      </c>
      <c r="T2634" t="s">
        <v>8299</v>
      </c>
      <c r="U2634" s="9" t="s">
        <v>8317</v>
      </c>
      <c r="V2634" t="s">
        <v>8353</v>
      </c>
    </row>
    <row r="2635" spans="1:22" ht="45" hidden="1" x14ac:dyDescent="0.3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s="7">
        <f t="shared" si="253"/>
        <v>355</v>
      </c>
      <c r="G2635" s="7">
        <f t="shared" si="254"/>
        <v>89.1</v>
      </c>
      <c r="H2635" t="s">
        <v>8218</v>
      </c>
      <c r="I2635" t="s">
        <v>8223</v>
      </c>
      <c r="J2635" t="s">
        <v>8245</v>
      </c>
      <c r="K2635">
        <v>1393542000</v>
      </c>
      <c r="L2635">
        <v>1390938332</v>
      </c>
      <c r="M2635" s="13">
        <f t="shared" si="255"/>
        <v>41667.823287037041</v>
      </c>
      <c r="N2635" s="13" t="str">
        <f t="shared" si="256"/>
        <v>2014</v>
      </c>
      <c r="O2635" s="13" t="str">
        <f t="shared" si="257"/>
        <v>Jan</v>
      </c>
      <c r="P2635" s="13">
        <f t="shared" si="258"/>
        <v>41697.958333333336</v>
      </c>
      <c r="Q2635" t="b">
        <v>0</v>
      </c>
      <c r="R2635">
        <v>199</v>
      </c>
      <c r="S2635" t="b">
        <v>1</v>
      </c>
      <c r="T2635" t="s">
        <v>8299</v>
      </c>
      <c r="U2635" s="9" t="s">
        <v>8317</v>
      </c>
      <c r="V2635" t="s">
        <v>8353</v>
      </c>
    </row>
    <row r="2636" spans="1:22" ht="45" hidden="1" x14ac:dyDescent="0.3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s="7">
        <f t="shared" si="253"/>
        <v>106</v>
      </c>
      <c r="G2636" s="7">
        <f t="shared" si="254"/>
        <v>39.44</v>
      </c>
      <c r="H2636" t="s">
        <v>8218</v>
      </c>
      <c r="I2636" t="s">
        <v>8223</v>
      </c>
      <c r="J2636" t="s">
        <v>8245</v>
      </c>
      <c r="K2636">
        <v>1475163921</v>
      </c>
      <c r="L2636">
        <v>1472571921</v>
      </c>
      <c r="M2636" s="13">
        <f t="shared" si="255"/>
        <v>42612.656493055561</v>
      </c>
      <c r="N2636" s="13" t="str">
        <f t="shared" si="256"/>
        <v>2016</v>
      </c>
      <c r="O2636" s="13" t="str">
        <f t="shared" si="257"/>
        <v>Aug</v>
      </c>
      <c r="P2636" s="13">
        <f t="shared" si="258"/>
        <v>42642.656493055561</v>
      </c>
      <c r="Q2636" t="b">
        <v>0</v>
      </c>
      <c r="R2636">
        <v>25</v>
      </c>
      <c r="S2636" t="b">
        <v>1</v>
      </c>
      <c r="T2636" t="s">
        <v>8299</v>
      </c>
      <c r="U2636" s="9" t="s">
        <v>8317</v>
      </c>
      <c r="V2636" t="s">
        <v>8353</v>
      </c>
    </row>
    <row r="2637" spans="1:22" ht="60" hidden="1" x14ac:dyDescent="0.3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s="7">
        <f t="shared" si="253"/>
        <v>100</v>
      </c>
      <c r="G2637" s="7">
        <f t="shared" si="254"/>
        <v>136.9</v>
      </c>
      <c r="H2637" t="s">
        <v>8218</v>
      </c>
      <c r="I2637" t="s">
        <v>8228</v>
      </c>
      <c r="J2637" t="s">
        <v>8250</v>
      </c>
      <c r="K2637">
        <v>1425937761</v>
      </c>
      <c r="L2637">
        <v>1422917361</v>
      </c>
      <c r="M2637" s="13">
        <f t="shared" si="255"/>
        <v>42037.950937500005</v>
      </c>
      <c r="N2637" s="13" t="str">
        <f t="shared" si="256"/>
        <v>2015</v>
      </c>
      <c r="O2637" s="13" t="str">
        <f t="shared" si="257"/>
        <v>Feb</v>
      </c>
      <c r="P2637" s="13">
        <f t="shared" si="258"/>
        <v>42072.909270833334</v>
      </c>
      <c r="Q2637" t="b">
        <v>0</v>
      </c>
      <c r="R2637">
        <v>84</v>
      </c>
      <c r="S2637" t="b">
        <v>1</v>
      </c>
      <c r="T2637" t="s">
        <v>8299</v>
      </c>
      <c r="U2637" s="9" t="s">
        <v>8317</v>
      </c>
      <c r="V2637" t="s">
        <v>8353</v>
      </c>
    </row>
    <row r="2638" spans="1:22" ht="60" hidden="1" x14ac:dyDescent="0.3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s="7">
        <f t="shared" si="253"/>
        <v>187</v>
      </c>
      <c r="G2638" s="7">
        <f t="shared" si="254"/>
        <v>37.46</v>
      </c>
      <c r="H2638" t="s">
        <v>8218</v>
      </c>
      <c r="I2638" t="s">
        <v>8223</v>
      </c>
      <c r="J2638" t="s">
        <v>8245</v>
      </c>
      <c r="K2638">
        <v>1476579600</v>
      </c>
      <c r="L2638">
        <v>1474641914</v>
      </c>
      <c r="M2638" s="13">
        <f t="shared" si="255"/>
        <v>42636.614745370374</v>
      </c>
      <c r="N2638" s="13" t="str">
        <f t="shared" si="256"/>
        <v>2016</v>
      </c>
      <c r="O2638" s="13" t="str">
        <f t="shared" si="257"/>
        <v>Sep</v>
      </c>
      <c r="P2638" s="13">
        <f t="shared" si="258"/>
        <v>42659.041666666672</v>
      </c>
      <c r="Q2638" t="b">
        <v>0</v>
      </c>
      <c r="R2638">
        <v>50</v>
      </c>
      <c r="S2638" t="b">
        <v>1</v>
      </c>
      <c r="T2638" t="s">
        <v>8299</v>
      </c>
      <c r="U2638" s="9" t="s">
        <v>8317</v>
      </c>
      <c r="V2638" t="s">
        <v>8353</v>
      </c>
    </row>
    <row r="2639" spans="1:22" ht="30" hidden="1" x14ac:dyDescent="0.3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s="7">
        <f t="shared" si="253"/>
        <v>166</v>
      </c>
      <c r="G2639" s="7">
        <f t="shared" si="254"/>
        <v>31.96</v>
      </c>
      <c r="H2639" t="s">
        <v>8218</v>
      </c>
      <c r="I2639" t="s">
        <v>8223</v>
      </c>
      <c r="J2639" t="s">
        <v>8245</v>
      </c>
      <c r="K2639">
        <v>1476277875</v>
      </c>
      <c r="L2639">
        <v>1474895475</v>
      </c>
      <c r="M2639" s="13">
        <f t="shared" si="255"/>
        <v>42639.549479166672</v>
      </c>
      <c r="N2639" s="13" t="str">
        <f t="shared" si="256"/>
        <v>2016</v>
      </c>
      <c r="O2639" s="13" t="str">
        <f t="shared" si="257"/>
        <v>Sep</v>
      </c>
      <c r="P2639" s="13">
        <f t="shared" si="258"/>
        <v>42655.549479166672</v>
      </c>
      <c r="Q2639" t="b">
        <v>0</v>
      </c>
      <c r="R2639">
        <v>26</v>
      </c>
      <c r="S2639" t="b">
        <v>1</v>
      </c>
      <c r="T2639" t="s">
        <v>8299</v>
      </c>
      <c r="U2639" s="9" t="s">
        <v>8317</v>
      </c>
      <c r="V2639" t="s">
        <v>8353</v>
      </c>
    </row>
    <row r="2640" spans="1:22" ht="45" hidden="1" x14ac:dyDescent="0.3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s="7">
        <f t="shared" si="253"/>
        <v>102</v>
      </c>
      <c r="G2640" s="7">
        <f t="shared" si="254"/>
        <v>25.21</v>
      </c>
      <c r="H2640" t="s">
        <v>8218</v>
      </c>
      <c r="I2640" t="s">
        <v>8223</v>
      </c>
      <c r="J2640" t="s">
        <v>8245</v>
      </c>
      <c r="K2640">
        <v>1421358895</v>
      </c>
      <c r="L2640">
        <v>1418766895</v>
      </c>
      <c r="M2640" s="13">
        <f t="shared" si="255"/>
        <v>41989.913136574076</v>
      </c>
      <c r="N2640" s="13" t="str">
        <f t="shared" si="256"/>
        <v>2014</v>
      </c>
      <c r="O2640" s="13" t="str">
        <f t="shared" si="257"/>
        <v>Dec</v>
      </c>
      <c r="P2640" s="13">
        <f t="shared" si="258"/>
        <v>42019.913136574076</v>
      </c>
      <c r="Q2640" t="b">
        <v>0</v>
      </c>
      <c r="R2640">
        <v>14</v>
      </c>
      <c r="S2640" t="b">
        <v>1</v>
      </c>
      <c r="T2640" t="s">
        <v>8299</v>
      </c>
      <c r="U2640" s="9" t="s">
        <v>8317</v>
      </c>
      <c r="V2640" t="s">
        <v>8353</v>
      </c>
    </row>
    <row r="2641" spans="1:22" ht="45" hidden="1" x14ac:dyDescent="0.3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s="7">
        <f t="shared" si="253"/>
        <v>164</v>
      </c>
      <c r="G2641" s="7">
        <f t="shared" si="254"/>
        <v>10.039999999999999</v>
      </c>
      <c r="H2641" t="s">
        <v>8218</v>
      </c>
      <c r="I2641" t="s">
        <v>8224</v>
      </c>
      <c r="J2641" t="s">
        <v>8246</v>
      </c>
      <c r="K2641">
        <v>1424378748</v>
      </c>
      <c r="L2641">
        <v>1421786748</v>
      </c>
      <c r="M2641" s="13">
        <f t="shared" si="255"/>
        <v>42024.86513888889</v>
      </c>
      <c r="N2641" s="13" t="str">
        <f t="shared" si="256"/>
        <v>2015</v>
      </c>
      <c r="O2641" s="13" t="str">
        <f t="shared" si="257"/>
        <v>Jan</v>
      </c>
      <c r="P2641" s="13">
        <f t="shared" si="258"/>
        <v>42054.86513888889</v>
      </c>
      <c r="Q2641" t="b">
        <v>0</v>
      </c>
      <c r="R2641">
        <v>49</v>
      </c>
      <c r="S2641" t="b">
        <v>1</v>
      </c>
      <c r="T2641" t="s">
        <v>8299</v>
      </c>
      <c r="U2641" s="9" t="s">
        <v>8317</v>
      </c>
      <c r="V2641" t="s">
        <v>8353</v>
      </c>
    </row>
    <row r="2642" spans="1:22" ht="60" hidden="1" x14ac:dyDescent="0.3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s="7">
        <f t="shared" si="253"/>
        <v>106</v>
      </c>
      <c r="G2642" s="7">
        <f t="shared" si="254"/>
        <v>45.94</v>
      </c>
      <c r="H2642" t="s">
        <v>8218</v>
      </c>
      <c r="I2642" t="s">
        <v>8223</v>
      </c>
      <c r="J2642" t="s">
        <v>8245</v>
      </c>
      <c r="K2642">
        <v>1433735474</v>
      </c>
      <c r="L2642">
        <v>1428551474</v>
      </c>
      <c r="M2642" s="13">
        <f t="shared" si="255"/>
        <v>42103.160578703704</v>
      </c>
      <c r="N2642" s="13" t="str">
        <f t="shared" si="256"/>
        <v>2015</v>
      </c>
      <c r="O2642" s="13" t="str">
        <f t="shared" si="257"/>
        <v>Apr</v>
      </c>
      <c r="P2642" s="13">
        <f t="shared" si="258"/>
        <v>42163.160578703704</v>
      </c>
      <c r="Q2642" t="b">
        <v>0</v>
      </c>
      <c r="R2642">
        <v>69</v>
      </c>
      <c r="S2642" t="b">
        <v>1</v>
      </c>
      <c r="T2642" t="s">
        <v>8299</v>
      </c>
      <c r="U2642" s="9" t="s">
        <v>8317</v>
      </c>
      <c r="V2642" t="s">
        <v>8353</v>
      </c>
    </row>
    <row r="2643" spans="1:22" ht="30" hidden="1" x14ac:dyDescent="0.3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s="7">
        <f t="shared" si="253"/>
        <v>1</v>
      </c>
      <c r="G2643" s="7">
        <f t="shared" si="254"/>
        <v>15</v>
      </c>
      <c r="H2643" t="s">
        <v>8220</v>
      </c>
      <c r="I2643" t="s">
        <v>8223</v>
      </c>
      <c r="J2643" t="s">
        <v>8245</v>
      </c>
      <c r="K2643">
        <v>1410811740</v>
      </c>
      <c r="L2643">
        <v>1409341863</v>
      </c>
      <c r="M2643" s="13">
        <f t="shared" si="255"/>
        <v>41880.827118055553</v>
      </c>
      <c r="N2643" s="13" t="str">
        <f t="shared" si="256"/>
        <v>2014</v>
      </c>
      <c r="O2643" s="13" t="str">
        <f t="shared" si="257"/>
        <v>Aug</v>
      </c>
      <c r="P2643" s="13">
        <f t="shared" si="258"/>
        <v>41897.839583333334</v>
      </c>
      <c r="Q2643" t="b">
        <v>0</v>
      </c>
      <c r="R2643">
        <v>1</v>
      </c>
      <c r="S2643" t="b">
        <v>0</v>
      </c>
      <c r="T2643" t="s">
        <v>8299</v>
      </c>
      <c r="U2643" s="9" t="s">
        <v>8317</v>
      </c>
      <c r="V2643" t="s">
        <v>8353</v>
      </c>
    </row>
    <row r="2644" spans="1:22" ht="60" hidden="1" x14ac:dyDescent="0.3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s="7">
        <f t="shared" si="253"/>
        <v>0</v>
      </c>
      <c r="G2644" s="7">
        <f t="shared" si="254"/>
        <v>0</v>
      </c>
      <c r="H2644" t="s">
        <v>8220</v>
      </c>
      <c r="I2644" t="s">
        <v>8235</v>
      </c>
      <c r="J2644" t="s">
        <v>8248</v>
      </c>
      <c r="K2644">
        <v>1468565820</v>
      </c>
      <c r="L2644">
        <v>1465970108</v>
      </c>
      <c r="M2644" s="13">
        <f t="shared" si="255"/>
        <v>42536.246620370366</v>
      </c>
      <c r="N2644" s="13" t="str">
        <f t="shared" si="256"/>
        <v>2016</v>
      </c>
      <c r="O2644" s="13" t="str">
        <f t="shared" si="257"/>
        <v>Jun</v>
      </c>
      <c r="P2644" s="13">
        <f t="shared" si="258"/>
        <v>42566.289583333331</v>
      </c>
      <c r="Q2644" t="b">
        <v>0</v>
      </c>
      <c r="R2644">
        <v>0</v>
      </c>
      <c r="S2644" t="b">
        <v>0</v>
      </c>
      <c r="T2644" t="s">
        <v>8299</v>
      </c>
      <c r="U2644" s="9" t="s">
        <v>8317</v>
      </c>
      <c r="V2644" t="s">
        <v>8353</v>
      </c>
    </row>
    <row r="2645" spans="1:22" ht="60" hidden="1" x14ac:dyDescent="0.3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s="7">
        <f t="shared" si="253"/>
        <v>34</v>
      </c>
      <c r="G2645" s="7">
        <f t="shared" si="254"/>
        <v>223.58</v>
      </c>
      <c r="H2645" t="s">
        <v>8219</v>
      </c>
      <c r="I2645" t="s">
        <v>8223</v>
      </c>
      <c r="J2645" t="s">
        <v>8245</v>
      </c>
      <c r="K2645">
        <v>1482307140</v>
      </c>
      <c r="L2645">
        <v>1479218315</v>
      </c>
      <c r="M2645" s="13">
        <f t="shared" si="255"/>
        <v>42689.582349537035</v>
      </c>
      <c r="N2645" s="13" t="str">
        <f t="shared" si="256"/>
        <v>2016</v>
      </c>
      <c r="O2645" s="13" t="str">
        <f t="shared" si="257"/>
        <v>Nov</v>
      </c>
      <c r="P2645" s="13">
        <f t="shared" si="258"/>
        <v>42725.332638888889</v>
      </c>
      <c r="Q2645" t="b">
        <v>1</v>
      </c>
      <c r="R2645">
        <v>1501</v>
      </c>
      <c r="S2645" t="b">
        <v>0</v>
      </c>
      <c r="T2645" t="s">
        <v>8299</v>
      </c>
      <c r="U2645" s="9" t="s">
        <v>8317</v>
      </c>
      <c r="V2645" t="s">
        <v>8353</v>
      </c>
    </row>
    <row r="2646" spans="1:22" ht="45" hidden="1" x14ac:dyDescent="0.3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s="7">
        <f t="shared" si="253"/>
        <v>2</v>
      </c>
      <c r="G2646" s="7">
        <f t="shared" si="254"/>
        <v>39.479999999999997</v>
      </c>
      <c r="H2646" t="s">
        <v>8219</v>
      </c>
      <c r="I2646" t="s">
        <v>8223</v>
      </c>
      <c r="J2646" t="s">
        <v>8245</v>
      </c>
      <c r="K2646">
        <v>1489172435</v>
      </c>
      <c r="L2646">
        <v>1486580435</v>
      </c>
      <c r="M2646" s="13">
        <f t="shared" si="255"/>
        <v>42774.792071759264</v>
      </c>
      <c r="N2646" s="13" t="str">
        <f t="shared" si="256"/>
        <v>2017</v>
      </c>
      <c r="O2646" s="13" t="str">
        <f t="shared" si="257"/>
        <v>Feb</v>
      </c>
      <c r="P2646" s="13">
        <f t="shared" si="258"/>
        <v>42804.792071759264</v>
      </c>
      <c r="Q2646" t="b">
        <v>1</v>
      </c>
      <c r="R2646">
        <v>52</v>
      </c>
      <c r="S2646" t="b">
        <v>0</v>
      </c>
      <c r="T2646" t="s">
        <v>8299</v>
      </c>
      <c r="U2646" s="9" t="s">
        <v>8317</v>
      </c>
      <c r="V2646" t="s">
        <v>8353</v>
      </c>
    </row>
    <row r="2647" spans="1:22" ht="45" hidden="1" x14ac:dyDescent="0.3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s="7">
        <f t="shared" si="253"/>
        <v>11</v>
      </c>
      <c r="G2647" s="7">
        <f t="shared" si="254"/>
        <v>91.3</v>
      </c>
      <c r="H2647" t="s">
        <v>8219</v>
      </c>
      <c r="I2647" t="s">
        <v>8225</v>
      </c>
      <c r="J2647" t="s">
        <v>8247</v>
      </c>
      <c r="K2647">
        <v>1415481203</v>
      </c>
      <c r="L2647">
        <v>1412885603</v>
      </c>
      <c r="M2647" s="13">
        <f t="shared" si="255"/>
        <v>41921.842627314814</v>
      </c>
      <c r="N2647" s="13" t="str">
        <f t="shared" si="256"/>
        <v>2014</v>
      </c>
      <c r="O2647" s="13" t="str">
        <f t="shared" si="257"/>
        <v>Oct</v>
      </c>
      <c r="P2647" s="13">
        <f t="shared" si="258"/>
        <v>41951.884293981479</v>
      </c>
      <c r="Q2647" t="b">
        <v>1</v>
      </c>
      <c r="R2647">
        <v>23</v>
      </c>
      <c r="S2647" t="b">
        <v>0</v>
      </c>
      <c r="T2647" t="s">
        <v>8299</v>
      </c>
      <c r="U2647" s="9" t="s">
        <v>8317</v>
      </c>
      <c r="V2647" t="s">
        <v>8353</v>
      </c>
    </row>
    <row r="2648" spans="1:22" ht="45" hidden="1" x14ac:dyDescent="0.3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s="7">
        <f t="shared" si="253"/>
        <v>8</v>
      </c>
      <c r="G2648" s="7">
        <f t="shared" si="254"/>
        <v>78.67</v>
      </c>
      <c r="H2648" t="s">
        <v>8219</v>
      </c>
      <c r="I2648" t="s">
        <v>8223</v>
      </c>
      <c r="J2648" t="s">
        <v>8245</v>
      </c>
      <c r="K2648">
        <v>1441783869</v>
      </c>
      <c r="L2648">
        <v>1439191869</v>
      </c>
      <c r="M2648" s="13">
        <f t="shared" si="255"/>
        <v>42226.313298611116</v>
      </c>
      <c r="N2648" s="13" t="str">
        <f t="shared" si="256"/>
        <v>2015</v>
      </c>
      <c r="O2648" s="13" t="str">
        <f t="shared" si="257"/>
        <v>Aug</v>
      </c>
      <c r="P2648" s="13">
        <f t="shared" si="258"/>
        <v>42256.313298611116</v>
      </c>
      <c r="Q2648" t="b">
        <v>1</v>
      </c>
      <c r="R2648">
        <v>535</v>
      </c>
      <c r="S2648" t="b">
        <v>0</v>
      </c>
      <c r="T2648" t="s">
        <v>8299</v>
      </c>
      <c r="U2648" s="9" t="s">
        <v>8317</v>
      </c>
      <c r="V2648" t="s">
        <v>8353</v>
      </c>
    </row>
    <row r="2649" spans="1:22" ht="45" hidden="1" x14ac:dyDescent="0.3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s="7">
        <f t="shared" si="253"/>
        <v>1</v>
      </c>
      <c r="G2649" s="7">
        <f t="shared" si="254"/>
        <v>12</v>
      </c>
      <c r="H2649" t="s">
        <v>8219</v>
      </c>
      <c r="I2649" t="s">
        <v>8228</v>
      </c>
      <c r="J2649" t="s">
        <v>8250</v>
      </c>
      <c r="K2649">
        <v>1439533019</v>
      </c>
      <c r="L2649">
        <v>1436941019</v>
      </c>
      <c r="M2649" s="13">
        <f t="shared" si="255"/>
        <v>42200.261793981481</v>
      </c>
      <c r="N2649" s="13" t="str">
        <f t="shared" si="256"/>
        <v>2015</v>
      </c>
      <c r="O2649" s="13" t="str">
        <f t="shared" si="257"/>
        <v>Jul</v>
      </c>
      <c r="P2649" s="13">
        <f t="shared" si="258"/>
        <v>42230.261793981481</v>
      </c>
      <c r="Q2649" t="b">
        <v>0</v>
      </c>
      <c r="R2649">
        <v>3</v>
      </c>
      <c r="S2649" t="b">
        <v>0</v>
      </c>
      <c r="T2649" t="s">
        <v>8299</v>
      </c>
      <c r="U2649" s="9" t="s">
        <v>8317</v>
      </c>
      <c r="V2649" t="s">
        <v>8353</v>
      </c>
    </row>
    <row r="2650" spans="1:22" ht="60" hidden="1" x14ac:dyDescent="0.3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s="7">
        <f t="shared" ref="F2650:F2702" si="259">ROUND(E2650/D2650*100,0)</f>
        <v>1</v>
      </c>
      <c r="G2650" s="7">
        <f t="shared" si="254"/>
        <v>17.670000000000002</v>
      </c>
      <c r="H2650" t="s">
        <v>8219</v>
      </c>
      <c r="I2650" t="s">
        <v>8223</v>
      </c>
      <c r="J2650" t="s">
        <v>8245</v>
      </c>
      <c r="K2650">
        <v>1457543360</v>
      </c>
      <c r="L2650">
        <v>1454951360</v>
      </c>
      <c r="M2650" s="13">
        <f t="shared" si="255"/>
        <v>42408.714814814812</v>
      </c>
      <c r="N2650" s="13" t="str">
        <f t="shared" si="256"/>
        <v>2016</v>
      </c>
      <c r="O2650" s="13" t="str">
        <f t="shared" si="257"/>
        <v>Feb</v>
      </c>
      <c r="P2650" s="13">
        <f t="shared" si="258"/>
        <v>42438.714814814812</v>
      </c>
      <c r="Q2650" t="b">
        <v>0</v>
      </c>
      <c r="R2650">
        <v>6</v>
      </c>
      <c r="S2650" t="b">
        <v>0</v>
      </c>
      <c r="T2650" t="s">
        <v>8299</v>
      </c>
      <c r="U2650" s="9" t="s">
        <v>8317</v>
      </c>
      <c r="V2650" t="s">
        <v>8353</v>
      </c>
    </row>
    <row r="2651" spans="1:22" ht="30" hidden="1" x14ac:dyDescent="0.3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s="7">
        <f t="shared" si="259"/>
        <v>0</v>
      </c>
      <c r="G2651" s="7">
        <f t="shared" si="254"/>
        <v>41.33</v>
      </c>
      <c r="H2651" t="s">
        <v>8219</v>
      </c>
      <c r="I2651" t="s">
        <v>8223</v>
      </c>
      <c r="J2651" t="s">
        <v>8245</v>
      </c>
      <c r="K2651">
        <v>1454370941</v>
      </c>
      <c r="L2651">
        <v>1449186941</v>
      </c>
      <c r="M2651" s="13">
        <f t="shared" si="255"/>
        <v>42341.99700231482</v>
      </c>
      <c r="N2651" s="13" t="str">
        <f t="shared" si="256"/>
        <v>2015</v>
      </c>
      <c r="O2651" s="13" t="str">
        <f t="shared" si="257"/>
        <v>Dec</v>
      </c>
      <c r="P2651" s="13">
        <f t="shared" si="258"/>
        <v>42401.99700231482</v>
      </c>
      <c r="Q2651" t="b">
        <v>0</v>
      </c>
      <c r="R2651">
        <v>3</v>
      </c>
      <c r="S2651" t="b">
        <v>0</v>
      </c>
      <c r="T2651" t="s">
        <v>8299</v>
      </c>
      <c r="U2651" s="9" t="s">
        <v>8317</v>
      </c>
      <c r="V2651" t="s">
        <v>8353</v>
      </c>
    </row>
    <row r="2652" spans="1:22" ht="60" hidden="1" x14ac:dyDescent="0.3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s="7">
        <f t="shared" si="259"/>
        <v>1</v>
      </c>
      <c r="G2652" s="7">
        <f t="shared" si="254"/>
        <v>71.599999999999994</v>
      </c>
      <c r="H2652" t="s">
        <v>8219</v>
      </c>
      <c r="I2652" t="s">
        <v>8223</v>
      </c>
      <c r="J2652" t="s">
        <v>8245</v>
      </c>
      <c r="K2652">
        <v>1482332343</v>
      </c>
      <c r="L2652">
        <v>1479740343</v>
      </c>
      <c r="M2652" s="13">
        <f t="shared" si="255"/>
        <v>42695.624340277776</v>
      </c>
      <c r="N2652" s="13" t="str">
        <f t="shared" si="256"/>
        <v>2016</v>
      </c>
      <c r="O2652" s="13" t="str">
        <f t="shared" si="257"/>
        <v>Nov</v>
      </c>
      <c r="P2652" s="13">
        <f t="shared" si="258"/>
        <v>42725.624340277776</v>
      </c>
      <c r="Q2652" t="b">
        <v>0</v>
      </c>
      <c r="R2652">
        <v>5</v>
      </c>
      <c r="S2652" t="b">
        <v>0</v>
      </c>
      <c r="T2652" t="s">
        <v>8299</v>
      </c>
      <c r="U2652" s="9" t="s">
        <v>8317</v>
      </c>
      <c r="V2652" t="s">
        <v>8353</v>
      </c>
    </row>
    <row r="2653" spans="1:22" ht="60" hidden="1" x14ac:dyDescent="0.3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s="7">
        <f t="shared" si="259"/>
        <v>2</v>
      </c>
      <c r="G2653" s="7">
        <f t="shared" si="254"/>
        <v>307.82</v>
      </c>
      <c r="H2653" t="s">
        <v>8219</v>
      </c>
      <c r="I2653" t="s">
        <v>8223</v>
      </c>
      <c r="J2653" t="s">
        <v>8245</v>
      </c>
      <c r="K2653">
        <v>1450380009</v>
      </c>
      <c r="L2653">
        <v>1447960809</v>
      </c>
      <c r="M2653" s="13">
        <f t="shared" si="255"/>
        <v>42327.805659722217</v>
      </c>
      <c r="N2653" s="13" t="str">
        <f t="shared" si="256"/>
        <v>2015</v>
      </c>
      <c r="O2653" s="13" t="str">
        <f t="shared" si="257"/>
        <v>Nov</v>
      </c>
      <c r="P2653" s="13">
        <f t="shared" si="258"/>
        <v>42355.805659722217</v>
      </c>
      <c r="Q2653" t="b">
        <v>0</v>
      </c>
      <c r="R2653">
        <v>17</v>
      </c>
      <c r="S2653" t="b">
        <v>0</v>
      </c>
      <c r="T2653" t="s">
        <v>8299</v>
      </c>
      <c r="U2653" s="9" t="s">
        <v>8317</v>
      </c>
      <c r="V2653" t="s">
        <v>8353</v>
      </c>
    </row>
    <row r="2654" spans="1:22" ht="60" hidden="1" x14ac:dyDescent="0.3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s="7">
        <f t="shared" si="259"/>
        <v>1</v>
      </c>
      <c r="G2654" s="7">
        <f t="shared" si="254"/>
        <v>80.45</v>
      </c>
      <c r="H2654" t="s">
        <v>8219</v>
      </c>
      <c r="I2654" t="s">
        <v>8225</v>
      </c>
      <c r="J2654" t="s">
        <v>8247</v>
      </c>
      <c r="K2654">
        <v>1418183325</v>
      </c>
      <c r="L2654">
        <v>1415591325</v>
      </c>
      <c r="M2654" s="13">
        <f t="shared" si="255"/>
        <v>41953.158854166672</v>
      </c>
      <c r="N2654" s="13" t="str">
        <f t="shared" si="256"/>
        <v>2014</v>
      </c>
      <c r="O2654" s="13" t="str">
        <f t="shared" si="257"/>
        <v>Nov</v>
      </c>
      <c r="P2654" s="13">
        <f t="shared" si="258"/>
        <v>41983.158854166672</v>
      </c>
      <c r="Q2654" t="b">
        <v>0</v>
      </c>
      <c r="R2654">
        <v>11</v>
      </c>
      <c r="S2654" t="b">
        <v>0</v>
      </c>
      <c r="T2654" t="s">
        <v>8299</v>
      </c>
      <c r="U2654" s="9" t="s">
        <v>8317</v>
      </c>
      <c r="V2654" t="s">
        <v>8353</v>
      </c>
    </row>
    <row r="2655" spans="1:22" ht="45" hidden="1" x14ac:dyDescent="0.3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s="7">
        <f t="shared" si="259"/>
        <v>12</v>
      </c>
      <c r="G2655" s="7">
        <f t="shared" si="254"/>
        <v>83.94</v>
      </c>
      <c r="H2655" t="s">
        <v>8219</v>
      </c>
      <c r="I2655" t="s">
        <v>8223</v>
      </c>
      <c r="J2655" t="s">
        <v>8245</v>
      </c>
      <c r="K2655">
        <v>1402632000</v>
      </c>
      <c r="L2655">
        <v>1399909127</v>
      </c>
      <c r="M2655" s="13">
        <f t="shared" si="255"/>
        <v>41771.651932870373</v>
      </c>
      <c r="N2655" s="13" t="str">
        <f t="shared" si="256"/>
        <v>2014</v>
      </c>
      <c r="O2655" s="13" t="str">
        <f t="shared" si="257"/>
        <v>May</v>
      </c>
      <c r="P2655" s="13">
        <f t="shared" si="258"/>
        <v>41803.166666666664</v>
      </c>
      <c r="Q2655" t="b">
        <v>0</v>
      </c>
      <c r="R2655">
        <v>70</v>
      </c>
      <c r="S2655" t="b">
        <v>0</v>
      </c>
      <c r="T2655" t="s">
        <v>8299</v>
      </c>
      <c r="U2655" s="9" t="s">
        <v>8317</v>
      </c>
      <c r="V2655" t="s">
        <v>8353</v>
      </c>
    </row>
    <row r="2656" spans="1:22" ht="45" hidden="1" x14ac:dyDescent="0.3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s="7">
        <f t="shared" si="259"/>
        <v>0</v>
      </c>
      <c r="G2656" s="7">
        <f t="shared" si="254"/>
        <v>8.5</v>
      </c>
      <c r="H2656" t="s">
        <v>8219</v>
      </c>
      <c r="I2656" t="s">
        <v>8223</v>
      </c>
      <c r="J2656" t="s">
        <v>8245</v>
      </c>
      <c r="K2656">
        <v>1429622726</v>
      </c>
      <c r="L2656">
        <v>1424442326</v>
      </c>
      <c r="M2656" s="13">
        <f t="shared" si="255"/>
        <v>42055.600995370376</v>
      </c>
      <c r="N2656" s="13" t="str">
        <f t="shared" si="256"/>
        <v>2015</v>
      </c>
      <c r="O2656" s="13" t="str">
        <f t="shared" si="257"/>
        <v>Feb</v>
      </c>
      <c r="P2656" s="13">
        <f t="shared" si="258"/>
        <v>42115.559328703705</v>
      </c>
      <c r="Q2656" t="b">
        <v>0</v>
      </c>
      <c r="R2656">
        <v>6</v>
      </c>
      <c r="S2656" t="b">
        <v>0</v>
      </c>
      <c r="T2656" t="s">
        <v>8299</v>
      </c>
      <c r="U2656" s="9" t="s">
        <v>8317</v>
      </c>
      <c r="V2656" t="s">
        <v>8353</v>
      </c>
    </row>
    <row r="2657" spans="1:22" hidden="1" x14ac:dyDescent="0.3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s="7">
        <f t="shared" si="259"/>
        <v>21</v>
      </c>
      <c r="G2657" s="7">
        <f t="shared" si="254"/>
        <v>73.37</v>
      </c>
      <c r="H2657" t="s">
        <v>8219</v>
      </c>
      <c r="I2657" t="s">
        <v>8223</v>
      </c>
      <c r="J2657" t="s">
        <v>8245</v>
      </c>
      <c r="K2657">
        <v>1455048000</v>
      </c>
      <c r="L2657">
        <v>1452631647</v>
      </c>
      <c r="M2657" s="13">
        <f t="shared" si="255"/>
        <v>42381.866284722222</v>
      </c>
      <c r="N2657" s="13" t="str">
        <f t="shared" si="256"/>
        <v>2016</v>
      </c>
      <c r="O2657" s="13" t="str">
        <f t="shared" si="257"/>
        <v>Jan</v>
      </c>
      <c r="P2657" s="13">
        <f t="shared" si="258"/>
        <v>42409.833333333328</v>
      </c>
      <c r="Q2657" t="b">
        <v>0</v>
      </c>
      <c r="R2657">
        <v>43</v>
      </c>
      <c r="S2657" t="b">
        <v>0</v>
      </c>
      <c r="T2657" t="s">
        <v>8299</v>
      </c>
      <c r="U2657" s="9" t="s">
        <v>8317</v>
      </c>
      <c r="V2657" t="s">
        <v>8353</v>
      </c>
    </row>
    <row r="2658" spans="1:22" ht="30" hidden="1" x14ac:dyDescent="0.3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s="7">
        <f t="shared" si="259"/>
        <v>11</v>
      </c>
      <c r="G2658" s="7">
        <f t="shared" si="254"/>
        <v>112.86</v>
      </c>
      <c r="H2658" t="s">
        <v>8219</v>
      </c>
      <c r="I2658" t="s">
        <v>8223</v>
      </c>
      <c r="J2658" t="s">
        <v>8245</v>
      </c>
      <c r="K2658">
        <v>1489345200</v>
      </c>
      <c r="L2658">
        <v>1485966688</v>
      </c>
      <c r="M2658" s="13">
        <f t="shared" si="255"/>
        <v>42767.688518518517</v>
      </c>
      <c r="N2658" s="13" t="str">
        <f t="shared" si="256"/>
        <v>2017</v>
      </c>
      <c r="O2658" s="13" t="str">
        <f t="shared" si="257"/>
        <v>Feb</v>
      </c>
      <c r="P2658" s="13">
        <f t="shared" si="258"/>
        <v>42806.791666666672</v>
      </c>
      <c r="Q2658" t="b">
        <v>0</v>
      </c>
      <c r="R2658">
        <v>152</v>
      </c>
      <c r="S2658" t="b">
        <v>0</v>
      </c>
      <c r="T2658" t="s">
        <v>8299</v>
      </c>
      <c r="U2658" s="9" t="s">
        <v>8317</v>
      </c>
      <c r="V2658" t="s">
        <v>8353</v>
      </c>
    </row>
    <row r="2659" spans="1:22" ht="45" hidden="1" x14ac:dyDescent="0.3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s="7">
        <f t="shared" si="259"/>
        <v>19</v>
      </c>
      <c r="G2659" s="7">
        <f t="shared" si="254"/>
        <v>95.28</v>
      </c>
      <c r="H2659" t="s">
        <v>8219</v>
      </c>
      <c r="I2659" t="s">
        <v>8223</v>
      </c>
      <c r="J2659" t="s">
        <v>8245</v>
      </c>
      <c r="K2659">
        <v>1470187800</v>
      </c>
      <c r="L2659">
        <v>1467325053</v>
      </c>
      <c r="M2659" s="13">
        <f t="shared" si="255"/>
        <v>42551.928854166668</v>
      </c>
      <c r="N2659" s="13" t="str">
        <f t="shared" si="256"/>
        <v>2016</v>
      </c>
      <c r="O2659" s="13" t="str">
        <f t="shared" si="257"/>
        <v>Jun</v>
      </c>
      <c r="P2659" s="13">
        <f t="shared" si="258"/>
        <v>42585.0625</v>
      </c>
      <c r="Q2659" t="b">
        <v>0</v>
      </c>
      <c r="R2659">
        <v>59</v>
      </c>
      <c r="S2659" t="b">
        <v>0</v>
      </c>
      <c r="T2659" t="s">
        <v>8299</v>
      </c>
      <c r="U2659" s="9" t="s">
        <v>8317</v>
      </c>
      <c r="V2659" t="s">
        <v>8353</v>
      </c>
    </row>
    <row r="2660" spans="1:22" ht="45" hidden="1" x14ac:dyDescent="0.3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s="7">
        <f t="shared" si="259"/>
        <v>0</v>
      </c>
      <c r="G2660" s="7">
        <f t="shared" si="254"/>
        <v>22.75</v>
      </c>
      <c r="H2660" t="s">
        <v>8219</v>
      </c>
      <c r="I2660" t="s">
        <v>8223</v>
      </c>
      <c r="J2660" t="s">
        <v>8245</v>
      </c>
      <c r="K2660">
        <v>1469913194</v>
      </c>
      <c r="L2660">
        <v>1467321194</v>
      </c>
      <c r="M2660" s="13">
        <f t="shared" si="255"/>
        <v>42551.884189814817</v>
      </c>
      <c r="N2660" s="13" t="str">
        <f t="shared" si="256"/>
        <v>2016</v>
      </c>
      <c r="O2660" s="13" t="str">
        <f t="shared" si="257"/>
        <v>Jun</v>
      </c>
      <c r="P2660" s="13">
        <f t="shared" si="258"/>
        <v>42581.884189814817</v>
      </c>
      <c r="Q2660" t="b">
        <v>0</v>
      </c>
      <c r="R2660">
        <v>4</v>
      </c>
      <c r="S2660" t="b">
        <v>0</v>
      </c>
      <c r="T2660" t="s">
        <v>8299</v>
      </c>
      <c r="U2660" s="9" t="s">
        <v>8317</v>
      </c>
      <c r="V2660" t="s">
        <v>8353</v>
      </c>
    </row>
    <row r="2661" spans="1:22" hidden="1" x14ac:dyDescent="0.3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s="7">
        <f t="shared" si="259"/>
        <v>3</v>
      </c>
      <c r="G2661" s="7">
        <f t="shared" si="254"/>
        <v>133.30000000000001</v>
      </c>
      <c r="H2661" t="s">
        <v>8219</v>
      </c>
      <c r="I2661" t="s">
        <v>8223</v>
      </c>
      <c r="J2661" t="s">
        <v>8245</v>
      </c>
      <c r="K2661">
        <v>1429321210</v>
      </c>
      <c r="L2661">
        <v>1426729210</v>
      </c>
      <c r="M2661" s="13">
        <f t="shared" si="255"/>
        <v>42082.069560185191</v>
      </c>
      <c r="N2661" s="13" t="str">
        <f t="shared" si="256"/>
        <v>2015</v>
      </c>
      <c r="O2661" s="13" t="str">
        <f t="shared" si="257"/>
        <v>Mar</v>
      </c>
      <c r="P2661" s="13">
        <f t="shared" si="258"/>
        <v>42112.069560185191</v>
      </c>
      <c r="Q2661" t="b">
        <v>0</v>
      </c>
      <c r="R2661">
        <v>10</v>
      </c>
      <c r="S2661" t="b">
        <v>0</v>
      </c>
      <c r="T2661" t="s">
        <v>8299</v>
      </c>
      <c r="U2661" s="9" t="s">
        <v>8317</v>
      </c>
      <c r="V2661" t="s">
        <v>8353</v>
      </c>
    </row>
    <row r="2662" spans="1:22" ht="60" hidden="1" x14ac:dyDescent="0.3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s="7">
        <f t="shared" si="259"/>
        <v>0</v>
      </c>
      <c r="G2662" s="7">
        <f t="shared" si="254"/>
        <v>3.8</v>
      </c>
      <c r="H2662" t="s">
        <v>8219</v>
      </c>
      <c r="I2662" t="s">
        <v>8223</v>
      </c>
      <c r="J2662" t="s">
        <v>8245</v>
      </c>
      <c r="K2662">
        <v>1448388418</v>
      </c>
      <c r="L2662">
        <v>1443200818</v>
      </c>
      <c r="M2662" s="13">
        <f t="shared" si="255"/>
        <v>42272.713171296295</v>
      </c>
      <c r="N2662" s="13" t="str">
        <f t="shared" si="256"/>
        <v>2015</v>
      </c>
      <c r="O2662" s="13" t="str">
        <f t="shared" si="257"/>
        <v>Sep</v>
      </c>
      <c r="P2662" s="13">
        <f t="shared" si="258"/>
        <v>42332.754837962959</v>
      </c>
      <c r="Q2662" t="b">
        <v>0</v>
      </c>
      <c r="R2662">
        <v>5</v>
      </c>
      <c r="S2662" t="b">
        <v>0</v>
      </c>
      <c r="T2662" t="s">
        <v>8299</v>
      </c>
      <c r="U2662" s="9" t="s">
        <v>8317</v>
      </c>
      <c r="V2662" t="s">
        <v>8353</v>
      </c>
    </row>
    <row r="2663" spans="1:22" ht="45" hidden="1" x14ac:dyDescent="0.3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s="7">
        <f t="shared" si="259"/>
        <v>103</v>
      </c>
      <c r="G2663" s="7">
        <f t="shared" si="254"/>
        <v>85.75</v>
      </c>
      <c r="H2663" t="s">
        <v>8218</v>
      </c>
      <c r="I2663" t="s">
        <v>8223</v>
      </c>
      <c r="J2663" t="s">
        <v>8245</v>
      </c>
      <c r="K2663">
        <v>1382742010</v>
      </c>
      <c r="L2663">
        <v>1380150010</v>
      </c>
      <c r="M2663" s="13">
        <f t="shared" si="255"/>
        <v>41542.958449074074</v>
      </c>
      <c r="N2663" s="13" t="str">
        <f t="shared" si="256"/>
        <v>2013</v>
      </c>
      <c r="O2663" s="13" t="str">
        <f t="shared" si="257"/>
        <v>Sep</v>
      </c>
      <c r="P2663" s="13">
        <f t="shared" si="258"/>
        <v>41572.958449074074</v>
      </c>
      <c r="Q2663" t="b">
        <v>0</v>
      </c>
      <c r="R2663">
        <v>60</v>
      </c>
      <c r="S2663" t="b">
        <v>1</v>
      </c>
      <c r="T2663" t="s">
        <v>8300</v>
      </c>
      <c r="U2663" s="9" t="s">
        <v>8317</v>
      </c>
      <c r="V2663" t="s">
        <v>8354</v>
      </c>
    </row>
    <row r="2664" spans="1:22" ht="45" hidden="1" x14ac:dyDescent="0.3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s="7">
        <f t="shared" si="259"/>
        <v>107</v>
      </c>
      <c r="G2664" s="7">
        <f t="shared" si="254"/>
        <v>267</v>
      </c>
      <c r="H2664" t="s">
        <v>8218</v>
      </c>
      <c r="I2664" t="s">
        <v>8223</v>
      </c>
      <c r="J2664" t="s">
        <v>8245</v>
      </c>
      <c r="K2664">
        <v>1440179713</v>
      </c>
      <c r="L2664">
        <v>1437587713</v>
      </c>
      <c r="M2664" s="13">
        <f t="shared" si="255"/>
        <v>42207.746678240743</v>
      </c>
      <c r="N2664" s="13" t="str">
        <f t="shared" si="256"/>
        <v>2015</v>
      </c>
      <c r="O2664" s="13" t="str">
        <f t="shared" si="257"/>
        <v>Jul</v>
      </c>
      <c r="P2664" s="13">
        <f t="shared" si="258"/>
        <v>42237.746678240743</v>
      </c>
      <c r="Q2664" t="b">
        <v>0</v>
      </c>
      <c r="R2664">
        <v>80</v>
      </c>
      <c r="S2664" t="b">
        <v>1</v>
      </c>
      <c r="T2664" t="s">
        <v>8300</v>
      </c>
      <c r="U2664" s="9" t="s">
        <v>8317</v>
      </c>
      <c r="V2664" t="s">
        <v>8354</v>
      </c>
    </row>
    <row r="2665" spans="1:22" ht="45" hidden="1" x14ac:dyDescent="0.3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s="7">
        <f t="shared" si="259"/>
        <v>105</v>
      </c>
      <c r="G2665" s="7">
        <f t="shared" si="254"/>
        <v>373.56</v>
      </c>
      <c r="H2665" t="s">
        <v>8218</v>
      </c>
      <c r="I2665" t="s">
        <v>8228</v>
      </c>
      <c r="J2665" t="s">
        <v>8250</v>
      </c>
      <c r="K2665">
        <v>1441378800</v>
      </c>
      <c r="L2665">
        <v>1438873007</v>
      </c>
      <c r="M2665" s="13">
        <f t="shared" si="255"/>
        <v>42222.622766203705</v>
      </c>
      <c r="N2665" s="13" t="str">
        <f t="shared" si="256"/>
        <v>2015</v>
      </c>
      <c r="O2665" s="13" t="str">
        <f t="shared" si="257"/>
        <v>Aug</v>
      </c>
      <c r="P2665" s="13">
        <f t="shared" si="258"/>
        <v>42251.625</v>
      </c>
      <c r="Q2665" t="b">
        <v>0</v>
      </c>
      <c r="R2665">
        <v>56</v>
      </c>
      <c r="S2665" t="b">
        <v>1</v>
      </c>
      <c r="T2665" t="s">
        <v>8300</v>
      </c>
      <c r="U2665" s="9" t="s">
        <v>8317</v>
      </c>
      <c r="V2665" t="s">
        <v>8354</v>
      </c>
    </row>
    <row r="2666" spans="1:22" ht="45" hidden="1" x14ac:dyDescent="0.3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s="7">
        <f t="shared" si="259"/>
        <v>103</v>
      </c>
      <c r="G2666" s="7">
        <f t="shared" si="254"/>
        <v>174.04</v>
      </c>
      <c r="H2666" t="s">
        <v>8218</v>
      </c>
      <c r="I2666" t="s">
        <v>8223</v>
      </c>
      <c r="J2666" t="s">
        <v>8245</v>
      </c>
      <c r="K2666">
        <v>1449644340</v>
      </c>
      <c r="L2666">
        <v>1446683797</v>
      </c>
      <c r="M2666" s="13">
        <f t="shared" si="255"/>
        <v>42313.02542824074</v>
      </c>
      <c r="N2666" s="13" t="str">
        <f t="shared" si="256"/>
        <v>2015</v>
      </c>
      <c r="O2666" s="13" t="str">
        <f t="shared" si="257"/>
        <v>Nov</v>
      </c>
      <c r="P2666" s="13">
        <f t="shared" si="258"/>
        <v>42347.290972222225</v>
      </c>
      <c r="Q2666" t="b">
        <v>0</v>
      </c>
      <c r="R2666">
        <v>104</v>
      </c>
      <c r="S2666" t="b">
        <v>1</v>
      </c>
      <c r="T2666" t="s">
        <v>8300</v>
      </c>
      <c r="U2666" s="9" t="s">
        <v>8317</v>
      </c>
      <c r="V2666" t="s">
        <v>8354</v>
      </c>
    </row>
    <row r="2667" spans="1:22" ht="60" hidden="1" x14ac:dyDescent="0.3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s="7">
        <f t="shared" si="259"/>
        <v>123</v>
      </c>
      <c r="G2667" s="7">
        <f t="shared" si="254"/>
        <v>93.7</v>
      </c>
      <c r="H2667" t="s">
        <v>8218</v>
      </c>
      <c r="I2667" t="s">
        <v>8223</v>
      </c>
      <c r="J2667" t="s">
        <v>8245</v>
      </c>
      <c r="K2667">
        <v>1430774974</v>
      </c>
      <c r="L2667">
        <v>1426886974</v>
      </c>
      <c r="M2667" s="13">
        <f t="shared" si="255"/>
        <v>42083.895532407405</v>
      </c>
      <c r="N2667" s="13" t="str">
        <f t="shared" si="256"/>
        <v>2015</v>
      </c>
      <c r="O2667" s="13" t="str">
        <f t="shared" si="257"/>
        <v>Mar</v>
      </c>
      <c r="P2667" s="13">
        <f t="shared" si="258"/>
        <v>42128.895532407405</v>
      </c>
      <c r="Q2667" t="b">
        <v>0</v>
      </c>
      <c r="R2667">
        <v>46</v>
      </c>
      <c r="S2667" t="b">
        <v>1</v>
      </c>
      <c r="T2667" t="s">
        <v>8300</v>
      </c>
      <c r="U2667" s="9" t="s">
        <v>8317</v>
      </c>
      <c r="V2667" t="s">
        <v>8354</v>
      </c>
    </row>
    <row r="2668" spans="1:22" ht="60" hidden="1" x14ac:dyDescent="0.3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s="7">
        <f t="shared" si="259"/>
        <v>159</v>
      </c>
      <c r="G2668" s="7">
        <f t="shared" si="254"/>
        <v>77.33</v>
      </c>
      <c r="H2668" t="s">
        <v>8218</v>
      </c>
      <c r="I2668" t="s">
        <v>8223</v>
      </c>
      <c r="J2668" t="s">
        <v>8245</v>
      </c>
      <c r="K2668">
        <v>1443214800</v>
      </c>
      <c r="L2668">
        <v>1440008439</v>
      </c>
      <c r="M2668" s="13">
        <f t="shared" si="255"/>
        <v>42235.764340277776</v>
      </c>
      <c r="N2668" s="13" t="str">
        <f t="shared" si="256"/>
        <v>2015</v>
      </c>
      <c r="O2668" s="13" t="str">
        <f t="shared" si="257"/>
        <v>Aug</v>
      </c>
      <c r="P2668" s="13">
        <f t="shared" si="258"/>
        <v>42272.875</v>
      </c>
      <c r="Q2668" t="b">
        <v>0</v>
      </c>
      <c r="R2668">
        <v>206</v>
      </c>
      <c r="S2668" t="b">
        <v>1</v>
      </c>
      <c r="T2668" t="s">
        <v>8300</v>
      </c>
      <c r="U2668" s="9" t="s">
        <v>8317</v>
      </c>
      <c r="V2668" t="s">
        <v>8354</v>
      </c>
    </row>
    <row r="2669" spans="1:22" ht="60" hidden="1" x14ac:dyDescent="0.3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s="7">
        <f t="shared" si="259"/>
        <v>111</v>
      </c>
      <c r="G2669" s="7">
        <f t="shared" si="254"/>
        <v>92.22</v>
      </c>
      <c r="H2669" t="s">
        <v>8218</v>
      </c>
      <c r="I2669" t="s">
        <v>8223</v>
      </c>
      <c r="J2669" t="s">
        <v>8245</v>
      </c>
      <c r="K2669">
        <v>1455142416</v>
      </c>
      <c r="L2669">
        <v>1452550416</v>
      </c>
      <c r="M2669" s="13">
        <f t="shared" si="255"/>
        <v>42380.926111111112</v>
      </c>
      <c r="N2669" s="13" t="str">
        <f t="shared" si="256"/>
        <v>2016</v>
      </c>
      <c r="O2669" s="13" t="str">
        <f t="shared" si="257"/>
        <v>Jan</v>
      </c>
      <c r="P2669" s="13">
        <f t="shared" si="258"/>
        <v>42410.926111111112</v>
      </c>
      <c r="Q2669" t="b">
        <v>0</v>
      </c>
      <c r="R2669">
        <v>18</v>
      </c>
      <c r="S2669" t="b">
        <v>1</v>
      </c>
      <c r="T2669" t="s">
        <v>8300</v>
      </c>
      <c r="U2669" s="9" t="s">
        <v>8317</v>
      </c>
      <c r="V2669" t="s">
        <v>8354</v>
      </c>
    </row>
    <row r="2670" spans="1:22" ht="30" hidden="1" x14ac:dyDescent="0.3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s="7">
        <f t="shared" si="259"/>
        <v>171</v>
      </c>
      <c r="G2670" s="7">
        <f t="shared" si="254"/>
        <v>60.96</v>
      </c>
      <c r="H2670" t="s">
        <v>8218</v>
      </c>
      <c r="I2670" t="s">
        <v>8228</v>
      </c>
      <c r="J2670" t="s">
        <v>8250</v>
      </c>
      <c r="K2670">
        <v>1447079520</v>
      </c>
      <c r="L2670">
        <v>1443449265</v>
      </c>
      <c r="M2670" s="13">
        <f t="shared" si="255"/>
        <v>42275.588715277772</v>
      </c>
      <c r="N2670" s="13" t="str">
        <f t="shared" si="256"/>
        <v>2015</v>
      </c>
      <c r="O2670" s="13" t="str">
        <f t="shared" si="257"/>
        <v>Sep</v>
      </c>
      <c r="P2670" s="13">
        <f t="shared" si="258"/>
        <v>42317.60555555555</v>
      </c>
      <c r="Q2670" t="b">
        <v>0</v>
      </c>
      <c r="R2670">
        <v>28</v>
      </c>
      <c r="S2670" t="b">
        <v>1</v>
      </c>
      <c r="T2670" t="s">
        <v>8300</v>
      </c>
      <c r="U2670" s="9" t="s">
        <v>8317</v>
      </c>
      <c r="V2670" t="s">
        <v>8354</v>
      </c>
    </row>
    <row r="2671" spans="1:22" ht="45" hidden="1" x14ac:dyDescent="0.3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s="7">
        <f t="shared" si="259"/>
        <v>125</v>
      </c>
      <c r="G2671" s="7">
        <f t="shared" si="254"/>
        <v>91</v>
      </c>
      <c r="H2671" t="s">
        <v>8218</v>
      </c>
      <c r="I2671" t="s">
        <v>8223</v>
      </c>
      <c r="J2671" t="s">
        <v>8245</v>
      </c>
      <c r="K2671">
        <v>1452387096</v>
      </c>
      <c r="L2671">
        <v>1447203096</v>
      </c>
      <c r="M2671" s="13">
        <f t="shared" si="255"/>
        <v>42319.035833333335</v>
      </c>
      <c r="N2671" s="13" t="str">
        <f t="shared" si="256"/>
        <v>2015</v>
      </c>
      <c r="O2671" s="13" t="str">
        <f t="shared" si="257"/>
        <v>Nov</v>
      </c>
      <c r="P2671" s="13">
        <f t="shared" si="258"/>
        <v>42379.035833333335</v>
      </c>
      <c r="Q2671" t="b">
        <v>0</v>
      </c>
      <c r="R2671">
        <v>11</v>
      </c>
      <c r="S2671" t="b">
        <v>1</v>
      </c>
      <c r="T2671" t="s">
        <v>8300</v>
      </c>
      <c r="U2671" s="9" t="s">
        <v>8317</v>
      </c>
      <c r="V2671" t="s">
        <v>8354</v>
      </c>
    </row>
    <row r="2672" spans="1:22" ht="45" hidden="1" x14ac:dyDescent="0.3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s="7">
        <f t="shared" si="259"/>
        <v>6</v>
      </c>
      <c r="G2672" s="7">
        <f t="shared" si="254"/>
        <v>41.58</v>
      </c>
      <c r="H2672" t="s">
        <v>8220</v>
      </c>
      <c r="I2672" t="s">
        <v>8225</v>
      </c>
      <c r="J2672" t="s">
        <v>8247</v>
      </c>
      <c r="K2672">
        <v>1406593780</v>
      </c>
      <c r="L2672">
        <v>1404174580</v>
      </c>
      <c r="M2672" s="13">
        <f t="shared" si="255"/>
        <v>41821.020601851851</v>
      </c>
      <c r="N2672" s="13" t="str">
        <f t="shared" si="256"/>
        <v>2014</v>
      </c>
      <c r="O2672" s="13" t="str">
        <f t="shared" si="257"/>
        <v>Jul</v>
      </c>
      <c r="P2672" s="13">
        <f t="shared" si="258"/>
        <v>41849.020601851851</v>
      </c>
      <c r="Q2672" t="b">
        <v>1</v>
      </c>
      <c r="R2672">
        <v>60</v>
      </c>
      <c r="S2672" t="b">
        <v>0</v>
      </c>
      <c r="T2672" t="s">
        <v>8300</v>
      </c>
      <c r="U2672" s="9" t="s">
        <v>8317</v>
      </c>
      <c r="V2672" t="s">
        <v>8354</v>
      </c>
    </row>
    <row r="2673" spans="1:22" ht="45" hidden="1" x14ac:dyDescent="0.3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s="7">
        <f t="shared" si="259"/>
        <v>11</v>
      </c>
      <c r="G2673" s="7">
        <f t="shared" si="254"/>
        <v>33.76</v>
      </c>
      <c r="H2673" t="s">
        <v>8220</v>
      </c>
      <c r="I2673" t="s">
        <v>8223</v>
      </c>
      <c r="J2673" t="s">
        <v>8245</v>
      </c>
      <c r="K2673">
        <v>1419017880</v>
      </c>
      <c r="L2673">
        <v>1416419916</v>
      </c>
      <c r="M2673" s="13">
        <f t="shared" si="255"/>
        <v>41962.749027777783</v>
      </c>
      <c r="N2673" s="13" t="str">
        <f t="shared" si="256"/>
        <v>2014</v>
      </c>
      <c r="O2673" s="13" t="str">
        <f t="shared" si="257"/>
        <v>Nov</v>
      </c>
      <c r="P2673" s="13">
        <f t="shared" si="258"/>
        <v>41992.818055555559</v>
      </c>
      <c r="Q2673" t="b">
        <v>1</v>
      </c>
      <c r="R2673">
        <v>84</v>
      </c>
      <c r="S2673" t="b">
        <v>0</v>
      </c>
      <c r="T2673" t="s">
        <v>8300</v>
      </c>
      <c r="U2673" s="9" t="s">
        <v>8317</v>
      </c>
      <c r="V2673" t="s">
        <v>8354</v>
      </c>
    </row>
    <row r="2674" spans="1:22" ht="60" hidden="1" x14ac:dyDescent="0.3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s="7">
        <f t="shared" si="259"/>
        <v>33</v>
      </c>
      <c r="G2674" s="7">
        <f t="shared" si="254"/>
        <v>70.62</v>
      </c>
      <c r="H2674" t="s">
        <v>8220</v>
      </c>
      <c r="I2674" t="s">
        <v>8223</v>
      </c>
      <c r="J2674" t="s">
        <v>8245</v>
      </c>
      <c r="K2674">
        <v>1451282400</v>
      </c>
      <c r="L2674">
        <v>1449436390</v>
      </c>
      <c r="M2674" s="13">
        <f t="shared" si="255"/>
        <v>42344.884143518517</v>
      </c>
      <c r="N2674" s="13" t="str">
        <f t="shared" si="256"/>
        <v>2015</v>
      </c>
      <c r="O2674" s="13" t="str">
        <f t="shared" si="257"/>
        <v>Dec</v>
      </c>
      <c r="P2674" s="13">
        <f t="shared" si="258"/>
        <v>42366.25</v>
      </c>
      <c r="Q2674" t="b">
        <v>1</v>
      </c>
      <c r="R2674">
        <v>47</v>
      </c>
      <c r="S2674" t="b">
        <v>0</v>
      </c>
      <c r="T2674" t="s">
        <v>8300</v>
      </c>
      <c r="U2674" s="9" t="s">
        <v>8317</v>
      </c>
      <c r="V2674" t="s">
        <v>8354</v>
      </c>
    </row>
    <row r="2675" spans="1:22" ht="60" hidden="1" x14ac:dyDescent="0.3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s="7">
        <f t="shared" si="259"/>
        <v>28</v>
      </c>
      <c r="G2675" s="7">
        <f t="shared" si="254"/>
        <v>167.15</v>
      </c>
      <c r="H2675" t="s">
        <v>8220</v>
      </c>
      <c r="I2675" t="s">
        <v>8223</v>
      </c>
      <c r="J2675" t="s">
        <v>8245</v>
      </c>
      <c r="K2675">
        <v>1414622700</v>
      </c>
      <c r="L2675">
        <v>1412081999</v>
      </c>
      <c r="M2675" s="13">
        <f t="shared" si="255"/>
        <v>41912.541655092595</v>
      </c>
      <c r="N2675" s="13" t="str">
        <f t="shared" si="256"/>
        <v>2014</v>
      </c>
      <c r="O2675" s="13" t="str">
        <f t="shared" si="257"/>
        <v>Sep</v>
      </c>
      <c r="P2675" s="13">
        <f t="shared" si="258"/>
        <v>41941.947916666664</v>
      </c>
      <c r="Q2675" t="b">
        <v>1</v>
      </c>
      <c r="R2675">
        <v>66</v>
      </c>
      <c r="S2675" t="b">
        <v>0</v>
      </c>
      <c r="T2675" t="s">
        <v>8300</v>
      </c>
      <c r="U2675" s="9" t="s">
        <v>8317</v>
      </c>
      <c r="V2675" t="s">
        <v>8354</v>
      </c>
    </row>
    <row r="2676" spans="1:22" ht="60" hidden="1" x14ac:dyDescent="0.3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s="7">
        <f t="shared" si="259"/>
        <v>63</v>
      </c>
      <c r="G2676" s="7">
        <f t="shared" si="254"/>
        <v>128.62</v>
      </c>
      <c r="H2676" t="s">
        <v>8220</v>
      </c>
      <c r="I2676" t="s">
        <v>8223</v>
      </c>
      <c r="J2676" t="s">
        <v>8245</v>
      </c>
      <c r="K2676">
        <v>1467694740</v>
      </c>
      <c r="L2676">
        <v>1465398670</v>
      </c>
      <c r="M2676" s="13">
        <f t="shared" si="255"/>
        <v>42529.632754629631</v>
      </c>
      <c r="N2676" s="13" t="str">
        <f t="shared" si="256"/>
        <v>2016</v>
      </c>
      <c r="O2676" s="13" t="str">
        <f t="shared" si="257"/>
        <v>Jun</v>
      </c>
      <c r="P2676" s="13">
        <f t="shared" si="258"/>
        <v>42556.207638888889</v>
      </c>
      <c r="Q2676" t="b">
        <v>1</v>
      </c>
      <c r="R2676">
        <v>171</v>
      </c>
      <c r="S2676" t="b">
        <v>0</v>
      </c>
      <c r="T2676" t="s">
        <v>8300</v>
      </c>
      <c r="U2676" s="9" t="s">
        <v>8317</v>
      </c>
      <c r="V2676" t="s">
        <v>8354</v>
      </c>
    </row>
    <row r="2677" spans="1:22" ht="60" hidden="1" x14ac:dyDescent="0.3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s="7">
        <f t="shared" si="259"/>
        <v>8</v>
      </c>
      <c r="G2677" s="7">
        <f t="shared" si="254"/>
        <v>65.41</v>
      </c>
      <c r="H2677" t="s">
        <v>8220</v>
      </c>
      <c r="I2677" t="s">
        <v>8223</v>
      </c>
      <c r="J2677" t="s">
        <v>8245</v>
      </c>
      <c r="K2677">
        <v>1415655289</v>
      </c>
      <c r="L2677">
        <v>1413059689</v>
      </c>
      <c r="M2677" s="13">
        <f t="shared" si="255"/>
        <v>41923.857511574075</v>
      </c>
      <c r="N2677" s="13" t="str">
        <f t="shared" si="256"/>
        <v>2014</v>
      </c>
      <c r="O2677" s="13" t="str">
        <f t="shared" si="257"/>
        <v>Oct</v>
      </c>
      <c r="P2677" s="13">
        <f t="shared" si="258"/>
        <v>41953.899178240739</v>
      </c>
      <c r="Q2677" t="b">
        <v>1</v>
      </c>
      <c r="R2677">
        <v>29</v>
      </c>
      <c r="S2677" t="b">
        <v>0</v>
      </c>
      <c r="T2677" t="s">
        <v>8300</v>
      </c>
      <c r="U2677" s="9" t="s">
        <v>8317</v>
      </c>
      <c r="V2677" t="s">
        <v>8354</v>
      </c>
    </row>
    <row r="2678" spans="1:22" ht="45" hidden="1" x14ac:dyDescent="0.3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s="7">
        <f t="shared" si="259"/>
        <v>50</v>
      </c>
      <c r="G2678" s="7">
        <f t="shared" si="254"/>
        <v>117.56</v>
      </c>
      <c r="H2678" t="s">
        <v>8220</v>
      </c>
      <c r="I2678" t="s">
        <v>8228</v>
      </c>
      <c r="J2678" t="s">
        <v>8250</v>
      </c>
      <c r="K2678">
        <v>1463929174</v>
      </c>
      <c r="L2678">
        <v>1461337174</v>
      </c>
      <c r="M2678" s="13">
        <f t="shared" si="255"/>
        <v>42482.624699074076</v>
      </c>
      <c r="N2678" s="13" t="str">
        <f t="shared" si="256"/>
        <v>2016</v>
      </c>
      <c r="O2678" s="13" t="str">
        <f t="shared" si="257"/>
        <v>Apr</v>
      </c>
      <c r="P2678" s="13">
        <f t="shared" si="258"/>
        <v>42512.624699074076</v>
      </c>
      <c r="Q2678" t="b">
        <v>0</v>
      </c>
      <c r="R2678">
        <v>9</v>
      </c>
      <c r="S2678" t="b">
        <v>0</v>
      </c>
      <c r="T2678" t="s">
        <v>8300</v>
      </c>
      <c r="U2678" s="9" t="s">
        <v>8317</v>
      </c>
      <c r="V2678" t="s">
        <v>8354</v>
      </c>
    </row>
    <row r="2679" spans="1:22" ht="45" hidden="1" x14ac:dyDescent="0.3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s="7">
        <f t="shared" si="259"/>
        <v>18</v>
      </c>
      <c r="G2679" s="7">
        <f t="shared" si="254"/>
        <v>126.48</v>
      </c>
      <c r="H2679" t="s">
        <v>8220</v>
      </c>
      <c r="I2679" t="s">
        <v>8223</v>
      </c>
      <c r="J2679" t="s">
        <v>8245</v>
      </c>
      <c r="K2679">
        <v>1404348143</v>
      </c>
      <c r="L2679">
        <v>1401756143</v>
      </c>
      <c r="M2679" s="13">
        <f t="shared" si="255"/>
        <v>41793.029432870368</v>
      </c>
      <c r="N2679" s="13" t="str">
        <f t="shared" si="256"/>
        <v>2014</v>
      </c>
      <c r="O2679" s="13" t="str">
        <f t="shared" si="257"/>
        <v>Jun</v>
      </c>
      <c r="P2679" s="13">
        <f t="shared" si="258"/>
        <v>41823.029432870368</v>
      </c>
      <c r="Q2679" t="b">
        <v>0</v>
      </c>
      <c r="R2679">
        <v>27</v>
      </c>
      <c r="S2679" t="b">
        <v>0</v>
      </c>
      <c r="T2679" t="s">
        <v>8300</v>
      </c>
      <c r="U2679" s="9" t="s">
        <v>8317</v>
      </c>
      <c r="V2679" t="s">
        <v>8354</v>
      </c>
    </row>
    <row r="2680" spans="1:22" ht="60" hidden="1" x14ac:dyDescent="0.3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s="7">
        <f t="shared" si="259"/>
        <v>0</v>
      </c>
      <c r="G2680" s="7">
        <f t="shared" si="254"/>
        <v>550</v>
      </c>
      <c r="H2680" t="s">
        <v>8220</v>
      </c>
      <c r="I2680" t="s">
        <v>8226</v>
      </c>
      <c r="J2680" t="s">
        <v>8248</v>
      </c>
      <c r="K2680">
        <v>1443121765</v>
      </c>
      <c r="L2680">
        <v>1440529765</v>
      </c>
      <c r="M2680" s="13">
        <f t="shared" si="255"/>
        <v>42241.798206018517</v>
      </c>
      <c r="N2680" s="13" t="str">
        <f t="shared" si="256"/>
        <v>2015</v>
      </c>
      <c r="O2680" s="13" t="str">
        <f t="shared" si="257"/>
        <v>Aug</v>
      </c>
      <c r="P2680" s="13">
        <f t="shared" si="258"/>
        <v>42271.798206018517</v>
      </c>
      <c r="Q2680" t="b">
        <v>0</v>
      </c>
      <c r="R2680">
        <v>2</v>
      </c>
      <c r="S2680" t="b">
        <v>0</v>
      </c>
      <c r="T2680" t="s">
        <v>8300</v>
      </c>
      <c r="U2680" s="9" t="s">
        <v>8317</v>
      </c>
      <c r="V2680" t="s">
        <v>8354</v>
      </c>
    </row>
    <row r="2681" spans="1:22" ht="60" hidden="1" x14ac:dyDescent="0.3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s="7">
        <f t="shared" si="259"/>
        <v>0</v>
      </c>
      <c r="G2681" s="7">
        <f t="shared" si="254"/>
        <v>44</v>
      </c>
      <c r="H2681" t="s">
        <v>8220</v>
      </c>
      <c r="I2681" t="s">
        <v>8223</v>
      </c>
      <c r="J2681" t="s">
        <v>8245</v>
      </c>
      <c r="K2681">
        <v>1425081694</v>
      </c>
      <c r="L2681">
        <v>1422489694</v>
      </c>
      <c r="M2681" s="13">
        <f t="shared" si="255"/>
        <v>42033.001087962963</v>
      </c>
      <c r="N2681" s="13" t="str">
        <f t="shared" si="256"/>
        <v>2015</v>
      </c>
      <c r="O2681" s="13" t="str">
        <f t="shared" si="257"/>
        <v>Jan</v>
      </c>
      <c r="P2681" s="13">
        <f t="shared" si="258"/>
        <v>42063.001087962963</v>
      </c>
      <c r="Q2681" t="b">
        <v>0</v>
      </c>
      <c r="R2681">
        <v>3</v>
      </c>
      <c r="S2681" t="b">
        <v>0</v>
      </c>
      <c r="T2681" t="s">
        <v>8300</v>
      </c>
      <c r="U2681" s="9" t="s">
        <v>8317</v>
      </c>
      <c r="V2681" t="s">
        <v>8354</v>
      </c>
    </row>
    <row r="2682" spans="1:22" hidden="1" x14ac:dyDescent="0.3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s="7">
        <f t="shared" si="259"/>
        <v>1</v>
      </c>
      <c r="G2682" s="7">
        <f t="shared" si="254"/>
        <v>69</v>
      </c>
      <c r="H2682" t="s">
        <v>8220</v>
      </c>
      <c r="I2682" t="s">
        <v>8226</v>
      </c>
      <c r="J2682" t="s">
        <v>8248</v>
      </c>
      <c r="K2682">
        <v>1459915491</v>
      </c>
      <c r="L2682">
        <v>1457327091</v>
      </c>
      <c r="M2682" s="13">
        <f t="shared" si="255"/>
        <v>42436.211701388893</v>
      </c>
      <c r="N2682" s="13" t="str">
        <f t="shared" si="256"/>
        <v>2016</v>
      </c>
      <c r="O2682" s="13" t="str">
        <f t="shared" si="257"/>
        <v>Mar</v>
      </c>
      <c r="P2682" s="13">
        <f t="shared" si="258"/>
        <v>42466.170034722221</v>
      </c>
      <c r="Q2682" t="b">
        <v>0</v>
      </c>
      <c r="R2682">
        <v>4</v>
      </c>
      <c r="S2682" t="b">
        <v>0</v>
      </c>
      <c r="T2682" t="s">
        <v>8300</v>
      </c>
      <c r="U2682" s="9" t="s">
        <v>8317</v>
      </c>
      <c r="V2682" t="s">
        <v>8354</v>
      </c>
    </row>
    <row r="2683" spans="1:22" ht="45" hidden="1" x14ac:dyDescent="0.3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s="7">
        <f t="shared" si="259"/>
        <v>1</v>
      </c>
      <c r="G2683" s="7">
        <f t="shared" si="254"/>
        <v>27.5</v>
      </c>
      <c r="H2683" t="s">
        <v>8220</v>
      </c>
      <c r="I2683" t="s">
        <v>8223</v>
      </c>
      <c r="J2683" t="s">
        <v>8245</v>
      </c>
      <c r="K2683">
        <v>1405027750</v>
      </c>
      <c r="L2683">
        <v>1402867750</v>
      </c>
      <c r="M2683" s="13">
        <f t="shared" si="255"/>
        <v>41805.895254629628</v>
      </c>
      <c r="N2683" s="13" t="str">
        <f t="shared" si="256"/>
        <v>2014</v>
      </c>
      <c r="O2683" s="13" t="str">
        <f t="shared" si="257"/>
        <v>Jun</v>
      </c>
      <c r="P2683" s="13">
        <f t="shared" si="258"/>
        <v>41830.895254629628</v>
      </c>
      <c r="Q2683" t="b">
        <v>0</v>
      </c>
      <c r="R2683">
        <v>2</v>
      </c>
      <c r="S2683" t="b">
        <v>0</v>
      </c>
      <c r="T2683" t="s">
        <v>8282</v>
      </c>
      <c r="U2683" s="9" t="s">
        <v>8334</v>
      </c>
      <c r="V2683" t="s">
        <v>8335</v>
      </c>
    </row>
    <row r="2684" spans="1:22" ht="45" hidden="1" x14ac:dyDescent="0.3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s="7">
        <f t="shared" si="259"/>
        <v>28</v>
      </c>
      <c r="G2684" s="7">
        <f t="shared" si="254"/>
        <v>84.9</v>
      </c>
      <c r="H2684" t="s">
        <v>8220</v>
      </c>
      <c r="I2684" t="s">
        <v>8223</v>
      </c>
      <c r="J2684" t="s">
        <v>8245</v>
      </c>
      <c r="K2684">
        <v>1416635940</v>
      </c>
      <c r="L2684">
        <v>1413838540</v>
      </c>
      <c r="M2684" s="13">
        <f t="shared" si="255"/>
        <v>41932.871990740743</v>
      </c>
      <c r="N2684" s="13" t="str">
        <f t="shared" si="256"/>
        <v>2014</v>
      </c>
      <c r="O2684" s="13" t="str">
        <f t="shared" si="257"/>
        <v>Oct</v>
      </c>
      <c r="P2684" s="13">
        <f t="shared" si="258"/>
        <v>41965.249305555553</v>
      </c>
      <c r="Q2684" t="b">
        <v>0</v>
      </c>
      <c r="R2684">
        <v>20</v>
      </c>
      <c r="S2684" t="b">
        <v>0</v>
      </c>
      <c r="T2684" t="s">
        <v>8282</v>
      </c>
      <c r="U2684" s="9" t="s">
        <v>8334</v>
      </c>
      <c r="V2684" t="s">
        <v>8335</v>
      </c>
    </row>
    <row r="2685" spans="1:22" ht="45" hidden="1" x14ac:dyDescent="0.3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s="7">
        <f t="shared" si="259"/>
        <v>0</v>
      </c>
      <c r="G2685" s="7">
        <f t="shared" si="254"/>
        <v>12</v>
      </c>
      <c r="H2685" t="s">
        <v>8220</v>
      </c>
      <c r="I2685" t="s">
        <v>8223</v>
      </c>
      <c r="J2685" t="s">
        <v>8245</v>
      </c>
      <c r="K2685">
        <v>1425233240</v>
      </c>
      <c r="L2685">
        <v>1422641240</v>
      </c>
      <c r="M2685" s="13">
        <f t="shared" si="255"/>
        <v>42034.75509259259</v>
      </c>
      <c r="N2685" s="13" t="str">
        <f t="shared" si="256"/>
        <v>2015</v>
      </c>
      <c r="O2685" s="13" t="str">
        <f t="shared" si="257"/>
        <v>Jan</v>
      </c>
      <c r="P2685" s="13">
        <f t="shared" si="258"/>
        <v>42064.75509259259</v>
      </c>
      <c r="Q2685" t="b">
        <v>0</v>
      </c>
      <c r="R2685">
        <v>3</v>
      </c>
      <c r="S2685" t="b">
        <v>0</v>
      </c>
      <c r="T2685" t="s">
        <v>8282</v>
      </c>
      <c r="U2685" s="9" t="s">
        <v>8334</v>
      </c>
      <c r="V2685" t="s">
        <v>8335</v>
      </c>
    </row>
    <row r="2686" spans="1:22" ht="45" hidden="1" x14ac:dyDescent="0.3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s="7">
        <f t="shared" si="259"/>
        <v>1</v>
      </c>
      <c r="G2686" s="7">
        <f t="shared" si="254"/>
        <v>200</v>
      </c>
      <c r="H2686" t="s">
        <v>8220</v>
      </c>
      <c r="I2686" t="s">
        <v>8223</v>
      </c>
      <c r="J2686" t="s">
        <v>8245</v>
      </c>
      <c r="K2686">
        <v>1407621425</v>
      </c>
      <c r="L2686">
        <v>1404165425</v>
      </c>
      <c r="M2686" s="13">
        <f t="shared" si="255"/>
        <v>41820.914641203701</v>
      </c>
      <c r="N2686" s="13" t="str">
        <f t="shared" si="256"/>
        <v>2014</v>
      </c>
      <c r="O2686" s="13" t="str">
        <f t="shared" si="257"/>
        <v>Jun</v>
      </c>
      <c r="P2686" s="13">
        <f t="shared" si="258"/>
        <v>41860.914641203701</v>
      </c>
      <c r="Q2686" t="b">
        <v>0</v>
      </c>
      <c r="R2686">
        <v>4</v>
      </c>
      <c r="S2686" t="b">
        <v>0</v>
      </c>
      <c r="T2686" t="s">
        <v>8282</v>
      </c>
      <c r="U2686" s="9" t="s">
        <v>8334</v>
      </c>
      <c r="V2686" t="s">
        <v>8335</v>
      </c>
    </row>
    <row r="2687" spans="1:22" ht="45" hidden="1" x14ac:dyDescent="0.3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s="7">
        <f t="shared" si="259"/>
        <v>0</v>
      </c>
      <c r="G2687" s="7">
        <f t="shared" si="254"/>
        <v>10</v>
      </c>
      <c r="H2687" t="s">
        <v>8220</v>
      </c>
      <c r="I2687" t="s">
        <v>8223</v>
      </c>
      <c r="J2687" t="s">
        <v>8245</v>
      </c>
      <c r="K2687">
        <v>1430149330</v>
      </c>
      <c r="L2687">
        <v>1424968930</v>
      </c>
      <c r="M2687" s="13">
        <f t="shared" si="255"/>
        <v>42061.69594907407</v>
      </c>
      <c r="N2687" s="13" t="str">
        <f t="shared" si="256"/>
        <v>2015</v>
      </c>
      <c r="O2687" s="13" t="str">
        <f t="shared" si="257"/>
        <v>Feb</v>
      </c>
      <c r="P2687" s="13">
        <f t="shared" si="258"/>
        <v>42121.654282407413</v>
      </c>
      <c r="Q2687" t="b">
        <v>0</v>
      </c>
      <c r="R2687">
        <v>1</v>
      </c>
      <c r="S2687" t="b">
        <v>0</v>
      </c>
      <c r="T2687" t="s">
        <v>8282</v>
      </c>
      <c r="U2687" s="9" t="s">
        <v>8334</v>
      </c>
      <c r="V2687" t="s">
        <v>8335</v>
      </c>
    </row>
    <row r="2688" spans="1:22" ht="45" hidden="1" x14ac:dyDescent="0.3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s="7">
        <f t="shared" si="259"/>
        <v>0</v>
      </c>
      <c r="G2688" s="7">
        <f t="shared" si="254"/>
        <v>0</v>
      </c>
      <c r="H2688" t="s">
        <v>8220</v>
      </c>
      <c r="I2688" t="s">
        <v>8223</v>
      </c>
      <c r="J2688" t="s">
        <v>8245</v>
      </c>
      <c r="K2688">
        <v>1412119423</v>
      </c>
      <c r="L2688">
        <v>1410391423</v>
      </c>
      <c r="M2688" s="13">
        <f t="shared" si="255"/>
        <v>41892.974803240737</v>
      </c>
      <c r="N2688" s="13" t="str">
        <f t="shared" si="256"/>
        <v>2014</v>
      </c>
      <c r="O2688" s="13" t="str">
        <f t="shared" si="257"/>
        <v>Sep</v>
      </c>
      <c r="P2688" s="13">
        <f t="shared" si="258"/>
        <v>41912.974803240737</v>
      </c>
      <c r="Q2688" t="b">
        <v>0</v>
      </c>
      <c r="R2688">
        <v>0</v>
      </c>
      <c r="S2688" t="b">
        <v>0</v>
      </c>
      <c r="T2688" t="s">
        <v>8282</v>
      </c>
      <c r="U2688" s="9" t="s">
        <v>8334</v>
      </c>
      <c r="V2688" t="s">
        <v>8335</v>
      </c>
    </row>
    <row r="2689" spans="1:22" ht="45" hidden="1" x14ac:dyDescent="0.3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s="7">
        <f t="shared" si="259"/>
        <v>0</v>
      </c>
      <c r="G2689" s="7">
        <f t="shared" si="254"/>
        <v>0</v>
      </c>
      <c r="H2689" t="s">
        <v>8220</v>
      </c>
      <c r="I2689" t="s">
        <v>8223</v>
      </c>
      <c r="J2689" t="s">
        <v>8245</v>
      </c>
      <c r="K2689">
        <v>1435591318</v>
      </c>
      <c r="L2689">
        <v>1432999318</v>
      </c>
      <c r="M2689" s="13">
        <f t="shared" si="255"/>
        <v>42154.64025462963</v>
      </c>
      <c r="N2689" s="13" t="str">
        <f t="shared" si="256"/>
        <v>2015</v>
      </c>
      <c r="O2689" s="13" t="str">
        <f t="shared" si="257"/>
        <v>May</v>
      </c>
      <c r="P2689" s="13">
        <f t="shared" si="258"/>
        <v>42184.64025462963</v>
      </c>
      <c r="Q2689" t="b">
        <v>0</v>
      </c>
      <c r="R2689">
        <v>0</v>
      </c>
      <c r="S2689" t="b">
        <v>0</v>
      </c>
      <c r="T2689" t="s">
        <v>8282</v>
      </c>
      <c r="U2689" s="9" t="s">
        <v>8334</v>
      </c>
      <c r="V2689" t="s">
        <v>8335</v>
      </c>
    </row>
    <row r="2690" spans="1:22" ht="30" hidden="1" x14ac:dyDescent="0.3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s="7">
        <f t="shared" si="259"/>
        <v>0</v>
      </c>
      <c r="G2690" s="7">
        <f t="shared" si="254"/>
        <v>5.29</v>
      </c>
      <c r="H2690" t="s">
        <v>8220</v>
      </c>
      <c r="I2690" t="s">
        <v>8223</v>
      </c>
      <c r="J2690" t="s">
        <v>8245</v>
      </c>
      <c r="K2690">
        <v>1424746800</v>
      </c>
      <c r="L2690">
        <v>1422067870</v>
      </c>
      <c r="M2690" s="13">
        <f t="shared" si="255"/>
        <v>42028.118865740747</v>
      </c>
      <c r="N2690" s="13" t="str">
        <f t="shared" si="256"/>
        <v>2015</v>
      </c>
      <c r="O2690" s="13" t="str">
        <f t="shared" si="257"/>
        <v>Jan</v>
      </c>
      <c r="P2690" s="13">
        <f t="shared" si="258"/>
        <v>42059.125</v>
      </c>
      <c r="Q2690" t="b">
        <v>0</v>
      </c>
      <c r="R2690">
        <v>14</v>
      </c>
      <c r="S2690" t="b">
        <v>0</v>
      </c>
      <c r="T2690" t="s">
        <v>8282</v>
      </c>
      <c r="U2690" s="9" t="s">
        <v>8334</v>
      </c>
      <c r="V2690" t="s">
        <v>8335</v>
      </c>
    </row>
    <row r="2691" spans="1:22" ht="60" hidden="1" x14ac:dyDescent="0.3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s="7">
        <f t="shared" si="259"/>
        <v>0</v>
      </c>
      <c r="G2691" s="7">
        <f t="shared" si="254"/>
        <v>1</v>
      </c>
      <c r="H2691" t="s">
        <v>8220</v>
      </c>
      <c r="I2691" t="s">
        <v>8223</v>
      </c>
      <c r="J2691" t="s">
        <v>8245</v>
      </c>
      <c r="K2691">
        <v>1469919890</v>
      </c>
      <c r="L2691">
        <v>1467327890</v>
      </c>
      <c r="M2691" s="13">
        <f t="shared" si="255"/>
        <v>42551.961689814809</v>
      </c>
      <c r="N2691" s="13" t="str">
        <f t="shared" si="256"/>
        <v>2016</v>
      </c>
      <c r="O2691" s="13" t="str">
        <f t="shared" si="257"/>
        <v>Jun</v>
      </c>
      <c r="P2691" s="13">
        <f t="shared" si="258"/>
        <v>42581.961689814809</v>
      </c>
      <c r="Q2691" t="b">
        <v>0</v>
      </c>
      <c r="R2691">
        <v>1</v>
      </c>
      <c r="S2691" t="b">
        <v>0</v>
      </c>
      <c r="T2691" t="s">
        <v>8282</v>
      </c>
      <c r="U2691" s="9" t="s">
        <v>8334</v>
      </c>
      <c r="V2691" t="s">
        <v>8335</v>
      </c>
    </row>
    <row r="2692" spans="1:22" ht="60" hidden="1" x14ac:dyDescent="0.3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s="7">
        <f t="shared" si="259"/>
        <v>11</v>
      </c>
      <c r="G2692" s="7">
        <f t="shared" si="254"/>
        <v>72.760000000000005</v>
      </c>
      <c r="H2692" t="s">
        <v>8220</v>
      </c>
      <c r="I2692" t="s">
        <v>8223</v>
      </c>
      <c r="J2692" t="s">
        <v>8245</v>
      </c>
      <c r="K2692">
        <v>1433298676</v>
      </c>
      <c r="L2692">
        <v>1429410676</v>
      </c>
      <c r="M2692" s="13">
        <f t="shared" si="255"/>
        <v>42113.105046296296</v>
      </c>
      <c r="N2692" s="13" t="str">
        <f t="shared" si="256"/>
        <v>2015</v>
      </c>
      <c r="O2692" s="13" t="str">
        <f t="shared" si="257"/>
        <v>Apr</v>
      </c>
      <c r="P2692" s="13">
        <f t="shared" si="258"/>
        <v>42158.105046296296</v>
      </c>
      <c r="Q2692" t="b">
        <v>0</v>
      </c>
      <c r="R2692">
        <v>118</v>
      </c>
      <c r="S2692" t="b">
        <v>0</v>
      </c>
      <c r="T2692" t="s">
        <v>8282</v>
      </c>
      <c r="U2692" s="9" t="s">
        <v>8334</v>
      </c>
      <c r="V2692" t="s">
        <v>8335</v>
      </c>
    </row>
    <row r="2693" spans="1:22" ht="30" hidden="1" x14ac:dyDescent="0.3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s="7">
        <f t="shared" si="259"/>
        <v>0</v>
      </c>
      <c r="G2693" s="7">
        <f t="shared" si="254"/>
        <v>17.5</v>
      </c>
      <c r="H2693" t="s">
        <v>8220</v>
      </c>
      <c r="I2693" t="s">
        <v>8228</v>
      </c>
      <c r="J2693" t="s">
        <v>8250</v>
      </c>
      <c r="K2693">
        <v>1431278557</v>
      </c>
      <c r="L2693">
        <v>1427390557</v>
      </c>
      <c r="M2693" s="13">
        <f t="shared" si="255"/>
        <v>42089.724039351851</v>
      </c>
      <c r="N2693" s="13" t="str">
        <f t="shared" si="256"/>
        <v>2015</v>
      </c>
      <c r="O2693" s="13" t="str">
        <f t="shared" si="257"/>
        <v>Mar</v>
      </c>
      <c r="P2693" s="13">
        <f t="shared" si="258"/>
        <v>42134.724039351851</v>
      </c>
      <c r="Q2693" t="b">
        <v>0</v>
      </c>
      <c r="R2693">
        <v>2</v>
      </c>
      <c r="S2693" t="b">
        <v>0</v>
      </c>
      <c r="T2693" t="s">
        <v>8282</v>
      </c>
      <c r="U2693" s="9" t="s">
        <v>8334</v>
      </c>
      <c r="V2693" t="s">
        <v>8335</v>
      </c>
    </row>
    <row r="2694" spans="1:22" ht="60" hidden="1" x14ac:dyDescent="0.3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s="7">
        <f t="shared" si="259"/>
        <v>1</v>
      </c>
      <c r="G2694" s="7">
        <f t="shared" si="254"/>
        <v>25</v>
      </c>
      <c r="H2694" t="s">
        <v>8220</v>
      </c>
      <c r="I2694" t="s">
        <v>8223</v>
      </c>
      <c r="J2694" t="s">
        <v>8245</v>
      </c>
      <c r="K2694">
        <v>1427266860</v>
      </c>
      <c r="L2694">
        <v>1424678460</v>
      </c>
      <c r="M2694" s="13">
        <f t="shared" si="255"/>
        <v>42058.334027777775</v>
      </c>
      <c r="N2694" s="13" t="str">
        <f t="shared" si="256"/>
        <v>2015</v>
      </c>
      <c r="O2694" s="13" t="str">
        <f t="shared" si="257"/>
        <v>Feb</v>
      </c>
      <c r="P2694" s="13">
        <f t="shared" si="258"/>
        <v>42088.292361111111</v>
      </c>
      <c r="Q2694" t="b">
        <v>0</v>
      </c>
      <c r="R2694">
        <v>1</v>
      </c>
      <c r="S2694" t="b">
        <v>0</v>
      </c>
      <c r="T2694" t="s">
        <v>8282</v>
      </c>
      <c r="U2694" s="9" t="s">
        <v>8334</v>
      </c>
      <c r="V2694" t="s">
        <v>8335</v>
      </c>
    </row>
    <row r="2695" spans="1:22" ht="45" hidden="1" x14ac:dyDescent="0.3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s="7">
        <f t="shared" si="259"/>
        <v>1</v>
      </c>
      <c r="G2695" s="7">
        <f t="shared" si="254"/>
        <v>13.33</v>
      </c>
      <c r="H2695" t="s">
        <v>8220</v>
      </c>
      <c r="I2695" t="s">
        <v>8223</v>
      </c>
      <c r="J2695" t="s">
        <v>8245</v>
      </c>
      <c r="K2695">
        <v>1407899966</v>
      </c>
      <c r="L2695">
        <v>1405307966</v>
      </c>
      <c r="M2695" s="13">
        <f t="shared" si="255"/>
        <v>41834.138495370367</v>
      </c>
      <c r="N2695" s="13" t="str">
        <f t="shared" si="256"/>
        <v>2014</v>
      </c>
      <c r="O2695" s="13" t="str">
        <f t="shared" si="257"/>
        <v>Jul</v>
      </c>
      <c r="P2695" s="13">
        <f t="shared" si="258"/>
        <v>41864.138495370367</v>
      </c>
      <c r="Q2695" t="b">
        <v>0</v>
      </c>
      <c r="R2695">
        <v>3</v>
      </c>
      <c r="S2695" t="b">
        <v>0</v>
      </c>
      <c r="T2695" t="s">
        <v>8282</v>
      </c>
      <c r="U2695" s="9" t="s">
        <v>8334</v>
      </c>
      <c r="V2695" t="s">
        <v>8335</v>
      </c>
    </row>
    <row r="2696" spans="1:22" ht="60" hidden="1" x14ac:dyDescent="0.3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s="7">
        <f t="shared" si="259"/>
        <v>0</v>
      </c>
      <c r="G2696" s="7">
        <f t="shared" si="254"/>
        <v>1</v>
      </c>
      <c r="H2696" t="s">
        <v>8220</v>
      </c>
      <c r="I2696" t="s">
        <v>8223</v>
      </c>
      <c r="J2696" t="s">
        <v>8245</v>
      </c>
      <c r="K2696">
        <v>1411701739</v>
      </c>
      <c r="L2696">
        <v>1409109739</v>
      </c>
      <c r="M2696" s="13">
        <f t="shared" si="255"/>
        <v>41878.140497685185</v>
      </c>
      <c r="N2696" s="13" t="str">
        <f t="shared" si="256"/>
        <v>2014</v>
      </c>
      <c r="O2696" s="13" t="str">
        <f t="shared" si="257"/>
        <v>Aug</v>
      </c>
      <c r="P2696" s="13">
        <f t="shared" si="258"/>
        <v>41908.140497685185</v>
      </c>
      <c r="Q2696" t="b">
        <v>0</v>
      </c>
      <c r="R2696">
        <v>1</v>
      </c>
      <c r="S2696" t="b">
        <v>0</v>
      </c>
      <c r="T2696" t="s">
        <v>8282</v>
      </c>
      <c r="U2696" s="9" t="s">
        <v>8334</v>
      </c>
      <c r="V2696" t="s">
        <v>8335</v>
      </c>
    </row>
    <row r="2697" spans="1:22" ht="45" hidden="1" x14ac:dyDescent="0.3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s="7">
        <f t="shared" si="259"/>
        <v>0</v>
      </c>
      <c r="G2697" s="7">
        <f t="shared" si="254"/>
        <v>23.67</v>
      </c>
      <c r="H2697" t="s">
        <v>8220</v>
      </c>
      <c r="I2697" t="s">
        <v>8223</v>
      </c>
      <c r="J2697" t="s">
        <v>8245</v>
      </c>
      <c r="K2697">
        <v>1428981718</v>
      </c>
      <c r="L2697">
        <v>1423801318</v>
      </c>
      <c r="M2697" s="13">
        <f t="shared" si="255"/>
        <v>42048.181921296295</v>
      </c>
      <c r="N2697" s="13" t="str">
        <f t="shared" si="256"/>
        <v>2015</v>
      </c>
      <c r="O2697" s="13" t="str">
        <f t="shared" si="257"/>
        <v>Feb</v>
      </c>
      <c r="P2697" s="13">
        <f t="shared" si="258"/>
        <v>42108.14025462963</v>
      </c>
      <c r="Q2697" t="b">
        <v>0</v>
      </c>
      <c r="R2697">
        <v>3</v>
      </c>
      <c r="S2697" t="b">
        <v>0</v>
      </c>
      <c r="T2697" t="s">
        <v>8282</v>
      </c>
      <c r="U2697" s="9" t="s">
        <v>8334</v>
      </c>
      <c r="V2697" t="s">
        <v>8335</v>
      </c>
    </row>
    <row r="2698" spans="1:22" ht="60" hidden="1" x14ac:dyDescent="0.3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s="7">
        <f t="shared" si="259"/>
        <v>6</v>
      </c>
      <c r="G2698" s="7">
        <f t="shared" ref="G2698:G2761" si="260">IFERROR(ROUND(E2698/R2698,2),0)</f>
        <v>89.21</v>
      </c>
      <c r="H2698" t="s">
        <v>8220</v>
      </c>
      <c r="I2698" t="s">
        <v>8223</v>
      </c>
      <c r="J2698" t="s">
        <v>8245</v>
      </c>
      <c r="K2698">
        <v>1419538560</v>
      </c>
      <c r="L2698">
        <v>1416600960</v>
      </c>
      <c r="M2698" s="13">
        <f t="shared" ref="M2698:M2761" si="261">(((L2698/60)/60)/24)+DATE(1970,1,1)</f>
        <v>41964.844444444447</v>
      </c>
      <c r="N2698" s="13" t="str">
        <f t="shared" ref="N2698:N2761" si="262">TEXT(M2698, "YYY")</f>
        <v>2014</v>
      </c>
      <c r="O2698" s="13" t="str">
        <f t="shared" ref="O2698:O2761" si="263">TEXT(M2698,"MMM")</f>
        <v>Nov</v>
      </c>
      <c r="P2698" s="13">
        <f t="shared" ref="P2698:P2761" si="264">(((K2698/60)/60)/24)+DATE(1970,1,1)</f>
        <v>41998.844444444447</v>
      </c>
      <c r="Q2698" t="b">
        <v>0</v>
      </c>
      <c r="R2698">
        <v>38</v>
      </c>
      <c r="S2698" t="b">
        <v>0</v>
      </c>
      <c r="T2698" t="s">
        <v>8282</v>
      </c>
      <c r="U2698" s="9" t="s">
        <v>8334</v>
      </c>
      <c r="V2698" t="s">
        <v>8335</v>
      </c>
    </row>
    <row r="2699" spans="1:22" ht="45" hidden="1" x14ac:dyDescent="0.3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s="7">
        <f t="shared" si="259"/>
        <v>26</v>
      </c>
      <c r="G2699" s="7">
        <f t="shared" si="260"/>
        <v>116.56</v>
      </c>
      <c r="H2699" t="s">
        <v>8220</v>
      </c>
      <c r="I2699" t="s">
        <v>8223</v>
      </c>
      <c r="J2699" t="s">
        <v>8245</v>
      </c>
      <c r="K2699">
        <v>1438552800</v>
      </c>
      <c r="L2699">
        <v>1435876423</v>
      </c>
      <c r="M2699" s="13">
        <f t="shared" si="261"/>
        <v>42187.940081018518</v>
      </c>
      <c r="N2699" s="13" t="str">
        <f t="shared" si="262"/>
        <v>2015</v>
      </c>
      <c r="O2699" s="13" t="str">
        <f t="shared" si="263"/>
        <v>Jul</v>
      </c>
      <c r="P2699" s="13">
        <f t="shared" si="264"/>
        <v>42218.916666666672</v>
      </c>
      <c r="Q2699" t="b">
        <v>0</v>
      </c>
      <c r="R2699">
        <v>52</v>
      </c>
      <c r="S2699" t="b">
        <v>0</v>
      </c>
      <c r="T2699" t="s">
        <v>8282</v>
      </c>
      <c r="U2699" s="9" t="s">
        <v>8334</v>
      </c>
      <c r="V2699" t="s">
        <v>8335</v>
      </c>
    </row>
    <row r="2700" spans="1:22" ht="45" hidden="1" x14ac:dyDescent="0.3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s="7">
        <f t="shared" si="259"/>
        <v>0</v>
      </c>
      <c r="G2700" s="7">
        <f t="shared" si="260"/>
        <v>13.01</v>
      </c>
      <c r="H2700" t="s">
        <v>8220</v>
      </c>
      <c r="I2700" t="s">
        <v>8223</v>
      </c>
      <c r="J2700" t="s">
        <v>8245</v>
      </c>
      <c r="K2700">
        <v>1403904808</v>
      </c>
      <c r="L2700">
        <v>1401312808</v>
      </c>
      <c r="M2700" s="13">
        <f t="shared" si="261"/>
        <v>41787.898240740738</v>
      </c>
      <c r="N2700" s="13" t="str">
        <f t="shared" si="262"/>
        <v>2014</v>
      </c>
      <c r="O2700" s="13" t="str">
        <f t="shared" si="263"/>
        <v>May</v>
      </c>
      <c r="P2700" s="13">
        <f t="shared" si="264"/>
        <v>41817.898240740738</v>
      </c>
      <c r="Q2700" t="b">
        <v>0</v>
      </c>
      <c r="R2700">
        <v>2</v>
      </c>
      <c r="S2700" t="b">
        <v>0</v>
      </c>
      <c r="T2700" t="s">
        <v>8282</v>
      </c>
      <c r="U2700" s="9" t="s">
        <v>8334</v>
      </c>
      <c r="V2700" t="s">
        <v>8335</v>
      </c>
    </row>
    <row r="2701" spans="1:22" ht="45" hidden="1" x14ac:dyDescent="0.3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s="7">
        <f t="shared" si="259"/>
        <v>0</v>
      </c>
      <c r="G2701" s="7">
        <f t="shared" si="260"/>
        <v>0</v>
      </c>
      <c r="H2701" t="s">
        <v>8220</v>
      </c>
      <c r="I2701" t="s">
        <v>8228</v>
      </c>
      <c r="J2701" t="s">
        <v>8250</v>
      </c>
      <c r="K2701">
        <v>1407533463</v>
      </c>
      <c r="L2701">
        <v>1404941463</v>
      </c>
      <c r="M2701" s="13">
        <f t="shared" si="261"/>
        <v>41829.896562499998</v>
      </c>
      <c r="N2701" s="13" t="str">
        <f t="shared" si="262"/>
        <v>2014</v>
      </c>
      <c r="O2701" s="13" t="str">
        <f t="shared" si="263"/>
        <v>Jul</v>
      </c>
      <c r="P2701" s="13">
        <f t="shared" si="264"/>
        <v>41859.896562499998</v>
      </c>
      <c r="Q2701" t="b">
        <v>0</v>
      </c>
      <c r="R2701">
        <v>0</v>
      </c>
      <c r="S2701" t="b">
        <v>0</v>
      </c>
      <c r="T2701" t="s">
        <v>8282</v>
      </c>
      <c r="U2701" s="9" t="s">
        <v>8334</v>
      </c>
      <c r="V2701" t="s">
        <v>8335</v>
      </c>
    </row>
    <row r="2702" spans="1:22" ht="45" hidden="1" x14ac:dyDescent="0.3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s="7">
        <f t="shared" si="259"/>
        <v>1</v>
      </c>
      <c r="G2702" s="7">
        <f t="shared" si="260"/>
        <v>17.5</v>
      </c>
      <c r="H2702" t="s">
        <v>8220</v>
      </c>
      <c r="I2702" t="s">
        <v>8223</v>
      </c>
      <c r="J2702" t="s">
        <v>8245</v>
      </c>
      <c r="K2702">
        <v>1411073972</v>
      </c>
      <c r="L2702">
        <v>1408481972</v>
      </c>
      <c r="M2702" s="13">
        <f t="shared" si="261"/>
        <v>41870.87467592593</v>
      </c>
      <c r="N2702" s="13" t="str">
        <f t="shared" si="262"/>
        <v>2014</v>
      </c>
      <c r="O2702" s="13" t="str">
        <f t="shared" si="263"/>
        <v>Aug</v>
      </c>
      <c r="P2702" s="13">
        <f t="shared" si="264"/>
        <v>41900.87467592593</v>
      </c>
      <c r="Q2702" t="b">
        <v>0</v>
      </c>
      <c r="R2702">
        <v>4</v>
      </c>
      <c r="S2702" t="b">
        <v>0</v>
      </c>
      <c r="T2702" t="s">
        <v>8282</v>
      </c>
      <c r="U2702" s="9" t="s">
        <v>8334</v>
      </c>
      <c r="V2702" t="s">
        <v>8335</v>
      </c>
    </row>
    <row r="2703" spans="1:22" ht="60" hidden="1" x14ac:dyDescent="0.3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s="7">
        <f t="shared" ref="F2703:F2722" si="265">IFERROR(ROUND(E2703/D2703*100,0),0)</f>
        <v>46</v>
      </c>
      <c r="G2703" s="7">
        <f t="shared" si="260"/>
        <v>34.130000000000003</v>
      </c>
      <c r="H2703" t="s">
        <v>8221</v>
      </c>
      <c r="I2703" t="s">
        <v>8240</v>
      </c>
      <c r="J2703" t="s">
        <v>8248</v>
      </c>
      <c r="K2703">
        <v>1491586534</v>
      </c>
      <c r="L2703">
        <v>1488911734</v>
      </c>
      <c r="M2703" s="13">
        <f t="shared" si="261"/>
        <v>42801.774699074071</v>
      </c>
      <c r="N2703" s="13" t="str">
        <f t="shared" si="262"/>
        <v>2017</v>
      </c>
      <c r="O2703" s="13" t="str">
        <f t="shared" si="263"/>
        <v>Mar</v>
      </c>
      <c r="P2703" s="13">
        <f t="shared" si="264"/>
        <v>42832.733032407406</v>
      </c>
      <c r="Q2703" t="b">
        <v>0</v>
      </c>
      <c r="R2703">
        <v>46</v>
      </c>
      <c r="S2703" t="b">
        <v>0</v>
      </c>
      <c r="T2703" t="s">
        <v>8301</v>
      </c>
      <c r="U2703" s="9" t="s">
        <v>8315</v>
      </c>
      <c r="V2703" t="s">
        <v>8355</v>
      </c>
    </row>
    <row r="2704" spans="1:22" ht="45" hidden="1" x14ac:dyDescent="0.3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s="7">
        <f t="shared" si="265"/>
        <v>34</v>
      </c>
      <c r="G2704" s="7">
        <f t="shared" si="260"/>
        <v>132.35</v>
      </c>
      <c r="H2704" t="s">
        <v>8221</v>
      </c>
      <c r="I2704" t="s">
        <v>8223</v>
      </c>
      <c r="J2704" t="s">
        <v>8245</v>
      </c>
      <c r="K2704">
        <v>1491416077</v>
      </c>
      <c r="L2704">
        <v>1488827677</v>
      </c>
      <c r="M2704" s="13">
        <f t="shared" si="261"/>
        <v>42800.801817129628</v>
      </c>
      <c r="N2704" s="13" t="str">
        <f t="shared" si="262"/>
        <v>2017</v>
      </c>
      <c r="O2704" s="13" t="str">
        <f t="shared" si="263"/>
        <v>Mar</v>
      </c>
      <c r="P2704" s="13">
        <f t="shared" si="264"/>
        <v>42830.760150462964</v>
      </c>
      <c r="Q2704" t="b">
        <v>1</v>
      </c>
      <c r="R2704">
        <v>26</v>
      </c>
      <c r="S2704" t="b">
        <v>0</v>
      </c>
      <c r="T2704" t="s">
        <v>8301</v>
      </c>
      <c r="U2704" s="9" t="s">
        <v>8315</v>
      </c>
      <c r="V2704" t="s">
        <v>8355</v>
      </c>
    </row>
    <row r="2705" spans="1:22" ht="45" hidden="1" x14ac:dyDescent="0.3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s="7">
        <f t="shared" si="265"/>
        <v>104</v>
      </c>
      <c r="G2705" s="7">
        <f t="shared" si="260"/>
        <v>922.22</v>
      </c>
      <c r="H2705" t="s">
        <v>8221</v>
      </c>
      <c r="I2705" t="s">
        <v>8237</v>
      </c>
      <c r="J2705" t="s">
        <v>8255</v>
      </c>
      <c r="K2705">
        <v>1490196830</v>
      </c>
      <c r="L2705">
        <v>1485016430</v>
      </c>
      <c r="M2705" s="13">
        <f t="shared" si="261"/>
        <v>42756.690162037034</v>
      </c>
      <c r="N2705" s="13" t="str">
        <f t="shared" si="262"/>
        <v>2017</v>
      </c>
      <c r="O2705" s="13" t="str">
        <f t="shared" si="263"/>
        <v>Jan</v>
      </c>
      <c r="P2705" s="13">
        <f t="shared" si="264"/>
        <v>42816.648495370369</v>
      </c>
      <c r="Q2705" t="b">
        <v>0</v>
      </c>
      <c r="R2705">
        <v>45</v>
      </c>
      <c r="S2705" t="b">
        <v>0</v>
      </c>
      <c r="T2705" t="s">
        <v>8301</v>
      </c>
      <c r="U2705" s="9" t="s">
        <v>8315</v>
      </c>
      <c r="V2705" t="s">
        <v>8355</v>
      </c>
    </row>
    <row r="2706" spans="1:22" ht="45" hidden="1" x14ac:dyDescent="0.3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s="7">
        <f t="shared" si="265"/>
        <v>6</v>
      </c>
      <c r="G2706" s="7">
        <f t="shared" si="260"/>
        <v>163.57</v>
      </c>
      <c r="H2706" t="s">
        <v>8221</v>
      </c>
      <c r="I2706" t="s">
        <v>8223</v>
      </c>
      <c r="J2706" t="s">
        <v>8245</v>
      </c>
      <c r="K2706">
        <v>1491421314</v>
      </c>
      <c r="L2706">
        <v>1487709714</v>
      </c>
      <c r="M2706" s="13">
        <f t="shared" si="261"/>
        <v>42787.862430555557</v>
      </c>
      <c r="N2706" s="13" t="str">
        <f t="shared" si="262"/>
        <v>2017</v>
      </c>
      <c r="O2706" s="13" t="str">
        <f t="shared" si="263"/>
        <v>Feb</v>
      </c>
      <c r="P2706" s="13">
        <f t="shared" si="264"/>
        <v>42830.820763888885</v>
      </c>
      <c r="Q2706" t="b">
        <v>0</v>
      </c>
      <c r="R2706">
        <v>7</v>
      </c>
      <c r="S2706" t="b">
        <v>0</v>
      </c>
      <c r="T2706" t="s">
        <v>8301</v>
      </c>
      <c r="U2706" s="9" t="s">
        <v>8315</v>
      </c>
      <c r="V2706" t="s">
        <v>8355</v>
      </c>
    </row>
    <row r="2707" spans="1:22" ht="30" hidden="1" x14ac:dyDescent="0.3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s="7">
        <f t="shared" si="265"/>
        <v>11</v>
      </c>
      <c r="G2707" s="7">
        <f t="shared" si="260"/>
        <v>217.38</v>
      </c>
      <c r="H2707" t="s">
        <v>8221</v>
      </c>
      <c r="I2707" t="s">
        <v>8223</v>
      </c>
      <c r="J2707" t="s">
        <v>8245</v>
      </c>
      <c r="K2707">
        <v>1490389158</v>
      </c>
      <c r="L2707">
        <v>1486504758</v>
      </c>
      <c r="M2707" s="13">
        <f t="shared" si="261"/>
        <v>42773.916180555556</v>
      </c>
      <c r="N2707" s="13" t="str">
        <f t="shared" si="262"/>
        <v>2017</v>
      </c>
      <c r="O2707" s="13" t="str">
        <f t="shared" si="263"/>
        <v>Feb</v>
      </c>
      <c r="P2707" s="13">
        <f t="shared" si="264"/>
        <v>42818.874513888892</v>
      </c>
      <c r="Q2707" t="b">
        <v>0</v>
      </c>
      <c r="R2707">
        <v>8</v>
      </c>
      <c r="S2707" t="b">
        <v>0</v>
      </c>
      <c r="T2707" t="s">
        <v>8301</v>
      </c>
      <c r="U2707" s="9" t="s">
        <v>8315</v>
      </c>
      <c r="V2707" t="s">
        <v>8355</v>
      </c>
    </row>
    <row r="2708" spans="1:22" ht="45" hidden="1" x14ac:dyDescent="0.3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s="7">
        <f t="shared" si="265"/>
        <v>112</v>
      </c>
      <c r="G2708" s="7">
        <f t="shared" si="260"/>
        <v>149.44</v>
      </c>
      <c r="H2708" t="s">
        <v>8218</v>
      </c>
      <c r="I2708" t="s">
        <v>8223</v>
      </c>
      <c r="J2708" t="s">
        <v>8245</v>
      </c>
      <c r="K2708">
        <v>1413442740</v>
      </c>
      <c r="L2708">
        <v>1410937483</v>
      </c>
      <c r="M2708" s="13">
        <f t="shared" si="261"/>
        <v>41899.294942129629</v>
      </c>
      <c r="N2708" s="13" t="str">
        <f t="shared" si="262"/>
        <v>2014</v>
      </c>
      <c r="O2708" s="13" t="str">
        <f t="shared" si="263"/>
        <v>Sep</v>
      </c>
      <c r="P2708" s="13">
        <f t="shared" si="264"/>
        <v>41928.290972222225</v>
      </c>
      <c r="Q2708" t="b">
        <v>1</v>
      </c>
      <c r="R2708">
        <v>263</v>
      </c>
      <c r="S2708" t="b">
        <v>1</v>
      </c>
      <c r="T2708" t="s">
        <v>8301</v>
      </c>
      <c r="U2708" s="9" t="s">
        <v>8315</v>
      </c>
      <c r="V2708" t="s">
        <v>8355</v>
      </c>
    </row>
    <row r="2709" spans="1:22" ht="45" hidden="1" x14ac:dyDescent="0.3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s="7">
        <f t="shared" si="265"/>
        <v>351</v>
      </c>
      <c r="G2709" s="7">
        <f t="shared" si="260"/>
        <v>71.239999999999995</v>
      </c>
      <c r="H2709" t="s">
        <v>8218</v>
      </c>
      <c r="I2709" t="s">
        <v>8223</v>
      </c>
      <c r="J2709" t="s">
        <v>8245</v>
      </c>
      <c r="K2709">
        <v>1369637940</v>
      </c>
      <c r="L2709">
        <v>1367088443</v>
      </c>
      <c r="M2709" s="13">
        <f t="shared" si="261"/>
        <v>41391.782905092594</v>
      </c>
      <c r="N2709" s="13" t="str">
        <f t="shared" si="262"/>
        <v>2013</v>
      </c>
      <c r="O2709" s="13" t="str">
        <f t="shared" si="263"/>
        <v>Apr</v>
      </c>
      <c r="P2709" s="13">
        <f t="shared" si="264"/>
        <v>41421.290972222225</v>
      </c>
      <c r="Q2709" t="b">
        <v>1</v>
      </c>
      <c r="R2709">
        <v>394</v>
      </c>
      <c r="S2709" t="b">
        <v>1</v>
      </c>
      <c r="T2709" t="s">
        <v>8301</v>
      </c>
      <c r="U2709" s="9" t="s">
        <v>8315</v>
      </c>
      <c r="V2709" t="s">
        <v>8355</v>
      </c>
    </row>
    <row r="2710" spans="1:22" ht="45" hidden="1" x14ac:dyDescent="0.3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s="7">
        <f t="shared" si="265"/>
        <v>233</v>
      </c>
      <c r="G2710" s="7">
        <f t="shared" si="260"/>
        <v>44.46</v>
      </c>
      <c r="H2710" t="s">
        <v>8218</v>
      </c>
      <c r="I2710" t="s">
        <v>8224</v>
      </c>
      <c r="J2710" t="s">
        <v>8246</v>
      </c>
      <c r="K2710">
        <v>1469119526</v>
      </c>
      <c r="L2710">
        <v>1463935526</v>
      </c>
      <c r="M2710" s="13">
        <f t="shared" si="261"/>
        <v>42512.698217592595</v>
      </c>
      <c r="N2710" s="13" t="str">
        <f t="shared" si="262"/>
        <v>2016</v>
      </c>
      <c r="O2710" s="13" t="str">
        <f t="shared" si="263"/>
        <v>May</v>
      </c>
      <c r="P2710" s="13">
        <f t="shared" si="264"/>
        <v>42572.698217592595</v>
      </c>
      <c r="Q2710" t="b">
        <v>1</v>
      </c>
      <c r="R2710">
        <v>1049</v>
      </c>
      <c r="S2710" t="b">
        <v>1</v>
      </c>
      <c r="T2710" t="s">
        <v>8301</v>
      </c>
      <c r="U2710" s="9" t="s">
        <v>8315</v>
      </c>
      <c r="V2710" t="s">
        <v>8355</v>
      </c>
    </row>
    <row r="2711" spans="1:22" ht="45" hidden="1" x14ac:dyDescent="0.3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s="7">
        <f t="shared" si="265"/>
        <v>102</v>
      </c>
      <c r="G2711" s="7">
        <f t="shared" si="260"/>
        <v>164.94</v>
      </c>
      <c r="H2711" t="s">
        <v>8218</v>
      </c>
      <c r="I2711" t="s">
        <v>8223</v>
      </c>
      <c r="J2711" t="s">
        <v>8245</v>
      </c>
      <c r="K2711">
        <v>1475553540</v>
      </c>
      <c r="L2711">
        <v>1472528141</v>
      </c>
      <c r="M2711" s="13">
        <f t="shared" si="261"/>
        <v>42612.149780092594</v>
      </c>
      <c r="N2711" s="13" t="str">
        <f t="shared" si="262"/>
        <v>2016</v>
      </c>
      <c r="O2711" s="13" t="str">
        <f t="shared" si="263"/>
        <v>Aug</v>
      </c>
      <c r="P2711" s="13">
        <f t="shared" si="264"/>
        <v>42647.165972222225</v>
      </c>
      <c r="Q2711" t="b">
        <v>1</v>
      </c>
      <c r="R2711">
        <v>308</v>
      </c>
      <c r="S2711" t="b">
        <v>1</v>
      </c>
      <c r="T2711" t="s">
        <v>8301</v>
      </c>
      <c r="U2711" s="9" t="s">
        <v>8315</v>
      </c>
      <c r="V2711" t="s">
        <v>8355</v>
      </c>
    </row>
    <row r="2712" spans="1:22" ht="30" hidden="1" x14ac:dyDescent="0.3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s="7">
        <f t="shared" si="265"/>
        <v>154</v>
      </c>
      <c r="G2712" s="7">
        <f t="shared" si="260"/>
        <v>84.87</v>
      </c>
      <c r="H2712" t="s">
        <v>8218</v>
      </c>
      <c r="I2712" t="s">
        <v>8223</v>
      </c>
      <c r="J2712" t="s">
        <v>8245</v>
      </c>
      <c r="K2712">
        <v>1407549600</v>
      </c>
      <c r="L2712">
        <v>1404797428</v>
      </c>
      <c r="M2712" s="13">
        <f t="shared" si="261"/>
        <v>41828.229490740741</v>
      </c>
      <c r="N2712" s="13" t="str">
        <f t="shared" si="262"/>
        <v>2014</v>
      </c>
      <c r="O2712" s="13" t="str">
        <f t="shared" si="263"/>
        <v>Jul</v>
      </c>
      <c r="P2712" s="13">
        <f t="shared" si="264"/>
        <v>41860.083333333336</v>
      </c>
      <c r="Q2712" t="b">
        <v>1</v>
      </c>
      <c r="R2712">
        <v>1088</v>
      </c>
      <c r="S2712" t="b">
        <v>1</v>
      </c>
      <c r="T2712" t="s">
        <v>8301</v>
      </c>
      <c r="U2712" s="9" t="s">
        <v>8315</v>
      </c>
      <c r="V2712" t="s">
        <v>8355</v>
      </c>
    </row>
    <row r="2713" spans="1:22" ht="60" hidden="1" x14ac:dyDescent="0.3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s="7">
        <f t="shared" si="265"/>
        <v>101</v>
      </c>
      <c r="G2713" s="7">
        <f t="shared" si="260"/>
        <v>53.95</v>
      </c>
      <c r="H2713" t="s">
        <v>8218</v>
      </c>
      <c r="I2713" t="s">
        <v>8224</v>
      </c>
      <c r="J2713" t="s">
        <v>8246</v>
      </c>
      <c r="K2713">
        <v>1403301660</v>
      </c>
      <c r="L2713">
        <v>1400694790</v>
      </c>
      <c r="M2713" s="13">
        <f t="shared" si="261"/>
        <v>41780.745254629634</v>
      </c>
      <c r="N2713" s="13" t="str">
        <f t="shared" si="262"/>
        <v>2014</v>
      </c>
      <c r="O2713" s="13" t="str">
        <f t="shared" si="263"/>
        <v>May</v>
      </c>
      <c r="P2713" s="13">
        <f t="shared" si="264"/>
        <v>41810.917361111111</v>
      </c>
      <c r="Q2713" t="b">
        <v>1</v>
      </c>
      <c r="R2713">
        <v>73</v>
      </c>
      <c r="S2713" t="b">
        <v>1</v>
      </c>
      <c r="T2713" t="s">
        <v>8301</v>
      </c>
      <c r="U2713" s="9" t="s">
        <v>8315</v>
      </c>
      <c r="V2713" t="s">
        <v>8355</v>
      </c>
    </row>
    <row r="2714" spans="1:22" ht="60" hidden="1" x14ac:dyDescent="0.3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s="7">
        <f t="shared" si="265"/>
        <v>131</v>
      </c>
      <c r="G2714" s="7">
        <f t="shared" si="260"/>
        <v>50.53</v>
      </c>
      <c r="H2714" t="s">
        <v>8218</v>
      </c>
      <c r="I2714" t="s">
        <v>8223</v>
      </c>
      <c r="J2714" t="s">
        <v>8245</v>
      </c>
      <c r="K2714">
        <v>1373738400</v>
      </c>
      <c r="L2714">
        <v>1370568560</v>
      </c>
      <c r="M2714" s="13">
        <f t="shared" si="261"/>
        <v>41432.062037037038</v>
      </c>
      <c r="N2714" s="13" t="str">
        <f t="shared" si="262"/>
        <v>2013</v>
      </c>
      <c r="O2714" s="13" t="str">
        <f t="shared" si="263"/>
        <v>Jun</v>
      </c>
      <c r="P2714" s="13">
        <f t="shared" si="264"/>
        <v>41468.75</v>
      </c>
      <c r="Q2714" t="b">
        <v>1</v>
      </c>
      <c r="R2714">
        <v>143</v>
      </c>
      <c r="S2714" t="b">
        <v>1</v>
      </c>
      <c r="T2714" t="s">
        <v>8301</v>
      </c>
      <c r="U2714" s="9" t="s">
        <v>8315</v>
      </c>
      <c r="V2714" t="s">
        <v>8355</v>
      </c>
    </row>
    <row r="2715" spans="1:22" ht="60" hidden="1" x14ac:dyDescent="0.3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s="7">
        <f t="shared" si="265"/>
        <v>102</v>
      </c>
      <c r="G2715" s="7">
        <f t="shared" si="260"/>
        <v>108</v>
      </c>
      <c r="H2715" t="s">
        <v>8218</v>
      </c>
      <c r="I2715" t="s">
        <v>8223</v>
      </c>
      <c r="J2715" t="s">
        <v>8245</v>
      </c>
      <c r="K2715">
        <v>1450971684</v>
      </c>
      <c r="L2715">
        <v>1447515684</v>
      </c>
      <c r="M2715" s="13">
        <f t="shared" si="261"/>
        <v>42322.653749999998</v>
      </c>
      <c r="N2715" s="13" t="str">
        <f t="shared" si="262"/>
        <v>2015</v>
      </c>
      <c r="O2715" s="13" t="str">
        <f t="shared" si="263"/>
        <v>Nov</v>
      </c>
      <c r="P2715" s="13">
        <f t="shared" si="264"/>
        <v>42362.653749999998</v>
      </c>
      <c r="Q2715" t="b">
        <v>1</v>
      </c>
      <c r="R2715">
        <v>1420</v>
      </c>
      <c r="S2715" t="b">
        <v>1</v>
      </c>
      <c r="T2715" t="s">
        <v>8301</v>
      </c>
      <c r="U2715" s="9" t="s">
        <v>8315</v>
      </c>
      <c r="V2715" t="s">
        <v>8355</v>
      </c>
    </row>
    <row r="2716" spans="1:22" ht="30" hidden="1" x14ac:dyDescent="0.3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s="7">
        <f t="shared" si="265"/>
        <v>116</v>
      </c>
      <c r="G2716" s="7">
        <f t="shared" si="260"/>
        <v>95.37</v>
      </c>
      <c r="H2716" t="s">
        <v>8218</v>
      </c>
      <c r="I2716" t="s">
        <v>8223</v>
      </c>
      <c r="J2716" t="s">
        <v>8245</v>
      </c>
      <c r="K2716">
        <v>1476486000</v>
      </c>
      <c r="L2716">
        <v>1474040596</v>
      </c>
      <c r="M2716" s="13">
        <f t="shared" si="261"/>
        <v>42629.655046296291</v>
      </c>
      <c r="N2716" s="13" t="str">
        <f t="shared" si="262"/>
        <v>2016</v>
      </c>
      <c r="O2716" s="13" t="str">
        <f t="shared" si="263"/>
        <v>Sep</v>
      </c>
      <c r="P2716" s="13">
        <f t="shared" si="264"/>
        <v>42657.958333333328</v>
      </c>
      <c r="Q2716" t="b">
        <v>1</v>
      </c>
      <c r="R2716">
        <v>305</v>
      </c>
      <c r="S2716" t="b">
        <v>1</v>
      </c>
      <c r="T2716" t="s">
        <v>8301</v>
      </c>
      <c r="U2716" s="9" t="s">
        <v>8315</v>
      </c>
      <c r="V2716" t="s">
        <v>8355</v>
      </c>
    </row>
    <row r="2717" spans="1:22" ht="60" hidden="1" x14ac:dyDescent="0.3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s="7">
        <f t="shared" si="265"/>
        <v>265</v>
      </c>
      <c r="G2717" s="7">
        <f t="shared" si="260"/>
        <v>57.63</v>
      </c>
      <c r="H2717" t="s">
        <v>8218</v>
      </c>
      <c r="I2717" t="s">
        <v>8223</v>
      </c>
      <c r="J2717" t="s">
        <v>8245</v>
      </c>
      <c r="K2717">
        <v>1456047228</v>
      </c>
      <c r="L2717">
        <v>1453109628</v>
      </c>
      <c r="M2717" s="13">
        <f t="shared" si="261"/>
        <v>42387.398472222223</v>
      </c>
      <c r="N2717" s="13" t="str">
        <f t="shared" si="262"/>
        <v>2016</v>
      </c>
      <c r="O2717" s="13" t="str">
        <f t="shared" si="263"/>
        <v>Jan</v>
      </c>
      <c r="P2717" s="13">
        <f t="shared" si="264"/>
        <v>42421.398472222223</v>
      </c>
      <c r="Q2717" t="b">
        <v>1</v>
      </c>
      <c r="R2717">
        <v>551</v>
      </c>
      <c r="S2717" t="b">
        <v>1</v>
      </c>
      <c r="T2717" t="s">
        <v>8301</v>
      </c>
      <c r="U2717" s="9" t="s">
        <v>8315</v>
      </c>
      <c r="V2717" t="s">
        <v>8355</v>
      </c>
    </row>
    <row r="2718" spans="1:22" ht="75" hidden="1" x14ac:dyDescent="0.3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s="7">
        <f t="shared" si="265"/>
        <v>120</v>
      </c>
      <c r="G2718" s="7">
        <f t="shared" si="260"/>
        <v>64.16</v>
      </c>
      <c r="H2718" t="s">
        <v>8218</v>
      </c>
      <c r="I2718" t="s">
        <v>8235</v>
      </c>
      <c r="J2718" t="s">
        <v>8248</v>
      </c>
      <c r="K2718">
        <v>1444291193</v>
      </c>
      <c r="L2718">
        <v>1441699193</v>
      </c>
      <c r="M2718" s="13">
        <f t="shared" si="261"/>
        <v>42255.333252314813</v>
      </c>
      <c r="N2718" s="13" t="str">
        <f t="shared" si="262"/>
        <v>2015</v>
      </c>
      <c r="O2718" s="13" t="str">
        <f t="shared" si="263"/>
        <v>Sep</v>
      </c>
      <c r="P2718" s="13">
        <f t="shared" si="264"/>
        <v>42285.333252314813</v>
      </c>
      <c r="Q2718" t="b">
        <v>1</v>
      </c>
      <c r="R2718">
        <v>187</v>
      </c>
      <c r="S2718" t="b">
        <v>1</v>
      </c>
      <c r="T2718" t="s">
        <v>8301</v>
      </c>
      <c r="U2718" s="9" t="s">
        <v>8315</v>
      </c>
      <c r="V2718" t="s">
        <v>8355</v>
      </c>
    </row>
    <row r="2719" spans="1:22" ht="45" hidden="1" x14ac:dyDescent="0.3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s="7">
        <f t="shared" si="265"/>
        <v>120</v>
      </c>
      <c r="G2719" s="7">
        <f t="shared" si="260"/>
        <v>92.39</v>
      </c>
      <c r="H2719" t="s">
        <v>8218</v>
      </c>
      <c r="I2719" t="s">
        <v>8223</v>
      </c>
      <c r="J2719" t="s">
        <v>8245</v>
      </c>
      <c r="K2719">
        <v>1417906649</v>
      </c>
      <c r="L2719">
        <v>1414015049</v>
      </c>
      <c r="M2719" s="13">
        <f t="shared" si="261"/>
        <v>41934.914918981485</v>
      </c>
      <c r="N2719" s="13" t="str">
        <f t="shared" si="262"/>
        <v>2014</v>
      </c>
      <c r="O2719" s="13" t="str">
        <f t="shared" si="263"/>
        <v>Oct</v>
      </c>
      <c r="P2719" s="13">
        <f t="shared" si="264"/>
        <v>41979.956585648149</v>
      </c>
      <c r="Q2719" t="b">
        <v>1</v>
      </c>
      <c r="R2719">
        <v>325</v>
      </c>
      <c r="S2719" t="b">
        <v>1</v>
      </c>
      <c r="T2719" t="s">
        <v>8301</v>
      </c>
      <c r="U2719" s="9" t="s">
        <v>8315</v>
      </c>
      <c r="V2719" t="s">
        <v>8355</v>
      </c>
    </row>
    <row r="2720" spans="1:22" ht="45" hidden="1" x14ac:dyDescent="0.3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s="7">
        <f t="shared" si="265"/>
        <v>104</v>
      </c>
      <c r="G2720" s="7">
        <f t="shared" si="260"/>
        <v>125.98</v>
      </c>
      <c r="H2720" t="s">
        <v>8218</v>
      </c>
      <c r="I2720" t="s">
        <v>8223</v>
      </c>
      <c r="J2720" t="s">
        <v>8245</v>
      </c>
      <c r="K2720">
        <v>1462316400</v>
      </c>
      <c r="L2720">
        <v>1459865945</v>
      </c>
      <c r="M2720" s="13">
        <f t="shared" si="261"/>
        <v>42465.596585648149</v>
      </c>
      <c r="N2720" s="13" t="str">
        <f t="shared" si="262"/>
        <v>2016</v>
      </c>
      <c r="O2720" s="13" t="str">
        <f t="shared" si="263"/>
        <v>Apr</v>
      </c>
      <c r="P2720" s="13">
        <f t="shared" si="264"/>
        <v>42493.958333333328</v>
      </c>
      <c r="Q2720" t="b">
        <v>1</v>
      </c>
      <c r="R2720">
        <v>148</v>
      </c>
      <c r="S2720" t="b">
        <v>1</v>
      </c>
      <c r="T2720" t="s">
        <v>8301</v>
      </c>
      <c r="U2720" s="9" t="s">
        <v>8315</v>
      </c>
      <c r="V2720" t="s">
        <v>8355</v>
      </c>
    </row>
    <row r="2721" spans="1:22" ht="60" hidden="1" x14ac:dyDescent="0.3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s="7">
        <f t="shared" si="265"/>
        <v>109</v>
      </c>
      <c r="G2721" s="7">
        <f t="shared" si="260"/>
        <v>94.64</v>
      </c>
      <c r="H2721" t="s">
        <v>8218</v>
      </c>
      <c r="I2721" t="s">
        <v>8223</v>
      </c>
      <c r="J2721" t="s">
        <v>8245</v>
      </c>
      <c r="K2721">
        <v>1460936694</v>
      </c>
      <c r="L2721">
        <v>1455756294</v>
      </c>
      <c r="M2721" s="13">
        <f t="shared" si="261"/>
        <v>42418.031180555554</v>
      </c>
      <c r="N2721" s="13" t="str">
        <f t="shared" si="262"/>
        <v>2016</v>
      </c>
      <c r="O2721" s="13" t="str">
        <f t="shared" si="263"/>
        <v>Feb</v>
      </c>
      <c r="P2721" s="13">
        <f t="shared" si="264"/>
        <v>42477.989513888882</v>
      </c>
      <c r="Q2721" t="b">
        <v>0</v>
      </c>
      <c r="R2721">
        <v>69</v>
      </c>
      <c r="S2721" t="b">
        <v>1</v>
      </c>
      <c r="T2721" t="s">
        <v>8301</v>
      </c>
      <c r="U2721" s="9" t="s">
        <v>8315</v>
      </c>
      <c r="V2721" t="s">
        <v>8355</v>
      </c>
    </row>
    <row r="2722" spans="1:22" ht="45" hidden="1" x14ac:dyDescent="0.3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s="7">
        <f t="shared" si="265"/>
        <v>118</v>
      </c>
      <c r="G2722" s="7">
        <f t="shared" si="260"/>
        <v>170.7</v>
      </c>
      <c r="H2722" t="s">
        <v>8218</v>
      </c>
      <c r="I2722" t="s">
        <v>8223</v>
      </c>
      <c r="J2722" t="s">
        <v>8245</v>
      </c>
      <c r="K2722">
        <v>1478866253</v>
      </c>
      <c r="L2722">
        <v>1476270653</v>
      </c>
      <c r="M2722" s="13">
        <f t="shared" si="261"/>
        <v>42655.465891203698</v>
      </c>
      <c r="N2722" s="13" t="str">
        <f t="shared" si="262"/>
        <v>2016</v>
      </c>
      <c r="O2722" s="13" t="str">
        <f t="shared" si="263"/>
        <v>Oct</v>
      </c>
      <c r="P2722" s="13">
        <f t="shared" si="264"/>
        <v>42685.507557870369</v>
      </c>
      <c r="Q2722" t="b">
        <v>0</v>
      </c>
      <c r="R2722">
        <v>173</v>
      </c>
      <c r="S2722" t="b">
        <v>1</v>
      </c>
      <c r="T2722" t="s">
        <v>8301</v>
      </c>
      <c r="U2722" s="9" t="s">
        <v>8315</v>
      </c>
      <c r="V2722" t="s">
        <v>8355</v>
      </c>
    </row>
    <row r="2723" spans="1:22" ht="60" hidden="1" x14ac:dyDescent="0.3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s="7">
        <f t="shared" ref="F2723:F2754" si="266">ROUND(E2723/D2723*100,0)</f>
        <v>1462</v>
      </c>
      <c r="G2723" s="7">
        <f t="shared" si="260"/>
        <v>40.76</v>
      </c>
      <c r="H2723" t="s">
        <v>8218</v>
      </c>
      <c r="I2723" t="s">
        <v>8224</v>
      </c>
      <c r="J2723" t="s">
        <v>8246</v>
      </c>
      <c r="K2723">
        <v>1378494000</v>
      </c>
      <c r="L2723">
        <v>1375880598</v>
      </c>
      <c r="M2723" s="13">
        <f t="shared" si="261"/>
        <v>41493.543958333335</v>
      </c>
      <c r="N2723" s="13" t="str">
        <f t="shared" si="262"/>
        <v>2013</v>
      </c>
      <c r="O2723" s="13" t="str">
        <f t="shared" si="263"/>
        <v>Aug</v>
      </c>
      <c r="P2723" s="13">
        <f t="shared" si="264"/>
        <v>41523.791666666664</v>
      </c>
      <c r="Q2723" t="b">
        <v>0</v>
      </c>
      <c r="R2723">
        <v>269</v>
      </c>
      <c r="S2723" t="b">
        <v>1</v>
      </c>
      <c r="T2723" t="s">
        <v>8293</v>
      </c>
      <c r="U2723" s="9" t="s">
        <v>8317</v>
      </c>
      <c r="V2723" t="s">
        <v>8347</v>
      </c>
    </row>
    <row r="2724" spans="1:22" ht="60" hidden="1" x14ac:dyDescent="0.3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s="7">
        <f t="shared" si="266"/>
        <v>253</v>
      </c>
      <c r="G2724" s="7">
        <f t="shared" si="260"/>
        <v>68.25</v>
      </c>
      <c r="H2724" t="s">
        <v>8218</v>
      </c>
      <c r="I2724" t="s">
        <v>8223</v>
      </c>
      <c r="J2724" t="s">
        <v>8245</v>
      </c>
      <c r="K2724">
        <v>1485722053</v>
      </c>
      <c r="L2724">
        <v>1480538053</v>
      </c>
      <c r="M2724" s="13">
        <f t="shared" si="261"/>
        <v>42704.857094907406</v>
      </c>
      <c r="N2724" s="13" t="str">
        <f t="shared" si="262"/>
        <v>2016</v>
      </c>
      <c r="O2724" s="13" t="str">
        <f t="shared" si="263"/>
        <v>Nov</v>
      </c>
      <c r="P2724" s="13">
        <f t="shared" si="264"/>
        <v>42764.857094907406</v>
      </c>
      <c r="Q2724" t="b">
        <v>0</v>
      </c>
      <c r="R2724">
        <v>185</v>
      </c>
      <c r="S2724" t="b">
        <v>1</v>
      </c>
      <c r="T2724" t="s">
        <v>8293</v>
      </c>
      <c r="U2724" s="9" t="s">
        <v>8317</v>
      </c>
      <c r="V2724" t="s">
        <v>8347</v>
      </c>
    </row>
    <row r="2725" spans="1:22" ht="60" hidden="1" x14ac:dyDescent="0.3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s="7">
        <f t="shared" si="266"/>
        <v>140</v>
      </c>
      <c r="G2725" s="7">
        <f t="shared" si="260"/>
        <v>95.49</v>
      </c>
      <c r="H2725" t="s">
        <v>8218</v>
      </c>
      <c r="I2725" t="s">
        <v>8223</v>
      </c>
      <c r="J2725" t="s">
        <v>8245</v>
      </c>
      <c r="K2725">
        <v>1420060088</v>
      </c>
      <c r="L2725">
        <v>1414872488</v>
      </c>
      <c r="M2725" s="13">
        <f t="shared" si="261"/>
        <v>41944.83898148148</v>
      </c>
      <c r="N2725" s="13" t="str">
        <f t="shared" si="262"/>
        <v>2014</v>
      </c>
      <c r="O2725" s="13" t="str">
        <f t="shared" si="263"/>
        <v>Nov</v>
      </c>
      <c r="P2725" s="13">
        <f t="shared" si="264"/>
        <v>42004.880648148144</v>
      </c>
      <c r="Q2725" t="b">
        <v>0</v>
      </c>
      <c r="R2725">
        <v>176</v>
      </c>
      <c r="S2725" t="b">
        <v>1</v>
      </c>
      <c r="T2725" t="s">
        <v>8293</v>
      </c>
      <c r="U2725" s="9" t="s">
        <v>8317</v>
      </c>
      <c r="V2725" t="s">
        <v>8347</v>
      </c>
    </row>
    <row r="2726" spans="1:22" ht="45" hidden="1" x14ac:dyDescent="0.3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s="7">
        <f t="shared" si="266"/>
        <v>297</v>
      </c>
      <c r="G2726" s="7">
        <f t="shared" si="260"/>
        <v>7.19</v>
      </c>
      <c r="H2726" t="s">
        <v>8218</v>
      </c>
      <c r="I2726" t="s">
        <v>8224</v>
      </c>
      <c r="J2726" t="s">
        <v>8246</v>
      </c>
      <c r="K2726">
        <v>1439625059</v>
      </c>
      <c r="L2726">
        <v>1436860259</v>
      </c>
      <c r="M2726" s="13">
        <f t="shared" si="261"/>
        <v>42199.32707175926</v>
      </c>
      <c r="N2726" s="13" t="str">
        <f t="shared" si="262"/>
        <v>2015</v>
      </c>
      <c r="O2726" s="13" t="str">
        <f t="shared" si="263"/>
        <v>Jul</v>
      </c>
      <c r="P2726" s="13">
        <f t="shared" si="264"/>
        <v>42231.32707175926</v>
      </c>
      <c r="Q2726" t="b">
        <v>0</v>
      </c>
      <c r="R2726">
        <v>1019</v>
      </c>
      <c r="S2726" t="b">
        <v>1</v>
      </c>
      <c r="T2726" t="s">
        <v>8293</v>
      </c>
      <c r="U2726" s="9" t="s">
        <v>8317</v>
      </c>
      <c r="V2726" t="s">
        <v>8347</v>
      </c>
    </row>
    <row r="2727" spans="1:22" ht="45" hidden="1" x14ac:dyDescent="0.3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s="7">
        <f t="shared" si="266"/>
        <v>145</v>
      </c>
      <c r="G2727" s="7">
        <f t="shared" si="260"/>
        <v>511.65</v>
      </c>
      <c r="H2727" t="s">
        <v>8218</v>
      </c>
      <c r="I2727" t="s">
        <v>8228</v>
      </c>
      <c r="J2727" t="s">
        <v>8250</v>
      </c>
      <c r="K2727">
        <v>1488390735</v>
      </c>
      <c r="L2727">
        <v>1484070735</v>
      </c>
      <c r="M2727" s="13">
        <f t="shared" si="261"/>
        <v>42745.744618055556</v>
      </c>
      <c r="N2727" s="13" t="str">
        <f t="shared" si="262"/>
        <v>2017</v>
      </c>
      <c r="O2727" s="13" t="str">
        <f t="shared" si="263"/>
        <v>Jan</v>
      </c>
      <c r="P2727" s="13">
        <f t="shared" si="264"/>
        <v>42795.744618055556</v>
      </c>
      <c r="Q2727" t="b">
        <v>0</v>
      </c>
      <c r="R2727">
        <v>113</v>
      </c>
      <c r="S2727" t="b">
        <v>1</v>
      </c>
      <c r="T2727" t="s">
        <v>8293</v>
      </c>
      <c r="U2727" s="9" t="s">
        <v>8317</v>
      </c>
      <c r="V2727" t="s">
        <v>8347</v>
      </c>
    </row>
    <row r="2728" spans="1:22" hidden="1" x14ac:dyDescent="0.3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s="7">
        <f t="shared" si="266"/>
        <v>106</v>
      </c>
      <c r="G2728" s="7">
        <f t="shared" si="260"/>
        <v>261.75</v>
      </c>
      <c r="H2728" t="s">
        <v>8218</v>
      </c>
      <c r="I2728" t="s">
        <v>8223</v>
      </c>
      <c r="J2728" t="s">
        <v>8245</v>
      </c>
      <c r="K2728">
        <v>1461333311</v>
      </c>
      <c r="L2728">
        <v>1458741311</v>
      </c>
      <c r="M2728" s="13">
        <f t="shared" si="261"/>
        <v>42452.579988425925</v>
      </c>
      <c r="N2728" s="13" t="str">
        <f t="shared" si="262"/>
        <v>2016</v>
      </c>
      <c r="O2728" s="13" t="str">
        <f t="shared" si="263"/>
        <v>Mar</v>
      </c>
      <c r="P2728" s="13">
        <f t="shared" si="264"/>
        <v>42482.579988425925</v>
      </c>
      <c r="Q2728" t="b">
        <v>0</v>
      </c>
      <c r="R2728">
        <v>404</v>
      </c>
      <c r="S2728" t="b">
        <v>1</v>
      </c>
      <c r="T2728" t="s">
        <v>8293</v>
      </c>
      <c r="U2728" s="9" t="s">
        <v>8317</v>
      </c>
      <c r="V2728" t="s">
        <v>8347</v>
      </c>
    </row>
    <row r="2729" spans="1:22" ht="45" hidden="1" x14ac:dyDescent="0.3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s="7">
        <f t="shared" si="266"/>
        <v>493</v>
      </c>
      <c r="G2729" s="7">
        <f t="shared" si="260"/>
        <v>69.760000000000005</v>
      </c>
      <c r="H2729" t="s">
        <v>8218</v>
      </c>
      <c r="I2729" t="s">
        <v>8223</v>
      </c>
      <c r="J2729" t="s">
        <v>8245</v>
      </c>
      <c r="K2729">
        <v>1438964063</v>
      </c>
      <c r="L2729">
        <v>1436804063</v>
      </c>
      <c r="M2729" s="13">
        <f t="shared" si="261"/>
        <v>42198.676655092597</v>
      </c>
      <c r="N2729" s="13" t="str">
        <f t="shared" si="262"/>
        <v>2015</v>
      </c>
      <c r="O2729" s="13" t="str">
        <f t="shared" si="263"/>
        <v>Jul</v>
      </c>
      <c r="P2729" s="13">
        <f t="shared" si="264"/>
        <v>42223.676655092597</v>
      </c>
      <c r="Q2729" t="b">
        <v>0</v>
      </c>
      <c r="R2729">
        <v>707</v>
      </c>
      <c r="S2729" t="b">
        <v>1</v>
      </c>
      <c r="T2729" t="s">
        <v>8293</v>
      </c>
      <c r="U2729" s="9" t="s">
        <v>8317</v>
      </c>
      <c r="V2729" t="s">
        <v>8347</v>
      </c>
    </row>
    <row r="2730" spans="1:22" ht="30" hidden="1" x14ac:dyDescent="0.3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s="7">
        <f t="shared" si="266"/>
        <v>202</v>
      </c>
      <c r="G2730" s="7">
        <f t="shared" si="260"/>
        <v>77.23</v>
      </c>
      <c r="H2730" t="s">
        <v>8218</v>
      </c>
      <c r="I2730" t="s">
        <v>8223</v>
      </c>
      <c r="J2730" t="s">
        <v>8245</v>
      </c>
      <c r="K2730">
        <v>1451485434</v>
      </c>
      <c r="L2730">
        <v>1448461434</v>
      </c>
      <c r="M2730" s="13">
        <f t="shared" si="261"/>
        <v>42333.59993055556</v>
      </c>
      <c r="N2730" s="13" t="str">
        <f t="shared" si="262"/>
        <v>2015</v>
      </c>
      <c r="O2730" s="13" t="str">
        <f t="shared" si="263"/>
        <v>Nov</v>
      </c>
      <c r="P2730" s="13">
        <f t="shared" si="264"/>
        <v>42368.59993055556</v>
      </c>
      <c r="Q2730" t="b">
        <v>0</v>
      </c>
      <c r="R2730">
        <v>392</v>
      </c>
      <c r="S2730" t="b">
        <v>1</v>
      </c>
      <c r="T2730" t="s">
        <v>8293</v>
      </c>
      <c r="U2730" s="9" t="s">
        <v>8317</v>
      </c>
      <c r="V2730" t="s">
        <v>8347</v>
      </c>
    </row>
    <row r="2731" spans="1:22" ht="30" hidden="1" x14ac:dyDescent="0.3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s="7">
        <f t="shared" si="266"/>
        <v>104</v>
      </c>
      <c r="G2731" s="7">
        <f t="shared" si="260"/>
        <v>340.57</v>
      </c>
      <c r="H2731" t="s">
        <v>8218</v>
      </c>
      <c r="I2731" t="s">
        <v>8223</v>
      </c>
      <c r="J2731" t="s">
        <v>8245</v>
      </c>
      <c r="K2731">
        <v>1430459197</v>
      </c>
      <c r="L2731">
        <v>1427867197</v>
      </c>
      <c r="M2731" s="13">
        <f t="shared" si="261"/>
        <v>42095.240706018521</v>
      </c>
      <c r="N2731" s="13" t="str">
        <f t="shared" si="262"/>
        <v>2015</v>
      </c>
      <c r="O2731" s="13" t="str">
        <f t="shared" si="263"/>
        <v>Apr</v>
      </c>
      <c r="P2731" s="13">
        <f t="shared" si="264"/>
        <v>42125.240706018521</v>
      </c>
      <c r="Q2731" t="b">
        <v>0</v>
      </c>
      <c r="R2731">
        <v>23</v>
      </c>
      <c r="S2731" t="b">
        <v>1</v>
      </c>
      <c r="T2731" t="s">
        <v>8293</v>
      </c>
      <c r="U2731" s="9" t="s">
        <v>8317</v>
      </c>
      <c r="V2731" t="s">
        <v>8347</v>
      </c>
    </row>
    <row r="2732" spans="1:22" ht="45" hidden="1" x14ac:dyDescent="0.3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s="7">
        <f t="shared" si="266"/>
        <v>170</v>
      </c>
      <c r="G2732" s="7">
        <f t="shared" si="260"/>
        <v>67.42</v>
      </c>
      <c r="H2732" t="s">
        <v>8218</v>
      </c>
      <c r="I2732" t="s">
        <v>8223</v>
      </c>
      <c r="J2732" t="s">
        <v>8245</v>
      </c>
      <c r="K2732">
        <v>1366635575</v>
      </c>
      <c r="L2732">
        <v>1363611575</v>
      </c>
      <c r="M2732" s="13">
        <f t="shared" si="261"/>
        <v>41351.541377314818</v>
      </c>
      <c r="N2732" s="13" t="str">
        <f t="shared" si="262"/>
        <v>2013</v>
      </c>
      <c r="O2732" s="13" t="str">
        <f t="shared" si="263"/>
        <v>Mar</v>
      </c>
      <c r="P2732" s="13">
        <f t="shared" si="264"/>
        <v>41386.541377314818</v>
      </c>
      <c r="Q2732" t="b">
        <v>0</v>
      </c>
      <c r="R2732">
        <v>682</v>
      </c>
      <c r="S2732" t="b">
        <v>1</v>
      </c>
      <c r="T2732" t="s">
        <v>8293</v>
      </c>
      <c r="U2732" s="9" t="s">
        <v>8317</v>
      </c>
      <c r="V2732" t="s">
        <v>8347</v>
      </c>
    </row>
    <row r="2733" spans="1:22" ht="60" hidden="1" x14ac:dyDescent="0.3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s="7">
        <f t="shared" si="266"/>
        <v>104</v>
      </c>
      <c r="G2733" s="7">
        <f t="shared" si="260"/>
        <v>845.7</v>
      </c>
      <c r="H2733" t="s">
        <v>8218</v>
      </c>
      <c r="I2733" t="s">
        <v>8223</v>
      </c>
      <c r="J2733" t="s">
        <v>8245</v>
      </c>
      <c r="K2733">
        <v>1413604800</v>
      </c>
      <c r="L2733">
        <v>1408624622</v>
      </c>
      <c r="M2733" s="13">
        <f t="shared" si="261"/>
        <v>41872.525717592594</v>
      </c>
      <c r="N2733" s="13" t="str">
        <f t="shared" si="262"/>
        <v>2014</v>
      </c>
      <c r="O2733" s="13" t="str">
        <f t="shared" si="263"/>
        <v>Aug</v>
      </c>
      <c r="P2733" s="13">
        <f t="shared" si="264"/>
        <v>41930.166666666664</v>
      </c>
      <c r="Q2733" t="b">
        <v>0</v>
      </c>
      <c r="R2733">
        <v>37</v>
      </c>
      <c r="S2733" t="b">
        <v>1</v>
      </c>
      <c r="T2733" t="s">
        <v>8293</v>
      </c>
      <c r="U2733" s="9" t="s">
        <v>8317</v>
      </c>
      <c r="V2733" t="s">
        <v>8347</v>
      </c>
    </row>
    <row r="2734" spans="1:22" ht="60" hidden="1" x14ac:dyDescent="0.3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s="7">
        <f t="shared" si="266"/>
        <v>118</v>
      </c>
      <c r="G2734" s="7">
        <f t="shared" si="260"/>
        <v>97.19</v>
      </c>
      <c r="H2734" t="s">
        <v>8218</v>
      </c>
      <c r="I2734" t="s">
        <v>8223</v>
      </c>
      <c r="J2734" t="s">
        <v>8245</v>
      </c>
      <c r="K2734">
        <v>1369699200</v>
      </c>
      <c r="L2734">
        <v>1366917828</v>
      </c>
      <c r="M2734" s="13">
        <f t="shared" si="261"/>
        <v>41389.808194444442</v>
      </c>
      <c r="N2734" s="13" t="str">
        <f t="shared" si="262"/>
        <v>2013</v>
      </c>
      <c r="O2734" s="13" t="str">
        <f t="shared" si="263"/>
        <v>Apr</v>
      </c>
      <c r="P2734" s="13">
        <f t="shared" si="264"/>
        <v>41422</v>
      </c>
      <c r="Q2734" t="b">
        <v>0</v>
      </c>
      <c r="R2734">
        <v>146</v>
      </c>
      <c r="S2734" t="b">
        <v>1</v>
      </c>
      <c r="T2734" t="s">
        <v>8293</v>
      </c>
      <c r="U2734" s="9" t="s">
        <v>8317</v>
      </c>
      <c r="V2734" t="s">
        <v>8347</v>
      </c>
    </row>
    <row r="2735" spans="1:22" ht="60" hidden="1" x14ac:dyDescent="0.3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s="7">
        <f t="shared" si="266"/>
        <v>108</v>
      </c>
      <c r="G2735" s="7">
        <f t="shared" si="260"/>
        <v>451.84</v>
      </c>
      <c r="H2735" t="s">
        <v>8218</v>
      </c>
      <c r="I2735" t="s">
        <v>8223</v>
      </c>
      <c r="J2735" t="s">
        <v>8245</v>
      </c>
      <c r="K2735">
        <v>1428643974</v>
      </c>
      <c r="L2735">
        <v>1423463574</v>
      </c>
      <c r="M2735" s="13">
        <f t="shared" si="261"/>
        <v>42044.272847222222</v>
      </c>
      <c r="N2735" s="13" t="str">
        <f t="shared" si="262"/>
        <v>2015</v>
      </c>
      <c r="O2735" s="13" t="str">
        <f t="shared" si="263"/>
        <v>Feb</v>
      </c>
      <c r="P2735" s="13">
        <f t="shared" si="264"/>
        <v>42104.231180555551</v>
      </c>
      <c r="Q2735" t="b">
        <v>0</v>
      </c>
      <c r="R2735">
        <v>119</v>
      </c>
      <c r="S2735" t="b">
        <v>1</v>
      </c>
      <c r="T2735" t="s">
        <v>8293</v>
      </c>
      <c r="U2735" s="9" t="s">
        <v>8317</v>
      </c>
      <c r="V2735" t="s">
        <v>8347</v>
      </c>
    </row>
    <row r="2736" spans="1:22" ht="60" hidden="1" x14ac:dyDescent="0.3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s="7">
        <f t="shared" si="266"/>
        <v>2260300</v>
      </c>
      <c r="G2736" s="7">
        <f t="shared" si="260"/>
        <v>138.66999999999999</v>
      </c>
      <c r="H2736" t="s">
        <v>8218</v>
      </c>
      <c r="I2736" t="s">
        <v>8223</v>
      </c>
      <c r="J2736" t="s">
        <v>8245</v>
      </c>
      <c r="K2736">
        <v>1476395940</v>
      </c>
      <c r="L2736">
        <v>1473782592</v>
      </c>
      <c r="M2736" s="13">
        <f t="shared" si="261"/>
        <v>42626.668888888889</v>
      </c>
      <c r="N2736" s="13" t="str">
        <f t="shared" si="262"/>
        <v>2016</v>
      </c>
      <c r="O2736" s="13" t="str">
        <f t="shared" si="263"/>
        <v>Sep</v>
      </c>
      <c r="P2736" s="13">
        <f t="shared" si="264"/>
        <v>42656.915972222225</v>
      </c>
      <c r="Q2736" t="b">
        <v>0</v>
      </c>
      <c r="R2736">
        <v>163</v>
      </c>
      <c r="S2736" t="b">
        <v>1</v>
      </c>
      <c r="T2736" t="s">
        <v>8293</v>
      </c>
      <c r="U2736" s="9" t="s">
        <v>8317</v>
      </c>
      <c r="V2736" t="s">
        <v>8347</v>
      </c>
    </row>
    <row r="2737" spans="1:22" ht="45" hidden="1" x14ac:dyDescent="0.3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s="7">
        <f t="shared" si="266"/>
        <v>978</v>
      </c>
      <c r="G2737" s="7">
        <f t="shared" si="260"/>
        <v>21.64</v>
      </c>
      <c r="H2737" t="s">
        <v>8218</v>
      </c>
      <c r="I2737" t="s">
        <v>8224</v>
      </c>
      <c r="J2737" t="s">
        <v>8246</v>
      </c>
      <c r="K2737">
        <v>1363204800</v>
      </c>
      <c r="L2737">
        <v>1360551250</v>
      </c>
      <c r="M2737" s="13">
        <f t="shared" si="261"/>
        <v>41316.120949074073</v>
      </c>
      <c r="N2737" s="13" t="str">
        <f t="shared" si="262"/>
        <v>2013</v>
      </c>
      <c r="O2737" s="13" t="str">
        <f t="shared" si="263"/>
        <v>Feb</v>
      </c>
      <c r="P2737" s="13">
        <f t="shared" si="264"/>
        <v>41346.833333333336</v>
      </c>
      <c r="Q2737" t="b">
        <v>0</v>
      </c>
      <c r="R2737">
        <v>339</v>
      </c>
      <c r="S2737" t="b">
        <v>1</v>
      </c>
      <c r="T2737" t="s">
        <v>8293</v>
      </c>
      <c r="U2737" s="9" t="s">
        <v>8317</v>
      </c>
      <c r="V2737" t="s">
        <v>8347</v>
      </c>
    </row>
    <row r="2738" spans="1:22" ht="75" hidden="1" x14ac:dyDescent="0.3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s="7">
        <f t="shared" si="266"/>
        <v>123</v>
      </c>
      <c r="G2738" s="7">
        <f t="shared" si="260"/>
        <v>169.52</v>
      </c>
      <c r="H2738" t="s">
        <v>8218</v>
      </c>
      <c r="I2738" t="s">
        <v>8228</v>
      </c>
      <c r="J2738" t="s">
        <v>8250</v>
      </c>
      <c r="K2738">
        <v>1398268773</v>
      </c>
      <c r="L2738">
        <v>1395676773</v>
      </c>
      <c r="M2738" s="13">
        <f t="shared" si="261"/>
        <v>41722.666354166664</v>
      </c>
      <c r="N2738" s="13" t="str">
        <f t="shared" si="262"/>
        <v>2014</v>
      </c>
      <c r="O2738" s="13" t="str">
        <f t="shared" si="263"/>
        <v>Mar</v>
      </c>
      <c r="P2738" s="13">
        <f t="shared" si="264"/>
        <v>41752.666354166664</v>
      </c>
      <c r="Q2738" t="b">
        <v>0</v>
      </c>
      <c r="R2738">
        <v>58</v>
      </c>
      <c r="S2738" t="b">
        <v>1</v>
      </c>
      <c r="T2738" t="s">
        <v>8293</v>
      </c>
      <c r="U2738" s="9" t="s">
        <v>8317</v>
      </c>
      <c r="V2738" t="s">
        <v>8347</v>
      </c>
    </row>
    <row r="2739" spans="1:22" ht="45" hidden="1" x14ac:dyDescent="0.3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s="7">
        <f t="shared" si="266"/>
        <v>246</v>
      </c>
      <c r="G2739" s="7">
        <f t="shared" si="260"/>
        <v>161.88</v>
      </c>
      <c r="H2739" t="s">
        <v>8218</v>
      </c>
      <c r="I2739" t="s">
        <v>8223</v>
      </c>
      <c r="J2739" t="s">
        <v>8245</v>
      </c>
      <c r="K2739">
        <v>1389812400</v>
      </c>
      <c r="L2739">
        <v>1386108087</v>
      </c>
      <c r="M2739" s="13">
        <f t="shared" si="261"/>
        <v>41611.917673611111</v>
      </c>
      <c r="N2739" s="13" t="str">
        <f t="shared" si="262"/>
        <v>2013</v>
      </c>
      <c r="O2739" s="13" t="str">
        <f t="shared" si="263"/>
        <v>Dec</v>
      </c>
      <c r="P2739" s="13">
        <f t="shared" si="264"/>
        <v>41654.791666666664</v>
      </c>
      <c r="Q2739" t="b">
        <v>0</v>
      </c>
      <c r="R2739">
        <v>456</v>
      </c>
      <c r="S2739" t="b">
        <v>1</v>
      </c>
      <c r="T2739" t="s">
        <v>8293</v>
      </c>
      <c r="U2739" s="9" t="s">
        <v>8317</v>
      </c>
      <c r="V2739" t="s">
        <v>8347</v>
      </c>
    </row>
    <row r="2740" spans="1:22" ht="45" hidden="1" x14ac:dyDescent="0.3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s="7">
        <f t="shared" si="266"/>
        <v>148</v>
      </c>
      <c r="G2740" s="7">
        <f t="shared" si="260"/>
        <v>493.13</v>
      </c>
      <c r="H2740" t="s">
        <v>8218</v>
      </c>
      <c r="I2740" t="s">
        <v>8223</v>
      </c>
      <c r="J2740" t="s">
        <v>8245</v>
      </c>
      <c r="K2740">
        <v>1478402804</v>
      </c>
      <c r="L2740">
        <v>1473218804</v>
      </c>
      <c r="M2740" s="13">
        <f t="shared" si="261"/>
        <v>42620.143564814818</v>
      </c>
      <c r="N2740" s="13" t="str">
        <f t="shared" si="262"/>
        <v>2016</v>
      </c>
      <c r="O2740" s="13" t="str">
        <f t="shared" si="263"/>
        <v>Sep</v>
      </c>
      <c r="P2740" s="13">
        <f t="shared" si="264"/>
        <v>42680.143564814818</v>
      </c>
      <c r="Q2740" t="b">
        <v>0</v>
      </c>
      <c r="R2740">
        <v>15</v>
      </c>
      <c r="S2740" t="b">
        <v>1</v>
      </c>
      <c r="T2740" t="s">
        <v>8293</v>
      </c>
      <c r="U2740" s="9" t="s">
        <v>8317</v>
      </c>
      <c r="V2740" t="s">
        <v>8347</v>
      </c>
    </row>
    <row r="2741" spans="1:22" ht="45" hidden="1" x14ac:dyDescent="0.3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s="7">
        <f t="shared" si="266"/>
        <v>384</v>
      </c>
      <c r="G2741" s="7">
        <f t="shared" si="260"/>
        <v>22.12</v>
      </c>
      <c r="H2741" t="s">
        <v>8218</v>
      </c>
      <c r="I2741" t="s">
        <v>8224</v>
      </c>
      <c r="J2741" t="s">
        <v>8246</v>
      </c>
      <c r="K2741">
        <v>1399324717</v>
      </c>
      <c r="L2741">
        <v>1395436717</v>
      </c>
      <c r="M2741" s="13">
        <f t="shared" si="261"/>
        <v>41719.887928240743</v>
      </c>
      <c r="N2741" s="13" t="str">
        <f t="shared" si="262"/>
        <v>2014</v>
      </c>
      <c r="O2741" s="13" t="str">
        <f t="shared" si="263"/>
        <v>Mar</v>
      </c>
      <c r="P2741" s="13">
        <f t="shared" si="264"/>
        <v>41764.887928240743</v>
      </c>
      <c r="Q2741" t="b">
        <v>0</v>
      </c>
      <c r="R2741">
        <v>191</v>
      </c>
      <c r="S2741" t="b">
        <v>1</v>
      </c>
      <c r="T2741" t="s">
        <v>8293</v>
      </c>
      <c r="U2741" s="9" t="s">
        <v>8317</v>
      </c>
      <c r="V2741" t="s">
        <v>8347</v>
      </c>
    </row>
    <row r="2742" spans="1:22" ht="45" hidden="1" x14ac:dyDescent="0.3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s="7">
        <f t="shared" si="266"/>
        <v>103</v>
      </c>
      <c r="G2742" s="7">
        <f t="shared" si="260"/>
        <v>18.239999999999998</v>
      </c>
      <c r="H2742" t="s">
        <v>8218</v>
      </c>
      <c r="I2742" t="s">
        <v>8223</v>
      </c>
      <c r="J2742" t="s">
        <v>8245</v>
      </c>
      <c r="K2742">
        <v>1426117552</v>
      </c>
      <c r="L2742">
        <v>1423529152</v>
      </c>
      <c r="M2742" s="13">
        <f t="shared" si="261"/>
        <v>42045.031851851847</v>
      </c>
      <c r="N2742" s="13" t="str">
        <f t="shared" si="262"/>
        <v>2015</v>
      </c>
      <c r="O2742" s="13" t="str">
        <f t="shared" si="263"/>
        <v>Feb</v>
      </c>
      <c r="P2742" s="13">
        <f t="shared" si="264"/>
        <v>42074.99018518519</v>
      </c>
      <c r="Q2742" t="b">
        <v>0</v>
      </c>
      <c r="R2742">
        <v>17</v>
      </c>
      <c r="S2742" t="b">
        <v>1</v>
      </c>
      <c r="T2742" t="s">
        <v>8293</v>
      </c>
      <c r="U2742" s="9" t="s">
        <v>8317</v>
      </c>
      <c r="V2742" t="s">
        <v>8347</v>
      </c>
    </row>
    <row r="2743" spans="1:22" ht="30" hidden="1" x14ac:dyDescent="0.3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s="7">
        <f t="shared" si="266"/>
        <v>0</v>
      </c>
      <c r="G2743" s="7">
        <f t="shared" si="260"/>
        <v>8.75</v>
      </c>
      <c r="H2743" t="s">
        <v>8220</v>
      </c>
      <c r="I2743" t="s">
        <v>8223</v>
      </c>
      <c r="J2743" t="s">
        <v>8245</v>
      </c>
      <c r="K2743">
        <v>1413770820</v>
      </c>
      <c r="L2743">
        <v>1412005602</v>
      </c>
      <c r="M2743" s="13">
        <f t="shared" si="261"/>
        <v>41911.657430555555</v>
      </c>
      <c r="N2743" s="13" t="str">
        <f t="shared" si="262"/>
        <v>2014</v>
      </c>
      <c r="O2743" s="13" t="str">
        <f t="shared" si="263"/>
        <v>Sep</v>
      </c>
      <c r="P2743" s="13">
        <f t="shared" si="264"/>
        <v>41932.088194444441</v>
      </c>
      <c r="Q2743" t="b">
        <v>0</v>
      </c>
      <c r="R2743">
        <v>4</v>
      </c>
      <c r="S2743" t="b">
        <v>0</v>
      </c>
      <c r="T2743" t="s">
        <v>8302</v>
      </c>
      <c r="U2743" s="9" t="s">
        <v>8320</v>
      </c>
      <c r="V2743" t="s">
        <v>8356</v>
      </c>
    </row>
    <row r="2744" spans="1:22" ht="45" hidden="1" x14ac:dyDescent="0.3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s="7">
        <f t="shared" si="266"/>
        <v>29</v>
      </c>
      <c r="G2744" s="7">
        <f t="shared" si="260"/>
        <v>40.61</v>
      </c>
      <c r="H2744" t="s">
        <v>8220</v>
      </c>
      <c r="I2744" t="s">
        <v>8223</v>
      </c>
      <c r="J2744" t="s">
        <v>8245</v>
      </c>
      <c r="K2744">
        <v>1337102187</v>
      </c>
      <c r="L2744">
        <v>1335892587</v>
      </c>
      <c r="M2744" s="13">
        <f t="shared" si="261"/>
        <v>41030.719756944447</v>
      </c>
      <c r="N2744" s="13" t="str">
        <f t="shared" si="262"/>
        <v>2012</v>
      </c>
      <c r="O2744" s="13" t="str">
        <f t="shared" si="263"/>
        <v>May</v>
      </c>
      <c r="P2744" s="13">
        <f t="shared" si="264"/>
        <v>41044.719756944447</v>
      </c>
      <c r="Q2744" t="b">
        <v>0</v>
      </c>
      <c r="R2744">
        <v>18</v>
      </c>
      <c r="S2744" t="b">
        <v>0</v>
      </c>
      <c r="T2744" t="s">
        <v>8302</v>
      </c>
      <c r="U2744" s="9" t="s">
        <v>8320</v>
      </c>
      <c r="V2744" t="s">
        <v>8356</v>
      </c>
    </row>
    <row r="2745" spans="1:22" ht="60" hidden="1" x14ac:dyDescent="0.3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s="7">
        <f t="shared" si="266"/>
        <v>0</v>
      </c>
      <c r="G2745" s="7">
        <f t="shared" si="260"/>
        <v>0</v>
      </c>
      <c r="H2745" t="s">
        <v>8220</v>
      </c>
      <c r="I2745" t="s">
        <v>8223</v>
      </c>
      <c r="J2745" t="s">
        <v>8245</v>
      </c>
      <c r="K2745">
        <v>1476863607</v>
      </c>
      <c r="L2745">
        <v>1474271607</v>
      </c>
      <c r="M2745" s="13">
        <f t="shared" si="261"/>
        <v>42632.328784722224</v>
      </c>
      <c r="N2745" s="13" t="str">
        <f t="shared" si="262"/>
        <v>2016</v>
      </c>
      <c r="O2745" s="13" t="str">
        <f t="shared" si="263"/>
        <v>Sep</v>
      </c>
      <c r="P2745" s="13">
        <f t="shared" si="264"/>
        <v>42662.328784722224</v>
      </c>
      <c r="Q2745" t="b">
        <v>0</v>
      </c>
      <c r="R2745">
        <v>0</v>
      </c>
      <c r="S2745" t="b">
        <v>0</v>
      </c>
      <c r="T2745" t="s">
        <v>8302</v>
      </c>
      <c r="U2745" s="9" t="s">
        <v>8320</v>
      </c>
      <c r="V2745" t="s">
        <v>8356</v>
      </c>
    </row>
    <row r="2746" spans="1:22" ht="60" hidden="1" x14ac:dyDescent="0.3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s="7">
        <f t="shared" si="266"/>
        <v>5</v>
      </c>
      <c r="G2746" s="7">
        <f t="shared" si="260"/>
        <v>37.950000000000003</v>
      </c>
      <c r="H2746" t="s">
        <v>8220</v>
      </c>
      <c r="I2746" t="s">
        <v>8223</v>
      </c>
      <c r="J2746" t="s">
        <v>8245</v>
      </c>
      <c r="K2746">
        <v>1330478998</v>
      </c>
      <c r="L2746">
        <v>1327886998</v>
      </c>
      <c r="M2746" s="13">
        <f t="shared" si="261"/>
        <v>40938.062476851854</v>
      </c>
      <c r="N2746" s="13" t="str">
        <f t="shared" si="262"/>
        <v>2012</v>
      </c>
      <c r="O2746" s="13" t="str">
        <f t="shared" si="263"/>
        <v>Jan</v>
      </c>
      <c r="P2746" s="13">
        <f t="shared" si="264"/>
        <v>40968.062476851854</v>
      </c>
      <c r="Q2746" t="b">
        <v>0</v>
      </c>
      <c r="R2746">
        <v>22</v>
      </c>
      <c r="S2746" t="b">
        <v>0</v>
      </c>
      <c r="T2746" t="s">
        <v>8302</v>
      </c>
      <c r="U2746" s="9" t="s">
        <v>8320</v>
      </c>
      <c r="V2746" t="s">
        <v>8356</v>
      </c>
    </row>
    <row r="2747" spans="1:22" ht="60" hidden="1" x14ac:dyDescent="0.3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s="7">
        <f t="shared" si="266"/>
        <v>22</v>
      </c>
      <c r="G2747" s="7">
        <f t="shared" si="260"/>
        <v>35.729999999999997</v>
      </c>
      <c r="H2747" t="s">
        <v>8220</v>
      </c>
      <c r="I2747" t="s">
        <v>8223</v>
      </c>
      <c r="J2747" t="s">
        <v>8245</v>
      </c>
      <c r="K2747">
        <v>1342309368</v>
      </c>
      <c r="L2747">
        <v>1337125368</v>
      </c>
      <c r="M2747" s="13">
        <f t="shared" si="261"/>
        <v>41044.988055555557</v>
      </c>
      <c r="N2747" s="13" t="str">
        <f t="shared" si="262"/>
        <v>2012</v>
      </c>
      <c r="O2747" s="13" t="str">
        <f t="shared" si="263"/>
        <v>May</v>
      </c>
      <c r="P2747" s="13">
        <f t="shared" si="264"/>
        <v>41104.988055555557</v>
      </c>
      <c r="Q2747" t="b">
        <v>0</v>
      </c>
      <c r="R2747">
        <v>49</v>
      </c>
      <c r="S2747" t="b">
        <v>0</v>
      </c>
      <c r="T2747" t="s">
        <v>8302</v>
      </c>
      <c r="U2747" s="9" t="s">
        <v>8320</v>
      </c>
      <c r="V2747" t="s">
        <v>8356</v>
      </c>
    </row>
    <row r="2748" spans="1:22" ht="60" hidden="1" x14ac:dyDescent="0.3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s="7">
        <f t="shared" si="266"/>
        <v>27</v>
      </c>
      <c r="G2748" s="7">
        <f t="shared" si="260"/>
        <v>42.16</v>
      </c>
      <c r="H2748" t="s">
        <v>8220</v>
      </c>
      <c r="I2748" t="s">
        <v>8223</v>
      </c>
      <c r="J2748" t="s">
        <v>8245</v>
      </c>
      <c r="K2748">
        <v>1409337911</v>
      </c>
      <c r="L2748">
        <v>1406745911</v>
      </c>
      <c r="M2748" s="13">
        <f t="shared" si="261"/>
        <v>41850.781377314815</v>
      </c>
      <c r="N2748" s="13" t="str">
        <f t="shared" si="262"/>
        <v>2014</v>
      </c>
      <c r="O2748" s="13" t="str">
        <f t="shared" si="263"/>
        <v>Jul</v>
      </c>
      <c r="P2748" s="13">
        <f t="shared" si="264"/>
        <v>41880.781377314815</v>
      </c>
      <c r="Q2748" t="b">
        <v>0</v>
      </c>
      <c r="R2748">
        <v>19</v>
      </c>
      <c r="S2748" t="b">
        <v>0</v>
      </c>
      <c r="T2748" t="s">
        <v>8302</v>
      </c>
      <c r="U2748" s="9" t="s">
        <v>8320</v>
      </c>
      <c r="V2748" t="s">
        <v>8356</v>
      </c>
    </row>
    <row r="2749" spans="1:22" ht="45" hidden="1" x14ac:dyDescent="0.3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s="7">
        <f t="shared" si="266"/>
        <v>28</v>
      </c>
      <c r="G2749" s="7">
        <f t="shared" si="260"/>
        <v>35</v>
      </c>
      <c r="H2749" t="s">
        <v>8220</v>
      </c>
      <c r="I2749" t="s">
        <v>8223</v>
      </c>
      <c r="J2749" t="s">
        <v>8245</v>
      </c>
      <c r="K2749">
        <v>1339816200</v>
      </c>
      <c r="L2749">
        <v>1337095997</v>
      </c>
      <c r="M2749" s="13">
        <f t="shared" si="261"/>
        <v>41044.64811342593</v>
      </c>
      <c r="N2749" s="13" t="str">
        <f t="shared" si="262"/>
        <v>2012</v>
      </c>
      <c r="O2749" s="13" t="str">
        <f t="shared" si="263"/>
        <v>May</v>
      </c>
      <c r="P2749" s="13">
        <f t="shared" si="264"/>
        <v>41076.131944444445</v>
      </c>
      <c r="Q2749" t="b">
        <v>0</v>
      </c>
      <c r="R2749">
        <v>4</v>
      </c>
      <c r="S2749" t="b">
        <v>0</v>
      </c>
      <c r="T2749" t="s">
        <v>8302</v>
      </c>
      <c r="U2749" s="9" t="s">
        <v>8320</v>
      </c>
      <c r="V2749" t="s">
        <v>8356</v>
      </c>
    </row>
    <row r="2750" spans="1:22" ht="45" hidden="1" x14ac:dyDescent="0.3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s="7">
        <f t="shared" si="266"/>
        <v>1</v>
      </c>
      <c r="G2750" s="7">
        <f t="shared" si="260"/>
        <v>13.25</v>
      </c>
      <c r="H2750" t="s">
        <v>8220</v>
      </c>
      <c r="I2750" t="s">
        <v>8223</v>
      </c>
      <c r="J2750" t="s">
        <v>8245</v>
      </c>
      <c r="K2750">
        <v>1472835802</v>
      </c>
      <c r="L2750">
        <v>1470243802</v>
      </c>
      <c r="M2750" s="13">
        <f t="shared" si="261"/>
        <v>42585.7106712963</v>
      </c>
      <c r="N2750" s="13" t="str">
        <f t="shared" si="262"/>
        <v>2016</v>
      </c>
      <c r="O2750" s="13" t="str">
        <f t="shared" si="263"/>
        <v>Aug</v>
      </c>
      <c r="P2750" s="13">
        <f t="shared" si="264"/>
        <v>42615.7106712963</v>
      </c>
      <c r="Q2750" t="b">
        <v>0</v>
      </c>
      <c r="R2750">
        <v>4</v>
      </c>
      <c r="S2750" t="b">
        <v>0</v>
      </c>
      <c r="T2750" t="s">
        <v>8302</v>
      </c>
      <c r="U2750" s="9" t="s">
        <v>8320</v>
      </c>
      <c r="V2750" t="s">
        <v>8356</v>
      </c>
    </row>
    <row r="2751" spans="1:22" ht="30" hidden="1" x14ac:dyDescent="0.3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s="7">
        <f t="shared" si="266"/>
        <v>1</v>
      </c>
      <c r="G2751" s="7">
        <f t="shared" si="260"/>
        <v>55</v>
      </c>
      <c r="H2751" t="s">
        <v>8220</v>
      </c>
      <c r="I2751" t="s">
        <v>8223</v>
      </c>
      <c r="J2751" t="s">
        <v>8245</v>
      </c>
      <c r="K2751">
        <v>1428171037</v>
      </c>
      <c r="L2751">
        <v>1425582637</v>
      </c>
      <c r="M2751" s="13">
        <f t="shared" si="261"/>
        <v>42068.799039351856</v>
      </c>
      <c r="N2751" s="13" t="str">
        <f t="shared" si="262"/>
        <v>2015</v>
      </c>
      <c r="O2751" s="13" t="str">
        <f t="shared" si="263"/>
        <v>Mar</v>
      </c>
      <c r="P2751" s="13">
        <f t="shared" si="264"/>
        <v>42098.757372685184</v>
      </c>
      <c r="Q2751" t="b">
        <v>0</v>
      </c>
      <c r="R2751">
        <v>2</v>
      </c>
      <c r="S2751" t="b">
        <v>0</v>
      </c>
      <c r="T2751" t="s">
        <v>8302</v>
      </c>
      <c r="U2751" s="9" t="s">
        <v>8320</v>
      </c>
      <c r="V2751" t="s">
        <v>8356</v>
      </c>
    </row>
    <row r="2752" spans="1:22" ht="45" hidden="1" x14ac:dyDescent="0.3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s="7">
        <f t="shared" si="266"/>
        <v>0</v>
      </c>
      <c r="G2752" s="7">
        <f t="shared" si="260"/>
        <v>0</v>
      </c>
      <c r="H2752" t="s">
        <v>8220</v>
      </c>
      <c r="I2752" t="s">
        <v>8223</v>
      </c>
      <c r="J2752" t="s">
        <v>8245</v>
      </c>
      <c r="K2752">
        <v>1341086400</v>
      </c>
      <c r="L2752">
        <v>1340055345</v>
      </c>
      <c r="M2752" s="13">
        <f t="shared" si="261"/>
        <v>41078.899826388886</v>
      </c>
      <c r="N2752" s="13" t="str">
        <f t="shared" si="262"/>
        <v>2012</v>
      </c>
      <c r="O2752" s="13" t="str">
        <f t="shared" si="263"/>
        <v>Jun</v>
      </c>
      <c r="P2752" s="13">
        <f t="shared" si="264"/>
        <v>41090.833333333336</v>
      </c>
      <c r="Q2752" t="b">
        <v>0</v>
      </c>
      <c r="R2752">
        <v>0</v>
      </c>
      <c r="S2752" t="b">
        <v>0</v>
      </c>
      <c r="T2752" t="s">
        <v>8302</v>
      </c>
      <c r="U2752" s="9" t="s">
        <v>8320</v>
      </c>
      <c r="V2752" t="s">
        <v>8356</v>
      </c>
    </row>
    <row r="2753" spans="1:22" ht="60" hidden="1" x14ac:dyDescent="0.3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s="7">
        <f t="shared" si="266"/>
        <v>0</v>
      </c>
      <c r="G2753" s="7">
        <f t="shared" si="260"/>
        <v>0</v>
      </c>
      <c r="H2753" t="s">
        <v>8220</v>
      </c>
      <c r="I2753" t="s">
        <v>8223</v>
      </c>
      <c r="J2753" t="s">
        <v>8245</v>
      </c>
      <c r="K2753">
        <v>1403039842</v>
      </c>
      <c r="L2753">
        <v>1397855842</v>
      </c>
      <c r="M2753" s="13">
        <f t="shared" si="261"/>
        <v>41747.887060185189</v>
      </c>
      <c r="N2753" s="13" t="str">
        <f t="shared" si="262"/>
        <v>2014</v>
      </c>
      <c r="O2753" s="13" t="str">
        <f t="shared" si="263"/>
        <v>Apr</v>
      </c>
      <c r="P2753" s="13">
        <f t="shared" si="264"/>
        <v>41807.887060185189</v>
      </c>
      <c r="Q2753" t="b">
        <v>0</v>
      </c>
      <c r="R2753">
        <v>0</v>
      </c>
      <c r="S2753" t="b">
        <v>0</v>
      </c>
      <c r="T2753" t="s">
        <v>8302</v>
      </c>
      <c r="U2753" s="9" t="s">
        <v>8320</v>
      </c>
      <c r="V2753" t="s">
        <v>8356</v>
      </c>
    </row>
    <row r="2754" spans="1:22" ht="60" hidden="1" x14ac:dyDescent="0.3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s="7">
        <f t="shared" si="266"/>
        <v>11</v>
      </c>
      <c r="G2754" s="7">
        <f t="shared" si="260"/>
        <v>39.29</v>
      </c>
      <c r="H2754" t="s">
        <v>8220</v>
      </c>
      <c r="I2754" t="s">
        <v>8223</v>
      </c>
      <c r="J2754" t="s">
        <v>8245</v>
      </c>
      <c r="K2754">
        <v>1324232504</v>
      </c>
      <c r="L2754">
        <v>1320776504</v>
      </c>
      <c r="M2754" s="13">
        <f t="shared" si="261"/>
        <v>40855.765092592592</v>
      </c>
      <c r="N2754" s="13" t="str">
        <f t="shared" si="262"/>
        <v>2011</v>
      </c>
      <c r="O2754" s="13" t="str">
        <f t="shared" si="263"/>
        <v>Nov</v>
      </c>
      <c r="P2754" s="13">
        <f t="shared" si="264"/>
        <v>40895.765092592592</v>
      </c>
      <c r="Q2754" t="b">
        <v>0</v>
      </c>
      <c r="R2754">
        <v>14</v>
      </c>
      <c r="S2754" t="b">
        <v>0</v>
      </c>
      <c r="T2754" t="s">
        <v>8302</v>
      </c>
      <c r="U2754" s="9" t="s">
        <v>8320</v>
      </c>
      <c r="V2754" t="s">
        <v>8356</v>
      </c>
    </row>
    <row r="2755" spans="1:22" ht="45" hidden="1" x14ac:dyDescent="0.3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s="7">
        <f t="shared" ref="F2755:F2782" si="267">ROUND(E2755/D2755*100,0)</f>
        <v>19</v>
      </c>
      <c r="G2755" s="7">
        <f t="shared" si="260"/>
        <v>47.5</v>
      </c>
      <c r="H2755" t="s">
        <v>8220</v>
      </c>
      <c r="I2755" t="s">
        <v>8223</v>
      </c>
      <c r="J2755" t="s">
        <v>8245</v>
      </c>
      <c r="K2755">
        <v>1346017023</v>
      </c>
      <c r="L2755">
        <v>1343425023</v>
      </c>
      <c r="M2755" s="13">
        <f t="shared" si="261"/>
        <v>41117.900729166664</v>
      </c>
      <c r="N2755" s="13" t="str">
        <f t="shared" si="262"/>
        <v>2012</v>
      </c>
      <c r="O2755" s="13" t="str">
        <f t="shared" si="263"/>
        <v>Jul</v>
      </c>
      <c r="P2755" s="13">
        <f t="shared" si="264"/>
        <v>41147.900729166664</v>
      </c>
      <c r="Q2755" t="b">
        <v>0</v>
      </c>
      <c r="R2755">
        <v>8</v>
      </c>
      <c r="S2755" t="b">
        <v>0</v>
      </c>
      <c r="T2755" t="s">
        <v>8302</v>
      </c>
      <c r="U2755" s="9" t="s">
        <v>8320</v>
      </c>
      <c r="V2755" t="s">
        <v>8356</v>
      </c>
    </row>
    <row r="2756" spans="1:22" ht="45" hidden="1" x14ac:dyDescent="0.3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s="7">
        <f t="shared" si="267"/>
        <v>0</v>
      </c>
      <c r="G2756" s="7">
        <f t="shared" si="260"/>
        <v>0</v>
      </c>
      <c r="H2756" t="s">
        <v>8220</v>
      </c>
      <c r="I2756" t="s">
        <v>8223</v>
      </c>
      <c r="J2756" t="s">
        <v>8245</v>
      </c>
      <c r="K2756">
        <v>1410448551</v>
      </c>
      <c r="L2756">
        <v>1407856551</v>
      </c>
      <c r="M2756" s="13">
        <f t="shared" si="261"/>
        <v>41863.636006944449</v>
      </c>
      <c r="N2756" s="13" t="str">
        <f t="shared" si="262"/>
        <v>2014</v>
      </c>
      <c r="O2756" s="13" t="str">
        <f t="shared" si="263"/>
        <v>Aug</v>
      </c>
      <c r="P2756" s="13">
        <f t="shared" si="264"/>
        <v>41893.636006944449</v>
      </c>
      <c r="Q2756" t="b">
        <v>0</v>
      </c>
      <c r="R2756">
        <v>0</v>
      </c>
      <c r="S2756" t="b">
        <v>0</v>
      </c>
      <c r="T2756" t="s">
        <v>8302</v>
      </c>
      <c r="U2756" s="9" t="s">
        <v>8320</v>
      </c>
      <c r="V2756" t="s">
        <v>8356</v>
      </c>
    </row>
    <row r="2757" spans="1:22" ht="45" hidden="1" x14ac:dyDescent="0.3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s="7">
        <f t="shared" si="267"/>
        <v>52</v>
      </c>
      <c r="G2757" s="7">
        <f t="shared" si="260"/>
        <v>17.329999999999998</v>
      </c>
      <c r="H2757" t="s">
        <v>8220</v>
      </c>
      <c r="I2757" t="s">
        <v>8240</v>
      </c>
      <c r="J2757" t="s">
        <v>8248</v>
      </c>
      <c r="K2757">
        <v>1428519527</v>
      </c>
      <c r="L2757">
        <v>1425927527</v>
      </c>
      <c r="M2757" s="13">
        <f t="shared" si="261"/>
        <v>42072.790821759263</v>
      </c>
      <c r="N2757" s="13" t="str">
        <f t="shared" si="262"/>
        <v>2015</v>
      </c>
      <c r="O2757" s="13" t="str">
        <f t="shared" si="263"/>
        <v>Mar</v>
      </c>
      <c r="P2757" s="13">
        <f t="shared" si="264"/>
        <v>42102.790821759263</v>
      </c>
      <c r="Q2757" t="b">
        <v>0</v>
      </c>
      <c r="R2757">
        <v>15</v>
      </c>
      <c r="S2757" t="b">
        <v>0</v>
      </c>
      <c r="T2757" t="s">
        <v>8302</v>
      </c>
      <c r="U2757" s="9" t="s">
        <v>8320</v>
      </c>
      <c r="V2757" t="s">
        <v>8356</v>
      </c>
    </row>
    <row r="2758" spans="1:22" ht="45" hidden="1" x14ac:dyDescent="0.3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s="7">
        <f t="shared" si="267"/>
        <v>10</v>
      </c>
      <c r="G2758" s="7">
        <f t="shared" si="260"/>
        <v>31.76</v>
      </c>
      <c r="H2758" t="s">
        <v>8220</v>
      </c>
      <c r="I2758" t="s">
        <v>8223</v>
      </c>
      <c r="J2758" t="s">
        <v>8245</v>
      </c>
      <c r="K2758">
        <v>1389476201</v>
      </c>
      <c r="L2758">
        <v>1386884201</v>
      </c>
      <c r="M2758" s="13">
        <f t="shared" si="261"/>
        <v>41620.90047453704</v>
      </c>
      <c r="N2758" s="13" t="str">
        <f t="shared" si="262"/>
        <v>2013</v>
      </c>
      <c r="O2758" s="13" t="str">
        <f t="shared" si="263"/>
        <v>Dec</v>
      </c>
      <c r="P2758" s="13">
        <f t="shared" si="264"/>
        <v>41650.90047453704</v>
      </c>
      <c r="Q2758" t="b">
        <v>0</v>
      </c>
      <c r="R2758">
        <v>33</v>
      </c>
      <c r="S2758" t="b">
        <v>0</v>
      </c>
      <c r="T2758" t="s">
        <v>8302</v>
      </c>
      <c r="U2758" s="9" t="s">
        <v>8320</v>
      </c>
      <c r="V2758" t="s">
        <v>8356</v>
      </c>
    </row>
    <row r="2759" spans="1:22" ht="30" hidden="1" x14ac:dyDescent="0.3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s="7">
        <f t="shared" si="267"/>
        <v>1</v>
      </c>
      <c r="G2759" s="7">
        <f t="shared" si="260"/>
        <v>5</v>
      </c>
      <c r="H2759" t="s">
        <v>8220</v>
      </c>
      <c r="I2759" t="s">
        <v>8223</v>
      </c>
      <c r="J2759" t="s">
        <v>8245</v>
      </c>
      <c r="K2759">
        <v>1470498332</v>
      </c>
      <c r="L2759">
        <v>1469202332</v>
      </c>
      <c r="M2759" s="13">
        <f t="shared" si="261"/>
        <v>42573.65662037037</v>
      </c>
      <c r="N2759" s="13" t="str">
        <f t="shared" si="262"/>
        <v>2016</v>
      </c>
      <c r="O2759" s="13" t="str">
        <f t="shared" si="263"/>
        <v>Jul</v>
      </c>
      <c r="P2759" s="13">
        <f t="shared" si="264"/>
        <v>42588.65662037037</v>
      </c>
      <c r="Q2759" t="b">
        <v>0</v>
      </c>
      <c r="R2759">
        <v>2</v>
      </c>
      <c r="S2759" t="b">
        <v>0</v>
      </c>
      <c r="T2759" t="s">
        <v>8302</v>
      </c>
      <c r="U2759" s="9" t="s">
        <v>8320</v>
      </c>
      <c r="V2759" t="s">
        <v>8356</v>
      </c>
    </row>
    <row r="2760" spans="1:22" ht="60" hidden="1" x14ac:dyDescent="0.3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s="7">
        <f t="shared" si="267"/>
        <v>12</v>
      </c>
      <c r="G2760" s="7">
        <f t="shared" si="260"/>
        <v>39</v>
      </c>
      <c r="H2760" t="s">
        <v>8220</v>
      </c>
      <c r="I2760" t="s">
        <v>8225</v>
      </c>
      <c r="J2760" t="s">
        <v>8247</v>
      </c>
      <c r="K2760">
        <v>1476095783</v>
      </c>
      <c r="L2760">
        <v>1474886183</v>
      </c>
      <c r="M2760" s="13">
        <f t="shared" si="261"/>
        <v>42639.441932870366</v>
      </c>
      <c r="N2760" s="13" t="str">
        <f t="shared" si="262"/>
        <v>2016</v>
      </c>
      <c r="O2760" s="13" t="str">
        <f t="shared" si="263"/>
        <v>Sep</v>
      </c>
      <c r="P2760" s="13">
        <f t="shared" si="264"/>
        <v>42653.441932870366</v>
      </c>
      <c r="Q2760" t="b">
        <v>0</v>
      </c>
      <c r="R2760">
        <v>6</v>
      </c>
      <c r="S2760" t="b">
        <v>0</v>
      </c>
      <c r="T2760" t="s">
        <v>8302</v>
      </c>
      <c r="U2760" s="9" t="s">
        <v>8320</v>
      </c>
      <c r="V2760" t="s">
        <v>8356</v>
      </c>
    </row>
    <row r="2761" spans="1:22" ht="45" hidden="1" x14ac:dyDescent="0.3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s="7">
        <f t="shared" si="267"/>
        <v>11</v>
      </c>
      <c r="G2761" s="7">
        <f t="shared" si="260"/>
        <v>52.5</v>
      </c>
      <c r="H2761" t="s">
        <v>8220</v>
      </c>
      <c r="I2761" t="s">
        <v>8225</v>
      </c>
      <c r="J2761" t="s">
        <v>8247</v>
      </c>
      <c r="K2761">
        <v>1468658866</v>
      </c>
      <c r="L2761">
        <v>1464943666</v>
      </c>
      <c r="M2761" s="13">
        <f t="shared" si="261"/>
        <v>42524.36650462963</v>
      </c>
      <c r="N2761" s="13" t="str">
        <f t="shared" si="262"/>
        <v>2016</v>
      </c>
      <c r="O2761" s="13" t="str">
        <f t="shared" si="263"/>
        <v>Jun</v>
      </c>
      <c r="P2761" s="13">
        <f t="shared" si="264"/>
        <v>42567.36650462963</v>
      </c>
      <c r="Q2761" t="b">
        <v>0</v>
      </c>
      <c r="R2761">
        <v>2</v>
      </c>
      <c r="S2761" t="b">
        <v>0</v>
      </c>
      <c r="T2761" t="s">
        <v>8302</v>
      </c>
      <c r="U2761" s="9" t="s">
        <v>8320</v>
      </c>
      <c r="V2761" t="s">
        <v>8356</v>
      </c>
    </row>
    <row r="2762" spans="1:22" ht="60" hidden="1" x14ac:dyDescent="0.3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s="7">
        <f t="shared" si="267"/>
        <v>0</v>
      </c>
      <c r="G2762" s="7">
        <f t="shared" ref="G2762:G2825" si="268">IFERROR(ROUND(E2762/R2762,2),0)</f>
        <v>0</v>
      </c>
      <c r="H2762" t="s">
        <v>8220</v>
      </c>
      <c r="I2762" t="s">
        <v>8224</v>
      </c>
      <c r="J2762" t="s">
        <v>8246</v>
      </c>
      <c r="K2762">
        <v>1371726258</v>
      </c>
      <c r="L2762">
        <v>1369134258</v>
      </c>
      <c r="M2762" s="13">
        <f t="shared" ref="M2762:M2825" si="269">(((L2762/60)/60)/24)+DATE(1970,1,1)</f>
        <v>41415.461319444446</v>
      </c>
      <c r="N2762" s="13" t="str">
        <f t="shared" ref="N2762:N2825" si="270">TEXT(M2762, "YYY")</f>
        <v>2013</v>
      </c>
      <c r="O2762" s="13" t="str">
        <f t="shared" ref="O2762:O2825" si="271">TEXT(M2762,"MMM")</f>
        <v>May</v>
      </c>
      <c r="P2762" s="13">
        <f t="shared" ref="P2762:P2825" si="272">(((K2762/60)/60)/24)+DATE(1970,1,1)</f>
        <v>41445.461319444446</v>
      </c>
      <c r="Q2762" t="b">
        <v>0</v>
      </c>
      <c r="R2762">
        <v>0</v>
      </c>
      <c r="S2762" t="b">
        <v>0</v>
      </c>
      <c r="T2762" t="s">
        <v>8302</v>
      </c>
      <c r="U2762" s="9" t="s">
        <v>8320</v>
      </c>
      <c r="V2762" t="s">
        <v>8356</v>
      </c>
    </row>
    <row r="2763" spans="1:22" ht="30" hidden="1" x14ac:dyDescent="0.3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s="7">
        <f t="shared" si="267"/>
        <v>1</v>
      </c>
      <c r="G2763" s="7">
        <f t="shared" si="268"/>
        <v>9</v>
      </c>
      <c r="H2763" t="s">
        <v>8220</v>
      </c>
      <c r="I2763" t="s">
        <v>8223</v>
      </c>
      <c r="J2763" t="s">
        <v>8245</v>
      </c>
      <c r="K2763">
        <v>1357176693</v>
      </c>
      <c r="L2763">
        <v>1354584693</v>
      </c>
      <c r="M2763" s="13">
        <f t="shared" si="269"/>
        <v>41247.063576388886</v>
      </c>
      <c r="N2763" s="13" t="str">
        <f t="shared" si="270"/>
        <v>2012</v>
      </c>
      <c r="O2763" s="13" t="str">
        <f t="shared" si="271"/>
        <v>Dec</v>
      </c>
      <c r="P2763" s="13">
        <f t="shared" si="272"/>
        <v>41277.063576388886</v>
      </c>
      <c r="Q2763" t="b">
        <v>0</v>
      </c>
      <c r="R2763">
        <v>4</v>
      </c>
      <c r="S2763" t="b">
        <v>0</v>
      </c>
      <c r="T2763" t="s">
        <v>8302</v>
      </c>
      <c r="U2763" s="9" t="s">
        <v>8320</v>
      </c>
      <c r="V2763" t="s">
        <v>8356</v>
      </c>
    </row>
    <row r="2764" spans="1:22" ht="45" hidden="1" x14ac:dyDescent="0.3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s="7">
        <f t="shared" si="267"/>
        <v>1</v>
      </c>
      <c r="G2764" s="7">
        <f t="shared" si="268"/>
        <v>25</v>
      </c>
      <c r="H2764" t="s">
        <v>8220</v>
      </c>
      <c r="I2764" t="s">
        <v>8223</v>
      </c>
      <c r="J2764" t="s">
        <v>8245</v>
      </c>
      <c r="K2764">
        <v>1332114795</v>
      </c>
      <c r="L2764">
        <v>1326934395</v>
      </c>
      <c r="M2764" s="13">
        <f t="shared" si="269"/>
        <v>40927.036979166667</v>
      </c>
      <c r="N2764" s="13" t="str">
        <f t="shared" si="270"/>
        <v>2012</v>
      </c>
      <c r="O2764" s="13" t="str">
        <f t="shared" si="271"/>
        <v>Jan</v>
      </c>
      <c r="P2764" s="13">
        <f t="shared" si="272"/>
        <v>40986.995312500003</v>
      </c>
      <c r="Q2764" t="b">
        <v>0</v>
      </c>
      <c r="R2764">
        <v>1</v>
      </c>
      <c r="S2764" t="b">
        <v>0</v>
      </c>
      <c r="T2764" t="s">
        <v>8302</v>
      </c>
      <c r="U2764" s="9" t="s">
        <v>8320</v>
      </c>
      <c r="V2764" t="s">
        <v>8356</v>
      </c>
    </row>
    <row r="2765" spans="1:22" ht="30" hidden="1" x14ac:dyDescent="0.3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s="7">
        <f t="shared" si="267"/>
        <v>0</v>
      </c>
      <c r="G2765" s="7">
        <f t="shared" si="268"/>
        <v>30</v>
      </c>
      <c r="H2765" t="s">
        <v>8220</v>
      </c>
      <c r="I2765" t="s">
        <v>8223</v>
      </c>
      <c r="J2765" t="s">
        <v>8245</v>
      </c>
      <c r="K2765">
        <v>1369403684</v>
      </c>
      <c r="L2765">
        <v>1365515684</v>
      </c>
      <c r="M2765" s="13">
        <f t="shared" si="269"/>
        <v>41373.579675925925</v>
      </c>
      <c r="N2765" s="13" t="str">
        <f t="shared" si="270"/>
        <v>2013</v>
      </c>
      <c r="O2765" s="13" t="str">
        <f t="shared" si="271"/>
        <v>Apr</v>
      </c>
      <c r="P2765" s="13">
        <f t="shared" si="272"/>
        <v>41418.579675925925</v>
      </c>
      <c r="Q2765" t="b">
        <v>0</v>
      </c>
      <c r="R2765">
        <v>3</v>
      </c>
      <c r="S2765" t="b">
        <v>0</v>
      </c>
      <c r="T2765" t="s">
        <v>8302</v>
      </c>
      <c r="U2765" s="9" t="s">
        <v>8320</v>
      </c>
      <c r="V2765" t="s">
        <v>8356</v>
      </c>
    </row>
    <row r="2766" spans="1:22" ht="45" hidden="1" x14ac:dyDescent="0.3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s="7">
        <f t="shared" si="267"/>
        <v>1</v>
      </c>
      <c r="G2766" s="7">
        <f t="shared" si="268"/>
        <v>11.25</v>
      </c>
      <c r="H2766" t="s">
        <v>8220</v>
      </c>
      <c r="I2766" t="s">
        <v>8223</v>
      </c>
      <c r="J2766" t="s">
        <v>8245</v>
      </c>
      <c r="K2766">
        <v>1338404400</v>
      </c>
      <c r="L2766">
        <v>1335855631</v>
      </c>
      <c r="M2766" s="13">
        <f t="shared" si="269"/>
        <v>41030.292025462964</v>
      </c>
      <c r="N2766" s="13" t="str">
        <f t="shared" si="270"/>
        <v>2012</v>
      </c>
      <c r="O2766" s="13" t="str">
        <f t="shared" si="271"/>
        <v>May</v>
      </c>
      <c r="P2766" s="13">
        <f t="shared" si="272"/>
        <v>41059.791666666664</v>
      </c>
      <c r="Q2766" t="b">
        <v>0</v>
      </c>
      <c r="R2766">
        <v>4</v>
      </c>
      <c r="S2766" t="b">
        <v>0</v>
      </c>
      <c r="T2766" t="s">
        <v>8302</v>
      </c>
      <c r="U2766" s="9" t="s">
        <v>8320</v>
      </c>
      <c r="V2766" t="s">
        <v>8356</v>
      </c>
    </row>
    <row r="2767" spans="1:22" ht="45" hidden="1" x14ac:dyDescent="0.3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s="7">
        <f t="shared" si="267"/>
        <v>0</v>
      </c>
      <c r="G2767" s="7">
        <f t="shared" si="268"/>
        <v>0</v>
      </c>
      <c r="H2767" t="s">
        <v>8220</v>
      </c>
      <c r="I2767" t="s">
        <v>8223</v>
      </c>
      <c r="J2767" t="s">
        <v>8245</v>
      </c>
      <c r="K2767">
        <v>1351432428</v>
      </c>
      <c r="L2767">
        <v>1350050028</v>
      </c>
      <c r="M2767" s="13">
        <f t="shared" si="269"/>
        <v>41194.579027777778</v>
      </c>
      <c r="N2767" s="13" t="str">
        <f t="shared" si="270"/>
        <v>2012</v>
      </c>
      <c r="O2767" s="13" t="str">
        <f t="shared" si="271"/>
        <v>Oct</v>
      </c>
      <c r="P2767" s="13">
        <f t="shared" si="272"/>
        <v>41210.579027777778</v>
      </c>
      <c r="Q2767" t="b">
        <v>0</v>
      </c>
      <c r="R2767">
        <v>0</v>
      </c>
      <c r="S2767" t="b">
        <v>0</v>
      </c>
      <c r="T2767" t="s">
        <v>8302</v>
      </c>
      <c r="U2767" s="9" t="s">
        <v>8320</v>
      </c>
      <c r="V2767" t="s">
        <v>8356</v>
      </c>
    </row>
    <row r="2768" spans="1:22" ht="45" hidden="1" x14ac:dyDescent="0.3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s="7">
        <f t="shared" si="267"/>
        <v>2</v>
      </c>
      <c r="G2768" s="7">
        <f t="shared" si="268"/>
        <v>25</v>
      </c>
      <c r="H2768" t="s">
        <v>8220</v>
      </c>
      <c r="I2768" t="s">
        <v>8223</v>
      </c>
      <c r="J2768" t="s">
        <v>8245</v>
      </c>
      <c r="K2768">
        <v>1313078518</v>
      </c>
      <c r="L2768">
        <v>1310486518</v>
      </c>
      <c r="M2768" s="13">
        <f t="shared" si="269"/>
        <v>40736.668032407404</v>
      </c>
      <c r="N2768" s="13" t="str">
        <f t="shared" si="270"/>
        <v>2011</v>
      </c>
      <c r="O2768" s="13" t="str">
        <f t="shared" si="271"/>
        <v>Jul</v>
      </c>
      <c r="P2768" s="13">
        <f t="shared" si="272"/>
        <v>40766.668032407404</v>
      </c>
      <c r="Q2768" t="b">
        <v>0</v>
      </c>
      <c r="R2768">
        <v>4</v>
      </c>
      <c r="S2768" t="b">
        <v>0</v>
      </c>
      <c r="T2768" t="s">
        <v>8302</v>
      </c>
      <c r="U2768" s="9" t="s">
        <v>8320</v>
      </c>
      <c r="V2768" t="s">
        <v>8356</v>
      </c>
    </row>
    <row r="2769" spans="1:22" ht="45" hidden="1" x14ac:dyDescent="0.3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s="7">
        <f t="shared" si="267"/>
        <v>1</v>
      </c>
      <c r="G2769" s="7">
        <f t="shared" si="268"/>
        <v>11.33</v>
      </c>
      <c r="H2769" t="s">
        <v>8220</v>
      </c>
      <c r="I2769" t="s">
        <v>8228</v>
      </c>
      <c r="J2769" t="s">
        <v>8250</v>
      </c>
      <c r="K2769">
        <v>1439766050</v>
      </c>
      <c r="L2769">
        <v>1434582050</v>
      </c>
      <c r="M2769" s="13">
        <f t="shared" si="269"/>
        <v>42172.958912037036</v>
      </c>
      <c r="N2769" s="13" t="str">
        <f t="shared" si="270"/>
        <v>2015</v>
      </c>
      <c r="O2769" s="13" t="str">
        <f t="shared" si="271"/>
        <v>Jun</v>
      </c>
      <c r="P2769" s="13">
        <f t="shared" si="272"/>
        <v>42232.958912037036</v>
      </c>
      <c r="Q2769" t="b">
        <v>0</v>
      </c>
      <c r="R2769">
        <v>3</v>
      </c>
      <c r="S2769" t="b">
        <v>0</v>
      </c>
      <c r="T2769" t="s">
        <v>8302</v>
      </c>
      <c r="U2769" s="9" t="s">
        <v>8320</v>
      </c>
      <c r="V2769" t="s">
        <v>8356</v>
      </c>
    </row>
    <row r="2770" spans="1:22" ht="45" hidden="1" x14ac:dyDescent="0.3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s="7">
        <f t="shared" si="267"/>
        <v>14</v>
      </c>
      <c r="G2770" s="7">
        <f t="shared" si="268"/>
        <v>29.47</v>
      </c>
      <c r="H2770" t="s">
        <v>8220</v>
      </c>
      <c r="I2770" t="s">
        <v>8223</v>
      </c>
      <c r="J2770" t="s">
        <v>8245</v>
      </c>
      <c r="K2770">
        <v>1333028723</v>
      </c>
      <c r="L2770">
        <v>1330440323</v>
      </c>
      <c r="M2770" s="13">
        <f t="shared" si="269"/>
        <v>40967.614849537036</v>
      </c>
      <c r="N2770" s="13" t="str">
        <f t="shared" si="270"/>
        <v>2012</v>
      </c>
      <c r="O2770" s="13" t="str">
        <f t="shared" si="271"/>
        <v>Feb</v>
      </c>
      <c r="P2770" s="13">
        <f t="shared" si="272"/>
        <v>40997.573182870372</v>
      </c>
      <c r="Q2770" t="b">
        <v>0</v>
      </c>
      <c r="R2770">
        <v>34</v>
      </c>
      <c r="S2770" t="b">
        <v>0</v>
      </c>
      <c r="T2770" t="s">
        <v>8302</v>
      </c>
      <c r="U2770" s="9" t="s">
        <v>8320</v>
      </c>
      <c r="V2770" t="s">
        <v>8356</v>
      </c>
    </row>
    <row r="2771" spans="1:22" ht="45" hidden="1" x14ac:dyDescent="0.3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s="7">
        <f t="shared" si="267"/>
        <v>0</v>
      </c>
      <c r="G2771" s="7">
        <f t="shared" si="268"/>
        <v>1</v>
      </c>
      <c r="H2771" t="s">
        <v>8220</v>
      </c>
      <c r="I2771" t="s">
        <v>8224</v>
      </c>
      <c r="J2771" t="s">
        <v>8246</v>
      </c>
      <c r="K2771">
        <v>1401997790</v>
      </c>
      <c r="L2771">
        <v>1397677790</v>
      </c>
      <c r="M2771" s="13">
        <f t="shared" si="269"/>
        <v>41745.826273148145</v>
      </c>
      <c r="N2771" s="13" t="str">
        <f t="shared" si="270"/>
        <v>2014</v>
      </c>
      <c r="O2771" s="13" t="str">
        <f t="shared" si="271"/>
        <v>Apr</v>
      </c>
      <c r="P2771" s="13">
        <f t="shared" si="272"/>
        <v>41795.826273148145</v>
      </c>
      <c r="Q2771" t="b">
        <v>0</v>
      </c>
      <c r="R2771">
        <v>2</v>
      </c>
      <c r="S2771" t="b">
        <v>0</v>
      </c>
      <c r="T2771" t="s">
        <v>8302</v>
      </c>
      <c r="U2771" s="9" t="s">
        <v>8320</v>
      </c>
      <c r="V2771" t="s">
        <v>8356</v>
      </c>
    </row>
    <row r="2772" spans="1:22" ht="45" hidden="1" x14ac:dyDescent="0.3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s="7">
        <f t="shared" si="267"/>
        <v>10</v>
      </c>
      <c r="G2772" s="7">
        <f t="shared" si="268"/>
        <v>63.1</v>
      </c>
      <c r="H2772" t="s">
        <v>8220</v>
      </c>
      <c r="I2772" t="s">
        <v>8223</v>
      </c>
      <c r="J2772" t="s">
        <v>8245</v>
      </c>
      <c r="K2772">
        <v>1395158130</v>
      </c>
      <c r="L2772">
        <v>1392569730</v>
      </c>
      <c r="M2772" s="13">
        <f t="shared" si="269"/>
        <v>41686.705208333333</v>
      </c>
      <c r="N2772" s="13" t="str">
        <f t="shared" si="270"/>
        <v>2014</v>
      </c>
      <c r="O2772" s="13" t="str">
        <f t="shared" si="271"/>
        <v>Feb</v>
      </c>
      <c r="P2772" s="13">
        <f t="shared" si="272"/>
        <v>41716.663541666669</v>
      </c>
      <c r="Q2772" t="b">
        <v>0</v>
      </c>
      <c r="R2772">
        <v>33</v>
      </c>
      <c r="S2772" t="b">
        <v>0</v>
      </c>
      <c r="T2772" t="s">
        <v>8302</v>
      </c>
      <c r="U2772" s="9" t="s">
        <v>8320</v>
      </c>
      <c r="V2772" t="s">
        <v>8356</v>
      </c>
    </row>
    <row r="2773" spans="1:22" ht="60" hidden="1" x14ac:dyDescent="0.3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s="7">
        <f t="shared" si="267"/>
        <v>0</v>
      </c>
      <c r="G2773" s="7">
        <f t="shared" si="268"/>
        <v>0</v>
      </c>
      <c r="H2773" t="s">
        <v>8220</v>
      </c>
      <c r="I2773" t="s">
        <v>8223</v>
      </c>
      <c r="J2773" t="s">
        <v>8245</v>
      </c>
      <c r="K2773">
        <v>1359738000</v>
      </c>
      <c r="L2773">
        <v>1355489140</v>
      </c>
      <c r="M2773" s="13">
        <f t="shared" si="269"/>
        <v>41257.531712962962</v>
      </c>
      <c r="N2773" s="13" t="str">
        <f t="shared" si="270"/>
        <v>2012</v>
      </c>
      <c r="O2773" s="13" t="str">
        <f t="shared" si="271"/>
        <v>Dec</v>
      </c>
      <c r="P2773" s="13">
        <f t="shared" si="272"/>
        <v>41306.708333333336</v>
      </c>
      <c r="Q2773" t="b">
        <v>0</v>
      </c>
      <c r="R2773">
        <v>0</v>
      </c>
      <c r="S2773" t="b">
        <v>0</v>
      </c>
      <c r="T2773" t="s">
        <v>8302</v>
      </c>
      <c r="U2773" s="9" t="s">
        <v>8320</v>
      </c>
      <c r="V2773" t="s">
        <v>8356</v>
      </c>
    </row>
    <row r="2774" spans="1:22" ht="45" hidden="1" x14ac:dyDescent="0.3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s="7">
        <f t="shared" si="267"/>
        <v>0</v>
      </c>
      <c r="G2774" s="7">
        <f t="shared" si="268"/>
        <v>0</v>
      </c>
      <c r="H2774" t="s">
        <v>8220</v>
      </c>
      <c r="I2774" t="s">
        <v>8223</v>
      </c>
      <c r="J2774" t="s">
        <v>8245</v>
      </c>
      <c r="K2774">
        <v>1381006294</v>
      </c>
      <c r="L2774">
        <v>1379710294</v>
      </c>
      <c r="M2774" s="13">
        <f t="shared" si="269"/>
        <v>41537.869143518517</v>
      </c>
      <c r="N2774" s="13" t="str">
        <f t="shared" si="270"/>
        <v>2013</v>
      </c>
      <c r="O2774" s="13" t="str">
        <f t="shared" si="271"/>
        <v>Sep</v>
      </c>
      <c r="P2774" s="13">
        <f t="shared" si="272"/>
        <v>41552.869143518517</v>
      </c>
      <c r="Q2774" t="b">
        <v>0</v>
      </c>
      <c r="R2774">
        <v>0</v>
      </c>
      <c r="S2774" t="b">
        <v>0</v>
      </c>
      <c r="T2774" t="s">
        <v>8302</v>
      </c>
      <c r="U2774" s="9" t="s">
        <v>8320</v>
      </c>
      <c r="V2774" t="s">
        <v>8356</v>
      </c>
    </row>
    <row r="2775" spans="1:22" ht="45" hidden="1" x14ac:dyDescent="0.3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s="7">
        <f t="shared" si="267"/>
        <v>0</v>
      </c>
      <c r="G2775" s="7">
        <f t="shared" si="268"/>
        <v>1</v>
      </c>
      <c r="H2775" t="s">
        <v>8220</v>
      </c>
      <c r="I2775" t="s">
        <v>8228</v>
      </c>
      <c r="J2775" t="s">
        <v>8250</v>
      </c>
      <c r="K2775">
        <v>1461530721</v>
      </c>
      <c r="L2775">
        <v>1460666721</v>
      </c>
      <c r="M2775" s="13">
        <f t="shared" si="269"/>
        <v>42474.86482638889</v>
      </c>
      <c r="N2775" s="13" t="str">
        <f t="shared" si="270"/>
        <v>2016</v>
      </c>
      <c r="O2775" s="13" t="str">
        <f t="shared" si="271"/>
        <v>Apr</v>
      </c>
      <c r="P2775" s="13">
        <f t="shared" si="272"/>
        <v>42484.86482638889</v>
      </c>
      <c r="Q2775" t="b">
        <v>0</v>
      </c>
      <c r="R2775">
        <v>1</v>
      </c>
      <c r="S2775" t="b">
        <v>0</v>
      </c>
      <c r="T2775" t="s">
        <v>8302</v>
      </c>
      <c r="U2775" s="9" t="s">
        <v>8320</v>
      </c>
      <c r="V2775" t="s">
        <v>8356</v>
      </c>
    </row>
    <row r="2776" spans="1:22" ht="45" hidden="1" x14ac:dyDescent="0.3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s="7">
        <f t="shared" si="267"/>
        <v>14</v>
      </c>
      <c r="G2776" s="7">
        <f t="shared" si="268"/>
        <v>43.85</v>
      </c>
      <c r="H2776" t="s">
        <v>8220</v>
      </c>
      <c r="I2776" t="s">
        <v>8223</v>
      </c>
      <c r="J2776" t="s">
        <v>8245</v>
      </c>
      <c r="K2776">
        <v>1362711728</v>
      </c>
      <c r="L2776">
        <v>1360119728</v>
      </c>
      <c r="M2776" s="13">
        <f t="shared" si="269"/>
        <v>41311.126481481479</v>
      </c>
      <c r="N2776" s="13" t="str">
        <f t="shared" si="270"/>
        <v>2013</v>
      </c>
      <c r="O2776" s="13" t="str">
        <f t="shared" si="271"/>
        <v>Feb</v>
      </c>
      <c r="P2776" s="13">
        <f t="shared" si="272"/>
        <v>41341.126481481479</v>
      </c>
      <c r="Q2776" t="b">
        <v>0</v>
      </c>
      <c r="R2776">
        <v>13</v>
      </c>
      <c r="S2776" t="b">
        <v>0</v>
      </c>
      <c r="T2776" t="s">
        <v>8302</v>
      </c>
      <c r="U2776" s="9" t="s">
        <v>8320</v>
      </c>
      <c r="V2776" t="s">
        <v>8356</v>
      </c>
    </row>
    <row r="2777" spans="1:22" ht="45" hidden="1" x14ac:dyDescent="0.3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s="7">
        <f t="shared" si="267"/>
        <v>3</v>
      </c>
      <c r="G2777" s="7">
        <f t="shared" si="268"/>
        <v>75</v>
      </c>
      <c r="H2777" t="s">
        <v>8220</v>
      </c>
      <c r="I2777" t="s">
        <v>8223</v>
      </c>
      <c r="J2777" t="s">
        <v>8245</v>
      </c>
      <c r="K2777">
        <v>1323994754</v>
      </c>
      <c r="L2777">
        <v>1321402754</v>
      </c>
      <c r="M2777" s="13">
        <f t="shared" si="269"/>
        <v>40863.013356481482</v>
      </c>
      <c r="N2777" s="13" t="str">
        <f t="shared" si="270"/>
        <v>2011</v>
      </c>
      <c r="O2777" s="13" t="str">
        <f t="shared" si="271"/>
        <v>Nov</v>
      </c>
      <c r="P2777" s="13">
        <f t="shared" si="272"/>
        <v>40893.013356481482</v>
      </c>
      <c r="Q2777" t="b">
        <v>0</v>
      </c>
      <c r="R2777">
        <v>2</v>
      </c>
      <c r="S2777" t="b">
        <v>0</v>
      </c>
      <c r="T2777" t="s">
        <v>8302</v>
      </c>
      <c r="U2777" s="9" t="s">
        <v>8320</v>
      </c>
      <c r="V2777" t="s">
        <v>8356</v>
      </c>
    </row>
    <row r="2778" spans="1:22" ht="60" hidden="1" x14ac:dyDescent="0.3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s="7">
        <f t="shared" si="267"/>
        <v>8</v>
      </c>
      <c r="G2778" s="7">
        <f t="shared" si="268"/>
        <v>45.97</v>
      </c>
      <c r="H2778" t="s">
        <v>8220</v>
      </c>
      <c r="I2778" t="s">
        <v>8223</v>
      </c>
      <c r="J2778" t="s">
        <v>8245</v>
      </c>
      <c r="K2778">
        <v>1434092876</v>
      </c>
      <c r="L2778">
        <v>1431414476</v>
      </c>
      <c r="M2778" s="13">
        <f t="shared" si="269"/>
        <v>42136.297175925924</v>
      </c>
      <c r="N2778" s="13" t="str">
        <f t="shared" si="270"/>
        <v>2015</v>
      </c>
      <c r="O2778" s="13" t="str">
        <f t="shared" si="271"/>
        <v>May</v>
      </c>
      <c r="P2778" s="13">
        <f t="shared" si="272"/>
        <v>42167.297175925924</v>
      </c>
      <c r="Q2778" t="b">
        <v>0</v>
      </c>
      <c r="R2778">
        <v>36</v>
      </c>
      <c r="S2778" t="b">
        <v>0</v>
      </c>
      <c r="T2778" t="s">
        <v>8302</v>
      </c>
      <c r="U2778" s="9" t="s">
        <v>8320</v>
      </c>
      <c r="V2778" t="s">
        <v>8356</v>
      </c>
    </row>
    <row r="2779" spans="1:22" ht="45" hidden="1" x14ac:dyDescent="0.3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s="7">
        <f t="shared" si="267"/>
        <v>0</v>
      </c>
      <c r="G2779" s="7">
        <f t="shared" si="268"/>
        <v>10</v>
      </c>
      <c r="H2779" t="s">
        <v>8220</v>
      </c>
      <c r="I2779" t="s">
        <v>8223</v>
      </c>
      <c r="J2779" t="s">
        <v>8245</v>
      </c>
      <c r="K2779">
        <v>1437149004</v>
      </c>
      <c r="L2779">
        <v>1434557004</v>
      </c>
      <c r="M2779" s="13">
        <f t="shared" si="269"/>
        <v>42172.669027777782</v>
      </c>
      <c r="N2779" s="13" t="str">
        <f t="shared" si="270"/>
        <v>2015</v>
      </c>
      <c r="O2779" s="13" t="str">
        <f t="shared" si="271"/>
        <v>Jun</v>
      </c>
      <c r="P2779" s="13">
        <f t="shared" si="272"/>
        <v>42202.669027777782</v>
      </c>
      <c r="Q2779" t="b">
        <v>0</v>
      </c>
      <c r="R2779">
        <v>1</v>
      </c>
      <c r="S2779" t="b">
        <v>0</v>
      </c>
      <c r="T2779" t="s">
        <v>8302</v>
      </c>
      <c r="U2779" s="9" t="s">
        <v>8320</v>
      </c>
      <c r="V2779" t="s">
        <v>8356</v>
      </c>
    </row>
    <row r="2780" spans="1:22" ht="60" hidden="1" x14ac:dyDescent="0.3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s="7">
        <f t="shared" si="267"/>
        <v>26</v>
      </c>
      <c r="G2780" s="7">
        <f t="shared" si="268"/>
        <v>93.67</v>
      </c>
      <c r="H2780" t="s">
        <v>8220</v>
      </c>
      <c r="I2780" t="s">
        <v>8223</v>
      </c>
      <c r="J2780" t="s">
        <v>8245</v>
      </c>
      <c r="K2780">
        <v>1409009306</v>
      </c>
      <c r="L2780">
        <v>1406417306</v>
      </c>
      <c r="M2780" s="13">
        <f t="shared" si="269"/>
        <v>41846.978078703702</v>
      </c>
      <c r="N2780" s="13" t="str">
        <f t="shared" si="270"/>
        <v>2014</v>
      </c>
      <c r="O2780" s="13" t="str">
        <f t="shared" si="271"/>
        <v>Jul</v>
      </c>
      <c r="P2780" s="13">
        <f t="shared" si="272"/>
        <v>41876.978078703702</v>
      </c>
      <c r="Q2780" t="b">
        <v>0</v>
      </c>
      <c r="R2780">
        <v>15</v>
      </c>
      <c r="S2780" t="b">
        <v>0</v>
      </c>
      <c r="T2780" t="s">
        <v>8302</v>
      </c>
      <c r="U2780" s="9" t="s">
        <v>8320</v>
      </c>
      <c r="V2780" t="s">
        <v>8356</v>
      </c>
    </row>
    <row r="2781" spans="1:22" ht="45" hidden="1" x14ac:dyDescent="0.3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s="7">
        <f t="shared" si="267"/>
        <v>2</v>
      </c>
      <c r="G2781" s="7">
        <f t="shared" si="268"/>
        <v>53</v>
      </c>
      <c r="H2781" t="s">
        <v>8220</v>
      </c>
      <c r="I2781" t="s">
        <v>8223</v>
      </c>
      <c r="J2781" t="s">
        <v>8245</v>
      </c>
      <c r="K2781">
        <v>1448204621</v>
      </c>
      <c r="L2781">
        <v>1445609021</v>
      </c>
      <c r="M2781" s="13">
        <f t="shared" si="269"/>
        <v>42300.585891203707</v>
      </c>
      <c r="N2781" s="13" t="str">
        <f t="shared" si="270"/>
        <v>2015</v>
      </c>
      <c r="O2781" s="13" t="str">
        <f t="shared" si="271"/>
        <v>Oct</v>
      </c>
      <c r="P2781" s="13">
        <f t="shared" si="272"/>
        <v>42330.627557870372</v>
      </c>
      <c r="Q2781" t="b">
        <v>0</v>
      </c>
      <c r="R2781">
        <v>1</v>
      </c>
      <c r="S2781" t="b">
        <v>0</v>
      </c>
      <c r="T2781" t="s">
        <v>8302</v>
      </c>
      <c r="U2781" s="9" t="s">
        <v>8320</v>
      </c>
      <c r="V2781" t="s">
        <v>8356</v>
      </c>
    </row>
    <row r="2782" spans="1:22" ht="45" hidden="1" x14ac:dyDescent="0.3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s="7">
        <f t="shared" si="267"/>
        <v>0</v>
      </c>
      <c r="G2782" s="7">
        <f t="shared" si="268"/>
        <v>0</v>
      </c>
      <c r="H2782" t="s">
        <v>8220</v>
      </c>
      <c r="I2782" t="s">
        <v>8236</v>
      </c>
      <c r="J2782" t="s">
        <v>8248</v>
      </c>
      <c r="K2782">
        <v>1489142688</v>
      </c>
      <c r="L2782">
        <v>1486550688</v>
      </c>
      <c r="M2782" s="13">
        <f t="shared" si="269"/>
        <v>42774.447777777779</v>
      </c>
      <c r="N2782" s="13" t="str">
        <f t="shared" si="270"/>
        <v>2017</v>
      </c>
      <c r="O2782" s="13" t="str">
        <f t="shared" si="271"/>
        <v>Feb</v>
      </c>
      <c r="P2782" s="13">
        <f t="shared" si="272"/>
        <v>42804.447777777779</v>
      </c>
      <c r="Q2782" t="b">
        <v>0</v>
      </c>
      <c r="R2782">
        <v>0</v>
      </c>
      <c r="S2782" t="b">
        <v>0</v>
      </c>
      <c r="T2782" t="s">
        <v>8302</v>
      </c>
      <c r="U2782" s="9" t="s">
        <v>8320</v>
      </c>
      <c r="V2782" t="s">
        <v>8356</v>
      </c>
    </row>
    <row r="2783" spans="1:22" ht="45" x14ac:dyDescent="0.3">
      <c r="A2783">
        <v>3677</v>
      </c>
      <c r="B2783" s="3" t="s">
        <v>3674</v>
      </c>
      <c r="C2783" s="3" t="s">
        <v>7787</v>
      </c>
      <c r="D2783" s="20">
        <v>12000</v>
      </c>
      <c r="E2783" s="7">
        <v>12348.5</v>
      </c>
      <c r="F2783" s="7">
        <f t="shared" ref="F2783:F2846" si="273">IFERROR(ROUND(E2783/D2783*100,0),0)</f>
        <v>103</v>
      </c>
      <c r="G2783" s="7">
        <f t="shared" si="268"/>
        <v>62.05</v>
      </c>
      <c r="H2783" t="s">
        <v>8218</v>
      </c>
      <c r="I2783" t="s">
        <v>8223</v>
      </c>
      <c r="J2783" t="s">
        <v>8245</v>
      </c>
      <c r="K2783">
        <v>1404359940</v>
      </c>
      <c r="L2783">
        <v>1402580818</v>
      </c>
      <c r="M2783" s="13">
        <f t="shared" si="269"/>
        <v>41802.574282407404</v>
      </c>
      <c r="N2783" s="13" t="str">
        <f t="shared" si="270"/>
        <v>2014</v>
      </c>
      <c r="O2783" s="13" t="str">
        <f t="shared" si="271"/>
        <v>Jun</v>
      </c>
      <c r="P2783" s="13">
        <f t="shared" si="272"/>
        <v>41823.165972222225</v>
      </c>
      <c r="Q2783" t="b">
        <v>0</v>
      </c>
      <c r="R2783">
        <v>199</v>
      </c>
      <c r="S2783" t="b">
        <v>1</v>
      </c>
      <c r="T2783" t="s">
        <v>8269</v>
      </c>
      <c r="U2783" s="9" t="s">
        <v>8315</v>
      </c>
      <c r="V2783" t="s">
        <v>8316</v>
      </c>
    </row>
    <row r="2784" spans="1:22" ht="75" x14ac:dyDescent="0.3">
      <c r="A2784">
        <v>3316</v>
      </c>
      <c r="B2784" s="3" t="s">
        <v>3316</v>
      </c>
      <c r="C2784" s="3" t="s">
        <v>7426</v>
      </c>
      <c r="D2784" s="20">
        <v>11737</v>
      </c>
      <c r="E2784" s="7">
        <v>11747.18</v>
      </c>
      <c r="F2784" s="7">
        <f t="shared" si="273"/>
        <v>100</v>
      </c>
      <c r="G2784" s="7">
        <f t="shared" si="268"/>
        <v>93.98</v>
      </c>
      <c r="H2784" t="s">
        <v>8218</v>
      </c>
      <c r="I2784" t="s">
        <v>8223</v>
      </c>
      <c r="J2784" t="s">
        <v>8245</v>
      </c>
      <c r="K2784">
        <v>1407506040</v>
      </c>
      <c r="L2784">
        <v>1404680075</v>
      </c>
      <c r="M2784" s="13">
        <f t="shared" si="269"/>
        <v>41826.871238425927</v>
      </c>
      <c r="N2784" s="13" t="str">
        <f t="shared" si="270"/>
        <v>2014</v>
      </c>
      <c r="O2784" s="13" t="str">
        <f t="shared" si="271"/>
        <v>Jul</v>
      </c>
      <c r="P2784" s="13">
        <f t="shared" si="272"/>
        <v>41859.57916666667</v>
      </c>
      <c r="Q2784" t="b">
        <v>0</v>
      </c>
      <c r="R2784">
        <v>125</v>
      </c>
      <c r="S2784" t="b">
        <v>1</v>
      </c>
      <c r="T2784" t="s">
        <v>8269</v>
      </c>
      <c r="U2784" s="9" t="s">
        <v>8315</v>
      </c>
      <c r="V2784" t="s">
        <v>8316</v>
      </c>
    </row>
    <row r="2785" spans="1:22" ht="45" x14ac:dyDescent="0.3">
      <c r="A2785">
        <v>3620</v>
      </c>
      <c r="B2785" s="3" t="s">
        <v>3618</v>
      </c>
      <c r="C2785" s="3" t="s">
        <v>7730</v>
      </c>
      <c r="D2785" s="20">
        <v>10500</v>
      </c>
      <c r="E2785" s="7">
        <v>11045</v>
      </c>
      <c r="F2785" s="7">
        <f t="shared" si="273"/>
        <v>105</v>
      </c>
      <c r="G2785" s="7">
        <f t="shared" si="268"/>
        <v>56.07</v>
      </c>
      <c r="H2785" t="s">
        <v>8218</v>
      </c>
      <c r="I2785" t="s">
        <v>8223</v>
      </c>
      <c r="J2785" t="s">
        <v>8245</v>
      </c>
      <c r="K2785">
        <v>1425528000</v>
      </c>
      <c r="L2785">
        <v>1422916261</v>
      </c>
      <c r="M2785" s="13">
        <f t="shared" si="269"/>
        <v>42037.938206018516</v>
      </c>
      <c r="N2785" s="13" t="str">
        <f t="shared" si="270"/>
        <v>2015</v>
      </c>
      <c r="O2785" s="13" t="str">
        <f t="shared" si="271"/>
        <v>Feb</v>
      </c>
      <c r="P2785" s="13">
        <f t="shared" si="272"/>
        <v>42068.166666666672</v>
      </c>
      <c r="Q2785" t="b">
        <v>0</v>
      </c>
      <c r="R2785">
        <v>197</v>
      </c>
      <c r="S2785" t="b">
        <v>1</v>
      </c>
      <c r="T2785" t="s">
        <v>8269</v>
      </c>
      <c r="U2785" s="9" t="s">
        <v>8315</v>
      </c>
      <c r="V2785" t="s">
        <v>8316</v>
      </c>
    </row>
    <row r="2786" spans="1:22" ht="60" x14ac:dyDescent="0.3">
      <c r="A2786">
        <v>527</v>
      </c>
      <c r="B2786" s="3" t="s">
        <v>528</v>
      </c>
      <c r="C2786" s="3" t="s">
        <v>4637</v>
      </c>
      <c r="D2786" s="20">
        <v>10000</v>
      </c>
      <c r="E2786" s="7">
        <v>10085</v>
      </c>
      <c r="F2786" s="7">
        <f t="shared" si="273"/>
        <v>101</v>
      </c>
      <c r="G2786" s="7">
        <f t="shared" si="268"/>
        <v>63.83</v>
      </c>
      <c r="H2786" t="s">
        <v>8218</v>
      </c>
      <c r="I2786" t="s">
        <v>8223</v>
      </c>
      <c r="J2786" t="s">
        <v>8245</v>
      </c>
      <c r="K2786">
        <v>1487347500</v>
      </c>
      <c r="L2786">
        <v>1484715366</v>
      </c>
      <c r="M2786" s="13">
        <f t="shared" si="269"/>
        <v>42753.205625000002</v>
      </c>
      <c r="N2786" s="13" t="str">
        <f t="shared" si="270"/>
        <v>2017</v>
      </c>
      <c r="O2786" s="13" t="str">
        <f t="shared" si="271"/>
        <v>Jan</v>
      </c>
      <c r="P2786" s="13">
        <f t="shared" si="272"/>
        <v>42783.670138888891</v>
      </c>
      <c r="Q2786" t="b">
        <v>0</v>
      </c>
      <c r="R2786">
        <v>158</v>
      </c>
      <c r="S2786" t="b">
        <v>1</v>
      </c>
      <c r="T2786" t="s">
        <v>8269</v>
      </c>
      <c r="U2786" s="9" t="s">
        <v>8315</v>
      </c>
      <c r="V2786" t="s">
        <v>8316</v>
      </c>
    </row>
    <row r="2787" spans="1:22" ht="45" x14ac:dyDescent="0.3">
      <c r="A2787">
        <v>532</v>
      </c>
      <c r="B2787" s="3" t="s">
        <v>533</v>
      </c>
      <c r="C2787" s="3" t="s">
        <v>4642</v>
      </c>
      <c r="D2787" s="20">
        <v>10000</v>
      </c>
      <c r="E2787" s="7">
        <v>12325</v>
      </c>
      <c r="F2787" s="7">
        <f t="shared" si="273"/>
        <v>123</v>
      </c>
      <c r="G2787" s="7">
        <f t="shared" si="268"/>
        <v>71.239999999999995</v>
      </c>
      <c r="H2787" t="s">
        <v>8218</v>
      </c>
      <c r="I2787" t="s">
        <v>8223</v>
      </c>
      <c r="J2787" t="s">
        <v>8245</v>
      </c>
      <c r="K2787">
        <v>1463098208</v>
      </c>
      <c r="L2787">
        <v>1460506208</v>
      </c>
      <c r="M2787" s="13">
        <f t="shared" si="269"/>
        <v>42473.007037037038</v>
      </c>
      <c r="N2787" s="13" t="str">
        <f t="shared" si="270"/>
        <v>2016</v>
      </c>
      <c r="O2787" s="13" t="str">
        <f t="shared" si="271"/>
        <v>Apr</v>
      </c>
      <c r="P2787" s="13">
        <f t="shared" si="272"/>
        <v>42503.007037037038</v>
      </c>
      <c r="Q2787" t="b">
        <v>0</v>
      </c>
      <c r="R2787">
        <v>173</v>
      </c>
      <c r="S2787" t="b">
        <v>1</v>
      </c>
      <c r="T2787" t="s">
        <v>8269</v>
      </c>
      <c r="U2787" s="9" t="s">
        <v>8315</v>
      </c>
      <c r="V2787" t="s">
        <v>8316</v>
      </c>
    </row>
    <row r="2788" spans="1:22" ht="60" x14ac:dyDescent="0.3">
      <c r="A2788">
        <v>2793</v>
      </c>
      <c r="B2788" s="3" t="s">
        <v>2793</v>
      </c>
      <c r="C2788" s="3" t="s">
        <v>6903</v>
      </c>
      <c r="D2788" s="20">
        <v>10000</v>
      </c>
      <c r="E2788" s="7">
        <v>11056.75</v>
      </c>
      <c r="F2788" s="7">
        <f t="shared" si="273"/>
        <v>111</v>
      </c>
      <c r="G2788" s="7">
        <f t="shared" si="268"/>
        <v>151.46</v>
      </c>
      <c r="H2788" t="s">
        <v>8218</v>
      </c>
      <c r="I2788" t="s">
        <v>8225</v>
      </c>
      <c r="J2788" t="s">
        <v>8247</v>
      </c>
      <c r="K2788">
        <v>1437473005</v>
      </c>
      <c r="L2788">
        <v>1434881005</v>
      </c>
      <c r="M2788" s="13">
        <f t="shared" si="269"/>
        <v>42176.419039351851</v>
      </c>
      <c r="N2788" s="13" t="str">
        <f t="shared" si="270"/>
        <v>2015</v>
      </c>
      <c r="O2788" s="13" t="str">
        <f t="shared" si="271"/>
        <v>Jun</v>
      </c>
      <c r="P2788" s="13">
        <f t="shared" si="272"/>
        <v>42206.419039351851</v>
      </c>
      <c r="Q2788" t="b">
        <v>0</v>
      </c>
      <c r="R2788">
        <v>73</v>
      </c>
      <c r="S2788" t="b">
        <v>1</v>
      </c>
      <c r="T2788" t="s">
        <v>8269</v>
      </c>
      <c r="U2788" s="9" t="s">
        <v>8315</v>
      </c>
      <c r="V2788" t="s">
        <v>8316</v>
      </c>
    </row>
    <row r="2789" spans="1:22" ht="45" x14ac:dyDescent="0.3">
      <c r="A2789">
        <v>2803</v>
      </c>
      <c r="B2789" s="3" t="s">
        <v>2803</v>
      </c>
      <c r="C2789" s="3" t="s">
        <v>6913</v>
      </c>
      <c r="D2789" s="20">
        <v>10000</v>
      </c>
      <c r="E2789" s="7">
        <v>12795</v>
      </c>
      <c r="F2789" s="7">
        <f t="shared" si="273"/>
        <v>128</v>
      </c>
      <c r="G2789" s="7">
        <f t="shared" si="268"/>
        <v>90.74</v>
      </c>
      <c r="H2789" t="s">
        <v>8218</v>
      </c>
      <c r="I2789" t="s">
        <v>8223</v>
      </c>
      <c r="J2789" t="s">
        <v>8245</v>
      </c>
      <c r="K2789">
        <v>1437004800</v>
      </c>
      <c r="L2789">
        <v>1433295276</v>
      </c>
      <c r="M2789" s="13">
        <f t="shared" si="269"/>
        <v>42158.065694444449</v>
      </c>
      <c r="N2789" s="13" t="str">
        <f t="shared" si="270"/>
        <v>2015</v>
      </c>
      <c r="O2789" s="13" t="str">
        <f t="shared" si="271"/>
        <v>Jun</v>
      </c>
      <c r="P2789" s="13">
        <f t="shared" si="272"/>
        <v>42201</v>
      </c>
      <c r="Q2789" t="b">
        <v>0</v>
      </c>
      <c r="R2789">
        <v>141</v>
      </c>
      <c r="S2789" t="b">
        <v>1</v>
      </c>
      <c r="T2789" t="s">
        <v>8269</v>
      </c>
      <c r="U2789" s="9" t="s">
        <v>8315</v>
      </c>
      <c r="V2789" t="s">
        <v>8316</v>
      </c>
    </row>
    <row r="2790" spans="1:22" ht="45" x14ac:dyDescent="0.3">
      <c r="A2790">
        <v>2811</v>
      </c>
      <c r="B2790" s="3" t="s">
        <v>2811</v>
      </c>
      <c r="C2790" s="3" t="s">
        <v>6921</v>
      </c>
      <c r="D2790" s="20">
        <v>10000</v>
      </c>
      <c r="E2790" s="7">
        <v>10027</v>
      </c>
      <c r="F2790" s="7">
        <f t="shared" si="273"/>
        <v>100</v>
      </c>
      <c r="G2790" s="7">
        <f t="shared" si="268"/>
        <v>92.84</v>
      </c>
      <c r="H2790" t="s">
        <v>8218</v>
      </c>
      <c r="I2790" t="s">
        <v>8224</v>
      </c>
      <c r="J2790" t="s">
        <v>8246</v>
      </c>
      <c r="K2790">
        <v>1424692503</v>
      </c>
      <c r="L2790">
        <v>1422100503</v>
      </c>
      <c r="M2790" s="13">
        <f t="shared" si="269"/>
        <v>42028.496562500004</v>
      </c>
      <c r="N2790" s="13" t="str">
        <f t="shared" si="270"/>
        <v>2015</v>
      </c>
      <c r="O2790" s="13" t="str">
        <f t="shared" si="271"/>
        <v>Jan</v>
      </c>
      <c r="P2790" s="13">
        <f t="shared" si="272"/>
        <v>42058.496562500004</v>
      </c>
      <c r="Q2790" t="b">
        <v>0</v>
      </c>
      <c r="R2790">
        <v>108</v>
      </c>
      <c r="S2790" t="b">
        <v>1</v>
      </c>
      <c r="T2790" t="s">
        <v>8269</v>
      </c>
      <c r="U2790" s="9" t="s">
        <v>8315</v>
      </c>
      <c r="V2790" t="s">
        <v>8316</v>
      </c>
    </row>
    <row r="2791" spans="1:22" ht="45" x14ac:dyDescent="0.3">
      <c r="A2791">
        <v>2818</v>
      </c>
      <c r="B2791" s="3" t="s">
        <v>2818</v>
      </c>
      <c r="C2791" s="3" t="s">
        <v>6928</v>
      </c>
      <c r="D2791" s="20">
        <v>10000</v>
      </c>
      <c r="E2791" s="7">
        <v>10603</v>
      </c>
      <c r="F2791" s="7">
        <f t="shared" si="273"/>
        <v>106</v>
      </c>
      <c r="G2791" s="7">
        <f t="shared" si="268"/>
        <v>103.95</v>
      </c>
      <c r="H2791" t="s">
        <v>8218</v>
      </c>
      <c r="I2791" t="s">
        <v>8223</v>
      </c>
      <c r="J2791" t="s">
        <v>8245</v>
      </c>
      <c r="K2791">
        <v>1443018086</v>
      </c>
      <c r="L2791">
        <v>1441290086</v>
      </c>
      <c r="M2791" s="13">
        <f t="shared" si="269"/>
        <v>42250.598217592589</v>
      </c>
      <c r="N2791" s="13" t="str">
        <f t="shared" si="270"/>
        <v>2015</v>
      </c>
      <c r="O2791" s="13" t="str">
        <f t="shared" si="271"/>
        <v>Sep</v>
      </c>
      <c r="P2791" s="13">
        <f t="shared" si="272"/>
        <v>42270.598217592589</v>
      </c>
      <c r="Q2791" t="b">
        <v>0</v>
      </c>
      <c r="R2791">
        <v>102</v>
      </c>
      <c r="S2791" t="b">
        <v>1</v>
      </c>
      <c r="T2791" t="s">
        <v>8269</v>
      </c>
      <c r="U2791" s="9" t="s">
        <v>8315</v>
      </c>
      <c r="V2791" t="s">
        <v>8316</v>
      </c>
    </row>
    <row r="2792" spans="1:22" ht="60" x14ac:dyDescent="0.3">
      <c r="A2792">
        <v>2963</v>
      </c>
      <c r="B2792" s="3" t="s">
        <v>2963</v>
      </c>
      <c r="C2792" s="3" t="s">
        <v>7073</v>
      </c>
      <c r="D2792" s="20">
        <v>10000</v>
      </c>
      <c r="E2792" s="7">
        <v>10685</v>
      </c>
      <c r="F2792" s="7">
        <f t="shared" si="273"/>
        <v>107</v>
      </c>
      <c r="G2792" s="7">
        <f t="shared" si="268"/>
        <v>109.03</v>
      </c>
      <c r="H2792" t="s">
        <v>8218</v>
      </c>
      <c r="I2792" t="s">
        <v>8223</v>
      </c>
      <c r="J2792" t="s">
        <v>8245</v>
      </c>
      <c r="K2792">
        <v>1435835824</v>
      </c>
      <c r="L2792">
        <v>1433243824</v>
      </c>
      <c r="M2792" s="13">
        <f t="shared" si="269"/>
        <v>42157.470185185186</v>
      </c>
      <c r="N2792" s="13" t="str">
        <f t="shared" si="270"/>
        <v>2015</v>
      </c>
      <c r="O2792" s="13" t="str">
        <f t="shared" si="271"/>
        <v>Jun</v>
      </c>
      <c r="P2792" s="13">
        <f t="shared" si="272"/>
        <v>42187.470185185186</v>
      </c>
      <c r="Q2792" t="b">
        <v>0</v>
      </c>
      <c r="R2792">
        <v>98</v>
      </c>
      <c r="S2792" t="b">
        <v>1</v>
      </c>
      <c r="T2792" t="s">
        <v>8269</v>
      </c>
      <c r="U2792" s="9" t="s">
        <v>8315</v>
      </c>
      <c r="V2792" t="s">
        <v>8316</v>
      </c>
    </row>
    <row r="2793" spans="1:22" ht="45" x14ac:dyDescent="0.3">
      <c r="A2793">
        <v>2966</v>
      </c>
      <c r="B2793" s="3" t="s">
        <v>2966</v>
      </c>
      <c r="C2793" s="3" t="s">
        <v>7076</v>
      </c>
      <c r="D2793" s="20">
        <v>10000</v>
      </c>
      <c r="E2793" s="7">
        <v>11363</v>
      </c>
      <c r="F2793" s="7">
        <f t="shared" si="273"/>
        <v>114</v>
      </c>
      <c r="G2793" s="7">
        <f t="shared" si="268"/>
        <v>88.77</v>
      </c>
      <c r="H2793" t="s">
        <v>8218</v>
      </c>
      <c r="I2793" t="s">
        <v>8223</v>
      </c>
      <c r="J2793" t="s">
        <v>8245</v>
      </c>
      <c r="K2793">
        <v>1442425412</v>
      </c>
      <c r="L2793">
        <v>1439833412</v>
      </c>
      <c r="M2793" s="13">
        <f t="shared" si="269"/>
        <v>42233.738564814819</v>
      </c>
      <c r="N2793" s="13" t="str">
        <f t="shared" si="270"/>
        <v>2015</v>
      </c>
      <c r="O2793" s="13" t="str">
        <f t="shared" si="271"/>
        <v>Aug</v>
      </c>
      <c r="P2793" s="13">
        <f t="shared" si="272"/>
        <v>42263.738564814819</v>
      </c>
      <c r="Q2793" t="b">
        <v>0</v>
      </c>
      <c r="R2793">
        <v>128</v>
      </c>
      <c r="S2793" t="b">
        <v>1</v>
      </c>
      <c r="T2793" t="s">
        <v>8269</v>
      </c>
      <c r="U2793" s="9" t="s">
        <v>8315</v>
      </c>
      <c r="V2793" t="s">
        <v>8316</v>
      </c>
    </row>
    <row r="2794" spans="1:22" ht="60" x14ac:dyDescent="0.3">
      <c r="A2794">
        <v>3173</v>
      </c>
      <c r="B2794" s="3" t="s">
        <v>3173</v>
      </c>
      <c r="C2794" s="3" t="s">
        <v>7283</v>
      </c>
      <c r="D2794" s="20">
        <v>10000</v>
      </c>
      <c r="E2794" s="7">
        <v>10300</v>
      </c>
      <c r="F2794" s="7">
        <f t="shared" si="273"/>
        <v>103</v>
      </c>
      <c r="G2794" s="7">
        <f t="shared" si="268"/>
        <v>139.19</v>
      </c>
      <c r="H2794" t="s">
        <v>8218</v>
      </c>
      <c r="I2794" t="s">
        <v>8223</v>
      </c>
      <c r="J2794" t="s">
        <v>8245</v>
      </c>
      <c r="K2794">
        <v>1411765492</v>
      </c>
      <c r="L2794">
        <v>1409173492</v>
      </c>
      <c r="M2794" s="13">
        <f t="shared" si="269"/>
        <v>41878.878379629627</v>
      </c>
      <c r="N2794" s="13" t="str">
        <f t="shared" si="270"/>
        <v>2014</v>
      </c>
      <c r="O2794" s="13" t="str">
        <f t="shared" si="271"/>
        <v>Aug</v>
      </c>
      <c r="P2794" s="13">
        <f t="shared" si="272"/>
        <v>41908.878379629627</v>
      </c>
      <c r="Q2794" t="b">
        <v>1</v>
      </c>
      <c r="R2794">
        <v>74</v>
      </c>
      <c r="S2794" t="b">
        <v>1</v>
      </c>
      <c r="T2794" t="s">
        <v>8269</v>
      </c>
      <c r="U2794" s="9" t="s">
        <v>8315</v>
      </c>
      <c r="V2794" t="s">
        <v>8316</v>
      </c>
    </row>
    <row r="2795" spans="1:22" ht="45" x14ac:dyDescent="0.3">
      <c r="A2795">
        <v>3242</v>
      </c>
      <c r="B2795" s="3" t="s">
        <v>3242</v>
      </c>
      <c r="C2795" s="3" t="s">
        <v>7352</v>
      </c>
      <c r="D2795" s="20">
        <v>10000</v>
      </c>
      <c r="E2795" s="7">
        <v>12730.42</v>
      </c>
      <c r="F2795" s="7">
        <f t="shared" si="273"/>
        <v>127</v>
      </c>
      <c r="G2795" s="7">
        <f t="shared" si="268"/>
        <v>69.569999999999993</v>
      </c>
      <c r="H2795" t="s">
        <v>8218</v>
      </c>
      <c r="I2795" t="s">
        <v>8223</v>
      </c>
      <c r="J2795" t="s">
        <v>8245</v>
      </c>
      <c r="K2795">
        <v>1411150092</v>
      </c>
      <c r="L2795">
        <v>1408558092</v>
      </c>
      <c r="M2795" s="13">
        <f t="shared" si="269"/>
        <v>41871.755694444444</v>
      </c>
      <c r="N2795" s="13" t="str">
        <f t="shared" si="270"/>
        <v>2014</v>
      </c>
      <c r="O2795" s="13" t="str">
        <f t="shared" si="271"/>
        <v>Aug</v>
      </c>
      <c r="P2795" s="13">
        <f t="shared" si="272"/>
        <v>41901.755694444444</v>
      </c>
      <c r="Q2795" t="b">
        <v>1</v>
      </c>
      <c r="R2795">
        <v>183</v>
      </c>
      <c r="S2795" t="b">
        <v>1</v>
      </c>
      <c r="T2795" t="s">
        <v>8269</v>
      </c>
      <c r="U2795" s="9" t="s">
        <v>8315</v>
      </c>
      <c r="V2795" t="s">
        <v>8316</v>
      </c>
    </row>
    <row r="2796" spans="1:22" ht="45" x14ac:dyDescent="0.3">
      <c r="A2796">
        <v>3246</v>
      </c>
      <c r="B2796" s="3" t="s">
        <v>3246</v>
      </c>
      <c r="C2796" s="3" t="s">
        <v>7356</v>
      </c>
      <c r="D2796" s="20">
        <v>10000</v>
      </c>
      <c r="E2796" s="7">
        <v>11122</v>
      </c>
      <c r="F2796" s="7">
        <f t="shared" si="273"/>
        <v>111</v>
      </c>
      <c r="G2796" s="7">
        <f t="shared" si="268"/>
        <v>57.63</v>
      </c>
      <c r="H2796" t="s">
        <v>8218</v>
      </c>
      <c r="I2796" t="s">
        <v>8223</v>
      </c>
      <c r="J2796" t="s">
        <v>8245</v>
      </c>
      <c r="K2796">
        <v>1442030340</v>
      </c>
      <c r="L2796">
        <v>1439551200</v>
      </c>
      <c r="M2796" s="13">
        <f t="shared" si="269"/>
        <v>42230.472222222219</v>
      </c>
      <c r="N2796" s="13" t="str">
        <f t="shared" si="270"/>
        <v>2015</v>
      </c>
      <c r="O2796" s="13" t="str">
        <f t="shared" si="271"/>
        <v>Aug</v>
      </c>
      <c r="P2796" s="13">
        <f t="shared" si="272"/>
        <v>42259.165972222225</v>
      </c>
      <c r="Q2796" t="b">
        <v>1</v>
      </c>
      <c r="R2796">
        <v>193</v>
      </c>
      <c r="S2796" t="b">
        <v>1</v>
      </c>
      <c r="T2796" t="s">
        <v>8269</v>
      </c>
      <c r="U2796" s="9" t="s">
        <v>8315</v>
      </c>
      <c r="V2796" t="s">
        <v>8316</v>
      </c>
    </row>
    <row r="2797" spans="1:22" ht="45" x14ac:dyDescent="0.3">
      <c r="A2797">
        <v>3256</v>
      </c>
      <c r="B2797" s="3" t="s">
        <v>3256</v>
      </c>
      <c r="C2797" s="3" t="s">
        <v>7366</v>
      </c>
      <c r="D2797" s="20">
        <v>10000</v>
      </c>
      <c r="E2797" s="7">
        <v>12806</v>
      </c>
      <c r="F2797" s="7">
        <f t="shared" si="273"/>
        <v>128</v>
      </c>
      <c r="G2797" s="7">
        <f t="shared" si="268"/>
        <v>72.760000000000005</v>
      </c>
      <c r="H2797" t="s">
        <v>8218</v>
      </c>
      <c r="I2797" t="s">
        <v>8223</v>
      </c>
      <c r="J2797" t="s">
        <v>8245</v>
      </c>
      <c r="K2797">
        <v>1433995140</v>
      </c>
      <c r="L2797">
        <v>1432129577</v>
      </c>
      <c r="M2797" s="13">
        <f t="shared" si="269"/>
        <v>42144.573807870373</v>
      </c>
      <c r="N2797" s="13" t="str">
        <f t="shared" si="270"/>
        <v>2015</v>
      </c>
      <c r="O2797" s="13" t="str">
        <f t="shared" si="271"/>
        <v>May</v>
      </c>
      <c r="P2797" s="13">
        <f t="shared" si="272"/>
        <v>42166.165972222225</v>
      </c>
      <c r="Q2797" t="b">
        <v>1</v>
      </c>
      <c r="R2797">
        <v>176</v>
      </c>
      <c r="S2797" t="b">
        <v>1</v>
      </c>
      <c r="T2797" t="s">
        <v>8269</v>
      </c>
      <c r="U2797" s="9" t="s">
        <v>8315</v>
      </c>
      <c r="V2797" t="s">
        <v>8316</v>
      </c>
    </row>
    <row r="2798" spans="1:22" ht="45" x14ac:dyDescent="0.3">
      <c r="A2798">
        <v>3272</v>
      </c>
      <c r="B2798" s="3" t="s">
        <v>3272</v>
      </c>
      <c r="C2798" s="3" t="s">
        <v>7382</v>
      </c>
      <c r="D2798" s="20">
        <v>10000</v>
      </c>
      <c r="E2798" s="7">
        <v>15443</v>
      </c>
      <c r="F2798" s="7">
        <f t="shared" si="273"/>
        <v>154</v>
      </c>
      <c r="G2798" s="7">
        <f t="shared" si="268"/>
        <v>106.5</v>
      </c>
      <c r="H2798" t="s">
        <v>8218</v>
      </c>
      <c r="I2798" t="s">
        <v>8223</v>
      </c>
      <c r="J2798" t="s">
        <v>8245</v>
      </c>
      <c r="K2798">
        <v>1446814809</v>
      </c>
      <c r="L2798">
        <v>1444219209</v>
      </c>
      <c r="M2798" s="13">
        <f t="shared" si="269"/>
        <v>42284.500104166669</v>
      </c>
      <c r="N2798" s="13" t="str">
        <f t="shared" si="270"/>
        <v>2015</v>
      </c>
      <c r="O2798" s="13" t="str">
        <f t="shared" si="271"/>
        <v>Oct</v>
      </c>
      <c r="P2798" s="13">
        <f t="shared" si="272"/>
        <v>42314.541770833333</v>
      </c>
      <c r="Q2798" t="b">
        <v>1</v>
      </c>
      <c r="R2798">
        <v>145</v>
      </c>
      <c r="S2798" t="b">
        <v>1</v>
      </c>
      <c r="T2798" t="s">
        <v>8269</v>
      </c>
      <c r="U2798" s="9" t="s">
        <v>8315</v>
      </c>
      <c r="V2798" t="s">
        <v>8316</v>
      </c>
    </row>
    <row r="2799" spans="1:22" ht="60" x14ac:dyDescent="0.3">
      <c r="A2799">
        <v>3288</v>
      </c>
      <c r="B2799" s="3" t="s">
        <v>3288</v>
      </c>
      <c r="C2799" s="3" t="s">
        <v>7398</v>
      </c>
      <c r="D2799" s="20">
        <v>10000</v>
      </c>
      <c r="E2799" s="7">
        <v>10026.49</v>
      </c>
      <c r="F2799" s="7">
        <f t="shared" si="273"/>
        <v>100</v>
      </c>
      <c r="G2799" s="7">
        <f t="shared" si="268"/>
        <v>48.44</v>
      </c>
      <c r="H2799" t="s">
        <v>8218</v>
      </c>
      <c r="I2799" t="s">
        <v>8224</v>
      </c>
      <c r="J2799" t="s">
        <v>8246</v>
      </c>
      <c r="K2799">
        <v>1466463600</v>
      </c>
      <c r="L2799">
        <v>1463337315</v>
      </c>
      <c r="M2799" s="13">
        <f t="shared" si="269"/>
        <v>42505.774479166663</v>
      </c>
      <c r="N2799" s="13" t="str">
        <f t="shared" si="270"/>
        <v>2016</v>
      </c>
      <c r="O2799" s="13" t="str">
        <f t="shared" si="271"/>
        <v>May</v>
      </c>
      <c r="P2799" s="13">
        <f t="shared" si="272"/>
        <v>42541.958333333328</v>
      </c>
      <c r="Q2799" t="b">
        <v>0</v>
      </c>
      <c r="R2799">
        <v>207</v>
      </c>
      <c r="S2799" t="b">
        <v>1</v>
      </c>
      <c r="T2799" t="s">
        <v>8269</v>
      </c>
      <c r="U2799" s="9" t="s">
        <v>8315</v>
      </c>
      <c r="V2799" t="s">
        <v>8316</v>
      </c>
    </row>
    <row r="2800" spans="1:22" ht="45" x14ac:dyDescent="0.3">
      <c r="A2800">
        <v>3298</v>
      </c>
      <c r="B2800" s="3" t="s">
        <v>3298</v>
      </c>
      <c r="C2800" s="3" t="s">
        <v>7408</v>
      </c>
      <c r="D2800" s="20">
        <v>10000</v>
      </c>
      <c r="E2800" s="7">
        <v>10173</v>
      </c>
      <c r="F2800" s="7">
        <f t="shared" si="273"/>
        <v>102</v>
      </c>
      <c r="G2800" s="7">
        <f t="shared" si="268"/>
        <v>141.29</v>
      </c>
      <c r="H2800" t="s">
        <v>8218</v>
      </c>
      <c r="I2800" t="s">
        <v>8223</v>
      </c>
      <c r="J2800" t="s">
        <v>8245</v>
      </c>
      <c r="K2800">
        <v>1442102400</v>
      </c>
      <c r="L2800">
        <v>1440370768</v>
      </c>
      <c r="M2800" s="13">
        <f t="shared" si="269"/>
        <v>42239.957962962959</v>
      </c>
      <c r="N2800" s="13" t="str">
        <f t="shared" si="270"/>
        <v>2015</v>
      </c>
      <c r="O2800" s="13" t="str">
        <f t="shared" si="271"/>
        <v>Aug</v>
      </c>
      <c r="P2800" s="13">
        <f t="shared" si="272"/>
        <v>42260</v>
      </c>
      <c r="Q2800" t="b">
        <v>0</v>
      </c>
      <c r="R2800">
        <v>72</v>
      </c>
      <c r="S2800" t="b">
        <v>1</v>
      </c>
      <c r="T2800" t="s">
        <v>8269</v>
      </c>
      <c r="U2800" s="9" t="s">
        <v>8315</v>
      </c>
      <c r="V2800" t="s">
        <v>8316</v>
      </c>
    </row>
    <row r="2801" spans="1:22" ht="45" x14ac:dyDescent="0.3">
      <c r="A2801">
        <v>3358</v>
      </c>
      <c r="B2801" s="3" t="s">
        <v>3357</v>
      </c>
      <c r="C2801" s="3" t="s">
        <v>7468</v>
      </c>
      <c r="D2801" s="20">
        <v>10000</v>
      </c>
      <c r="E2801" s="7">
        <v>10299</v>
      </c>
      <c r="F2801" s="7">
        <f t="shared" si="273"/>
        <v>103</v>
      </c>
      <c r="G2801" s="7">
        <f t="shared" si="268"/>
        <v>63.57</v>
      </c>
      <c r="H2801" t="s">
        <v>8218</v>
      </c>
      <c r="I2801" t="s">
        <v>8223</v>
      </c>
      <c r="J2801" t="s">
        <v>8245</v>
      </c>
      <c r="K2801">
        <v>1416385679</v>
      </c>
      <c r="L2801">
        <v>1413790079</v>
      </c>
      <c r="M2801" s="13">
        <f t="shared" si="269"/>
        <v>41932.311099537037</v>
      </c>
      <c r="N2801" s="13" t="str">
        <f t="shared" si="270"/>
        <v>2014</v>
      </c>
      <c r="O2801" s="13" t="str">
        <f t="shared" si="271"/>
        <v>Oct</v>
      </c>
      <c r="P2801" s="13">
        <f t="shared" si="272"/>
        <v>41962.352766203709</v>
      </c>
      <c r="Q2801" t="b">
        <v>0</v>
      </c>
      <c r="R2801">
        <v>162</v>
      </c>
      <c r="S2801" t="b">
        <v>1</v>
      </c>
      <c r="T2801" t="s">
        <v>8269</v>
      </c>
      <c r="U2801" s="9" t="s">
        <v>8315</v>
      </c>
      <c r="V2801" t="s">
        <v>8316</v>
      </c>
    </row>
    <row r="2802" spans="1:22" ht="45" x14ac:dyDescent="0.3">
      <c r="A2802">
        <v>3389</v>
      </c>
      <c r="B2802" s="3" t="s">
        <v>3388</v>
      </c>
      <c r="C2802" s="3" t="s">
        <v>7499</v>
      </c>
      <c r="D2802" s="20">
        <v>10000</v>
      </c>
      <c r="E2802" s="7">
        <v>11450</v>
      </c>
      <c r="F2802" s="7">
        <f t="shared" si="273"/>
        <v>115</v>
      </c>
      <c r="G2802" s="7">
        <f t="shared" si="268"/>
        <v>184.68</v>
      </c>
      <c r="H2802" t="s">
        <v>8218</v>
      </c>
      <c r="I2802" t="s">
        <v>8223</v>
      </c>
      <c r="J2802" t="s">
        <v>8245</v>
      </c>
      <c r="K2802">
        <v>1464960682</v>
      </c>
      <c r="L2802">
        <v>1462368682</v>
      </c>
      <c r="M2802" s="13">
        <f t="shared" si="269"/>
        <v>42494.563449074078</v>
      </c>
      <c r="N2802" s="13" t="str">
        <f t="shared" si="270"/>
        <v>2016</v>
      </c>
      <c r="O2802" s="13" t="str">
        <f t="shared" si="271"/>
        <v>May</v>
      </c>
      <c r="P2802" s="13">
        <f t="shared" si="272"/>
        <v>42524.563449074078</v>
      </c>
      <c r="Q2802" t="b">
        <v>0</v>
      </c>
      <c r="R2802">
        <v>62</v>
      </c>
      <c r="S2802" t="b">
        <v>1</v>
      </c>
      <c r="T2802" t="s">
        <v>8269</v>
      </c>
      <c r="U2802" s="9" t="s">
        <v>8315</v>
      </c>
      <c r="V2802" t="s">
        <v>8316</v>
      </c>
    </row>
    <row r="2803" spans="1:22" ht="60" x14ac:dyDescent="0.3">
      <c r="A2803">
        <v>3400</v>
      </c>
      <c r="B2803" s="3" t="s">
        <v>3399</v>
      </c>
      <c r="C2803" s="3" t="s">
        <v>7510</v>
      </c>
      <c r="D2803" s="20">
        <v>10000</v>
      </c>
      <c r="E2803" s="7">
        <v>10041</v>
      </c>
      <c r="F2803" s="7">
        <f t="shared" si="273"/>
        <v>100</v>
      </c>
      <c r="G2803" s="7">
        <f t="shared" si="268"/>
        <v>118.13</v>
      </c>
      <c r="H2803" t="s">
        <v>8218</v>
      </c>
      <c r="I2803" t="s">
        <v>8223</v>
      </c>
      <c r="J2803" t="s">
        <v>8245</v>
      </c>
      <c r="K2803">
        <v>1409266414</v>
      </c>
      <c r="L2803">
        <v>1405378414</v>
      </c>
      <c r="M2803" s="13">
        <f t="shared" si="269"/>
        <v>41834.953865740739</v>
      </c>
      <c r="N2803" s="13" t="str">
        <f t="shared" si="270"/>
        <v>2014</v>
      </c>
      <c r="O2803" s="13" t="str">
        <f t="shared" si="271"/>
        <v>Jul</v>
      </c>
      <c r="P2803" s="13">
        <f t="shared" si="272"/>
        <v>41879.953865740739</v>
      </c>
      <c r="Q2803" t="b">
        <v>0</v>
      </c>
      <c r="R2803">
        <v>85</v>
      </c>
      <c r="S2803" t="b">
        <v>1</v>
      </c>
      <c r="T2803" t="s">
        <v>8269</v>
      </c>
      <c r="U2803" s="9" t="s">
        <v>8315</v>
      </c>
      <c r="V2803" t="s">
        <v>8316</v>
      </c>
    </row>
    <row r="2804" spans="1:22" ht="45" x14ac:dyDescent="0.3">
      <c r="A2804">
        <v>3406</v>
      </c>
      <c r="B2804" s="3" t="s">
        <v>3405</v>
      </c>
      <c r="C2804" s="3" t="s">
        <v>7516</v>
      </c>
      <c r="D2804" s="20">
        <v>10000</v>
      </c>
      <c r="E2804" s="7">
        <v>10031</v>
      </c>
      <c r="F2804" s="7">
        <f t="shared" si="273"/>
        <v>100</v>
      </c>
      <c r="G2804" s="7">
        <f t="shared" si="268"/>
        <v>110.23</v>
      </c>
      <c r="H2804" t="s">
        <v>8218</v>
      </c>
      <c r="I2804" t="s">
        <v>8223</v>
      </c>
      <c r="J2804" t="s">
        <v>8245</v>
      </c>
      <c r="K2804">
        <v>1405511376</v>
      </c>
      <c r="L2804">
        <v>1401623376</v>
      </c>
      <c r="M2804" s="13">
        <f t="shared" si="269"/>
        <v>41791.492777777778</v>
      </c>
      <c r="N2804" s="13" t="str">
        <f t="shared" si="270"/>
        <v>2014</v>
      </c>
      <c r="O2804" s="13" t="str">
        <f t="shared" si="271"/>
        <v>Jun</v>
      </c>
      <c r="P2804" s="13">
        <f t="shared" si="272"/>
        <v>41836.492777777778</v>
      </c>
      <c r="Q2804" t="b">
        <v>0</v>
      </c>
      <c r="R2804">
        <v>91</v>
      </c>
      <c r="S2804" t="b">
        <v>1</v>
      </c>
      <c r="T2804" t="s">
        <v>8269</v>
      </c>
      <c r="U2804" s="9" t="s">
        <v>8315</v>
      </c>
      <c r="V2804" t="s">
        <v>8316</v>
      </c>
    </row>
    <row r="2805" spans="1:22" ht="45" x14ac:dyDescent="0.3">
      <c r="A2805">
        <v>3421</v>
      </c>
      <c r="B2805" s="3" t="s">
        <v>3420</v>
      </c>
      <c r="C2805" s="3" t="s">
        <v>7531</v>
      </c>
      <c r="D2805" s="20">
        <v>10000</v>
      </c>
      <c r="E2805" s="7">
        <v>10115</v>
      </c>
      <c r="F2805" s="7">
        <f t="shared" si="273"/>
        <v>101</v>
      </c>
      <c r="G2805" s="7">
        <f t="shared" si="268"/>
        <v>103.21</v>
      </c>
      <c r="H2805" t="s">
        <v>8218</v>
      </c>
      <c r="I2805" t="s">
        <v>8223</v>
      </c>
      <c r="J2805" t="s">
        <v>8245</v>
      </c>
      <c r="K2805">
        <v>1425495563</v>
      </c>
      <c r="L2805">
        <v>1422903563</v>
      </c>
      <c r="M2805" s="13">
        <f t="shared" si="269"/>
        <v>42037.791238425925</v>
      </c>
      <c r="N2805" s="13" t="str">
        <f t="shared" si="270"/>
        <v>2015</v>
      </c>
      <c r="O2805" s="13" t="str">
        <f t="shared" si="271"/>
        <v>Feb</v>
      </c>
      <c r="P2805" s="13">
        <f t="shared" si="272"/>
        <v>42067.791238425925</v>
      </c>
      <c r="Q2805" t="b">
        <v>0</v>
      </c>
      <c r="R2805">
        <v>98</v>
      </c>
      <c r="S2805" t="b">
        <v>1</v>
      </c>
      <c r="T2805" t="s">
        <v>8269</v>
      </c>
      <c r="U2805" s="9" t="s">
        <v>8315</v>
      </c>
      <c r="V2805" t="s">
        <v>8316</v>
      </c>
    </row>
    <row r="2806" spans="1:22" ht="60" x14ac:dyDescent="0.3">
      <c r="A2806">
        <v>3434</v>
      </c>
      <c r="B2806" s="3" t="s">
        <v>3433</v>
      </c>
      <c r="C2806" s="3" t="s">
        <v>7544</v>
      </c>
      <c r="D2806" s="20">
        <v>10000</v>
      </c>
      <c r="E2806" s="7">
        <v>10555</v>
      </c>
      <c r="F2806" s="7">
        <f t="shared" si="273"/>
        <v>106</v>
      </c>
      <c r="G2806" s="7">
        <f t="shared" si="268"/>
        <v>62.83</v>
      </c>
      <c r="H2806" t="s">
        <v>8218</v>
      </c>
      <c r="I2806" t="s">
        <v>8223</v>
      </c>
      <c r="J2806" t="s">
        <v>8245</v>
      </c>
      <c r="K2806">
        <v>1404983269</v>
      </c>
      <c r="L2806">
        <v>1402391269</v>
      </c>
      <c r="M2806" s="13">
        <f t="shared" si="269"/>
        <v>41800.380428240744</v>
      </c>
      <c r="N2806" s="13" t="str">
        <f t="shared" si="270"/>
        <v>2014</v>
      </c>
      <c r="O2806" s="13" t="str">
        <f t="shared" si="271"/>
        <v>Jun</v>
      </c>
      <c r="P2806" s="13">
        <f t="shared" si="272"/>
        <v>41830.380428240744</v>
      </c>
      <c r="Q2806" t="b">
        <v>0</v>
      </c>
      <c r="R2806">
        <v>168</v>
      </c>
      <c r="S2806" t="b">
        <v>1</v>
      </c>
      <c r="T2806" t="s">
        <v>8269</v>
      </c>
      <c r="U2806" s="9" t="s">
        <v>8315</v>
      </c>
      <c r="V2806" t="s">
        <v>8316</v>
      </c>
    </row>
    <row r="2807" spans="1:22" ht="60" x14ac:dyDescent="0.3">
      <c r="A2807">
        <v>3455</v>
      </c>
      <c r="B2807" s="3" t="s">
        <v>3454</v>
      </c>
      <c r="C2807" s="3" t="s">
        <v>7565</v>
      </c>
      <c r="D2807" s="20">
        <v>10000</v>
      </c>
      <c r="E2807" s="7">
        <v>10065</v>
      </c>
      <c r="F2807" s="7">
        <f t="shared" si="273"/>
        <v>101</v>
      </c>
      <c r="G2807" s="7">
        <f t="shared" si="268"/>
        <v>145.87</v>
      </c>
      <c r="H2807" t="s">
        <v>8218</v>
      </c>
      <c r="I2807" t="s">
        <v>8223</v>
      </c>
      <c r="J2807" t="s">
        <v>8245</v>
      </c>
      <c r="K2807">
        <v>1476381627</v>
      </c>
      <c r="L2807">
        <v>1473789627</v>
      </c>
      <c r="M2807" s="13">
        <f t="shared" si="269"/>
        <v>42626.7503125</v>
      </c>
      <c r="N2807" s="13" t="str">
        <f t="shared" si="270"/>
        <v>2016</v>
      </c>
      <c r="O2807" s="13" t="str">
        <f t="shared" si="271"/>
        <v>Sep</v>
      </c>
      <c r="P2807" s="13">
        <f t="shared" si="272"/>
        <v>42656.7503125</v>
      </c>
      <c r="Q2807" t="b">
        <v>0</v>
      </c>
      <c r="R2807">
        <v>69</v>
      </c>
      <c r="S2807" t="b">
        <v>1</v>
      </c>
      <c r="T2807" t="s">
        <v>8269</v>
      </c>
      <c r="U2807" s="9" t="s">
        <v>8315</v>
      </c>
      <c r="V2807" t="s">
        <v>8316</v>
      </c>
    </row>
    <row r="2808" spans="1:22" ht="45" x14ac:dyDescent="0.3">
      <c r="A2808">
        <v>3463</v>
      </c>
      <c r="B2808" s="3" t="s">
        <v>3462</v>
      </c>
      <c r="C2808" s="3" t="s">
        <v>7573</v>
      </c>
      <c r="D2808" s="20">
        <v>10000</v>
      </c>
      <c r="E2808" s="7">
        <v>10338</v>
      </c>
      <c r="F2808" s="7">
        <f t="shared" si="273"/>
        <v>103</v>
      </c>
      <c r="G2808" s="7">
        <f t="shared" si="268"/>
        <v>90.68</v>
      </c>
      <c r="H2808" t="s">
        <v>8218</v>
      </c>
      <c r="I2808" t="s">
        <v>8228</v>
      </c>
      <c r="J2808" t="s">
        <v>8250</v>
      </c>
      <c r="K2808">
        <v>1476158340</v>
      </c>
      <c r="L2808">
        <v>1472594585</v>
      </c>
      <c r="M2808" s="13">
        <f t="shared" si="269"/>
        <v>42612.918807870374</v>
      </c>
      <c r="N2808" s="13" t="str">
        <f t="shared" si="270"/>
        <v>2016</v>
      </c>
      <c r="O2808" s="13" t="str">
        <f t="shared" si="271"/>
        <v>Aug</v>
      </c>
      <c r="P2808" s="13">
        <f t="shared" si="272"/>
        <v>42654.165972222225</v>
      </c>
      <c r="Q2808" t="b">
        <v>0</v>
      </c>
      <c r="R2808">
        <v>114</v>
      </c>
      <c r="S2808" t="b">
        <v>1</v>
      </c>
      <c r="T2808" t="s">
        <v>8269</v>
      </c>
      <c r="U2808" s="9" t="s">
        <v>8315</v>
      </c>
      <c r="V2808" t="s">
        <v>8316</v>
      </c>
    </row>
    <row r="2809" spans="1:22" ht="45" x14ac:dyDescent="0.3">
      <c r="A2809">
        <v>3468</v>
      </c>
      <c r="B2809" s="3" t="s">
        <v>3467</v>
      </c>
      <c r="C2809" s="3" t="s">
        <v>7578</v>
      </c>
      <c r="D2809" s="20">
        <v>10000</v>
      </c>
      <c r="E2809" s="7">
        <v>12178</v>
      </c>
      <c r="F2809" s="7">
        <f t="shared" si="273"/>
        <v>122</v>
      </c>
      <c r="G2809" s="7">
        <f t="shared" si="268"/>
        <v>716.35</v>
      </c>
      <c r="H2809" t="s">
        <v>8218</v>
      </c>
      <c r="I2809" t="s">
        <v>8223</v>
      </c>
      <c r="J2809" t="s">
        <v>8245</v>
      </c>
      <c r="K2809">
        <v>1474426800</v>
      </c>
      <c r="L2809">
        <v>1471976529</v>
      </c>
      <c r="M2809" s="13">
        <f t="shared" si="269"/>
        <v>42605.765381944439</v>
      </c>
      <c r="N2809" s="13" t="str">
        <f t="shared" si="270"/>
        <v>2016</v>
      </c>
      <c r="O2809" s="13" t="str">
        <f t="shared" si="271"/>
        <v>Aug</v>
      </c>
      <c r="P2809" s="13">
        <f t="shared" si="272"/>
        <v>42634.125</v>
      </c>
      <c r="Q2809" t="b">
        <v>0</v>
      </c>
      <c r="R2809">
        <v>17</v>
      </c>
      <c r="S2809" t="b">
        <v>1</v>
      </c>
      <c r="T2809" t="s">
        <v>8269</v>
      </c>
      <c r="U2809" s="9" t="s">
        <v>8315</v>
      </c>
      <c r="V2809" t="s">
        <v>8316</v>
      </c>
    </row>
    <row r="2810" spans="1:22" ht="45" x14ac:dyDescent="0.3">
      <c r="A2810">
        <v>3481</v>
      </c>
      <c r="B2810" s="3" t="s">
        <v>3480</v>
      </c>
      <c r="C2810" s="3" t="s">
        <v>7591</v>
      </c>
      <c r="D2810" s="20">
        <v>10000</v>
      </c>
      <c r="E2810" s="7">
        <v>11880</v>
      </c>
      <c r="F2810" s="7">
        <f t="shared" si="273"/>
        <v>119</v>
      </c>
      <c r="G2810" s="7">
        <f t="shared" si="268"/>
        <v>125.05</v>
      </c>
      <c r="H2810" t="s">
        <v>8218</v>
      </c>
      <c r="I2810" t="s">
        <v>8225</v>
      </c>
      <c r="J2810" t="s">
        <v>8247</v>
      </c>
      <c r="K2810">
        <v>1420178188</v>
      </c>
      <c r="L2810">
        <v>1418709388</v>
      </c>
      <c r="M2810" s="13">
        <f t="shared" si="269"/>
        <v>41989.24754629629</v>
      </c>
      <c r="N2810" s="13" t="str">
        <f t="shared" si="270"/>
        <v>2014</v>
      </c>
      <c r="O2810" s="13" t="str">
        <f t="shared" si="271"/>
        <v>Dec</v>
      </c>
      <c r="P2810" s="13">
        <f t="shared" si="272"/>
        <v>42006.24754629629</v>
      </c>
      <c r="Q2810" t="b">
        <v>0</v>
      </c>
      <c r="R2810">
        <v>95</v>
      </c>
      <c r="S2810" t="b">
        <v>1</v>
      </c>
      <c r="T2810" t="s">
        <v>8269</v>
      </c>
      <c r="U2810" s="9" t="s">
        <v>8315</v>
      </c>
      <c r="V2810" t="s">
        <v>8316</v>
      </c>
    </row>
    <row r="2811" spans="1:22" ht="45" x14ac:dyDescent="0.3">
      <c r="A2811">
        <v>3507</v>
      </c>
      <c r="B2811" s="3" t="s">
        <v>3506</v>
      </c>
      <c r="C2811" s="3" t="s">
        <v>7617</v>
      </c>
      <c r="D2811" s="20">
        <v>10000</v>
      </c>
      <c r="E2811" s="7">
        <v>10440</v>
      </c>
      <c r="F2811" s="7">
        <f t="shared" si="273"/>
        <v>104</v>
      </c>
      <c r="G2811" s="7">
        <f t="shared" si="268"/>
        <v>145</v>
      </c>
      <c r="H2811" t="s">
        <v>8218</v>
      </c>
      <c r="I2811" t="s">
        <v>8223</v>
      </c>
      <c r="J2811" t="s">
        <v>8245</v>
      </c>
      <c r="K2811">
        <v>1464732537</v>
      </c>
      <c r="L2811">
        <v>1462140537</v>
      </c>
      <c r="M2811" s="13">
        <f t="shared" si="269"/>
        <v>42491.92288194444</v>
      </c>
      <c r="N2811" s="13" t="str">
        <f t="shared" si="270"/>
        <v>2016</v>
      </c>
      <c r="O2811" s="13" t="str">
        <f t="shared" si="271"/>
        <v>May</v>
      </c>
      <c r="P2811" s="13">
        <f t="shared" si="272"/>
        <v>42521.92288194444</v>
      </c>
      <c r="Q2811" t="b">
        <v>0</v>
      </c>
      <c r="R2811">
        <v>72</v>
      </c>
      <c r="S2811" t="b">
        <v>1</v>
      </c>
      <c r="T2811" t="s">
        <v>8269</v>
      </c>
      <c r="U2811" s="9" t="s">
        <v>8315</v>
      </c>
      <c r="V2811" t="s">
        <v>8316</v>
      </c>
    </row>
    <row r="2812" spans="1:22" ht="60" x14ac:dyDescent="0.3">
      <c r="A2812">
        <v>3524</v>
      </c>
      <c r="B2812" s="3" t="s">
        <v>3523</v>
      </c>
      <c r="C2812" s="3" t="s">
        <v>7634</v>
      </c>
      <c r="D2812" s="20">
        <v>10000</v>
      </c>
      <c r="E2812" s="7">
        <v>10156</v>
      </c>
      <c r="F2812" s="7">
        <f t="shared" si="273"/>
        <v>102</v>
      </c>
      <c r="G2812" s="7">
        <f t="shared" si="268"/>
        <v>137.24</v>
      </c>
      <c r="H2812" t="s">
        <v>8218</v>
      </c>
      <c r="I2812" t="s">
        <v>8223</v>
      </c>
      <c r="J2812" t="s">
        <v>8245</v>
      </c>
      <c r="K2812">
        <v>1410580800</v>
      </c>
      <c r="L2812">
        <v>1409336373</v>
      </c>
      <c r="M2812" s="13">
        <f t="shared" si="269"/>
        <v>41880.76357638889</v>
      </c>
      <c r="N2812" s="13" t="str">
        <f t="shared" si="270"/>
        <v>2014</v>
      </c>
      <c r="O2812" s="13" t="str">
        <f t="shared" si="271"/>
        <v>Aug</v>
      </c>
      <c r="P2812" s="13">
        <f t="shared" si="272"/>
        <v>41895.166666666664</v>
      </c>
      <c r="Q2812" t="b">
        <v>0</v>
      </c>
      <c r="R2812">
        <v>74</v>
      </c>
      <c r="S2812" t="b">
        <v>1</v>
      </c>
      <c r="T2812" t="s">
        <v>8269</v>
      </c>
      <c r="U2812" s="9" t="s">
        <v>8315</v>
      </c>
      <c r="V2812" t="s">
        <v>8316</v>
      </c>
    </row>
    <row r="2813" spans="1:22" ht="60" x14ac:dyDescent="0.3">
      <c r="A2813">
        <v>3575</v>
      </c>
      <c r="B2813" s="3" t="s">
        <v>3574</v>
      </c>
      <c r="C2813" s="3" t="s">
        <v>7685</v>
      </c>
      <c r="D2813" s="20">
        <v>10000</v>
      </c>
      <c r="E2813" s="7">
        <v>10133</v>
      </c>
      <c r="F2813" s="7">
        <f t="shared" si="273"/>
        <v>101</v>
      </c>
      <c r="G2813" s="7">
        <f t="shared" si="268"/>
        <v>99.34</v>
      </c>
      <c r="H2813" t="s">
        <v>8218</v>
      </c>
      <c r="I2813" t="s">
        <v>8223</v>
      </c>
      <c r="J2813" t="s">
        <v>8245</v>
      </c>
      <c r="K2813">
        <v>1470887940</v>
      </c>
      <c r="L2813">
        <v>1468176527</v>
      </c>
      <c r="M2813" s="13">
        <f t="shared" si="269"/>
        <v>42561.783877314811</v>
      </c>
      <c r="N2813" s="13" t="str">
        <f t="shared" si="270"/>
        <v>2016</v>
      </c>
      <c r="O2813" s="13" t="str">
        <f t="shared" si="271"/>
        <v>Jul</v>
      </c>
      <c r="P2813" s="13">
        <f t="shared" si="272"/>
        <v>42593.165972222225</v>
      </c>
      <c r="Q2813" t="b">
        <v>0</v>
      </c>
      <c r="R2813">
        <v>102</v>
      </c>
      <c r="S2813" t="b">
        <v>1</v>
      </c>
      <c r="T2813" t="s">
        <v>8269</v>
      </c>
      <c r="U2813" s="9" t="s">
        <v>8315</v>
      </c>
      <c r="V2813" t="s">
        <v>8316</v>
      </c>
    </row>
    <row r="2814" spans="1:22" ht="60" x14ac:dyDescent="0.3">
      <c r="A2814">
        <v>3714</v>
      </c>
      <c r="B2814" s="3" t="s">
        <v>3711</v>
      </c>
      <c r="C2814" s="3" t="s">
        <v>7824</v>
      </c>
      <c r="D2814" s="20">
        <v>10000</v>
      </c>
      <c r="E2814" s="7">
        <v>10235</v>
      </c>
      <c r="F2814" s="7">
        <f t="shared" si="273"/>
        <v>102</v>
      </c>
      <c r="G2814" s="7">
        <f t="shared" si="268"/>
        <v>105.52</v>
      </c>
      <c r="H2814" t="s">
        <v>8218</v>
      </c>
      <c r="I2814" t="s">
        <v>8223</v>
      </c>
      <c r="J2814" t="s">
        <v>8245</v>
      </c>
      <c r="K2814">
        <v>1432612740</v>
      </c>
      <c r="L2814">
        <v>1429881667</v>
      </c>
      <c r="M2814" s="13">
        <f t="shared" si="269"/>
        <v>42118.556331018524</v>
      </c>
      <c r="N2814" s="13" t="str">
        <f t="shared" si="270"/>
        <v>2015</v>
      </c>
      <c r="O2814" s="13" t="str">
        <f t="shared" si="271"/>
        <v>Apr</v>
      </c>
      <c r="P2814" s="13">
        <f t="shared" si="272"/>
        <v>42150.165972222225</v>
      </c>
      <c r="Q2814" t="b">
        <v>0</v>
      </c>
      <c r="R2814">
        <v>97</v>
      </c>
      <c r="S2814" t="b">
        <v>1</v>
      </c>
      <c r="T2814" t="s">
        <v>8269</v>
      </c>
      <c r="U2814" s="9" t="s">
        <v>8315</v>
      </c>
      <c r="V2814" t="s">
        <v>8316</v>
      </c>
    </row>
    <row r="2815" spans="1:22" ht="45" x14ac:dyDescent="0.3">
      <c r="A2815">
        <v>2828</v>
      </c>
      <c r="B2815" s="3" t="s">
        <v>2828</v>
      </c>
      <c r="C2815" s="3" t="s">
        <v>6938</v>
      </c>
      <c r="D2815" s="20">
        <v>9500</v>
      </c>
      <c r="E2815" s="7">
        <v>9536</v>
      </c>
      <c r="F2815" s="7">
        <f t="shared" si="273"/>
        <v>100</v>
      </c>
      <c r="G2815" s="7">
        <f t="shared" si="268"/>
        <v>98.31</v>
      </c>
      <c r="H2815" t="s">
        <v>8218</v>
      </c>
      <c r="I2815" t="s">
        <v>8224</v>
      </c>
      <c r="J2815" t="s">
        <v>8246</v>
      </c>
      <c r="K2815">
        <v>1443826800</v>
      </c>
      <c r="L2815">
        <v>1441606869</v>
      </c>
      <c r="M2815" s="13">
        <f t="shared" si="269"/>
        <v>42254.264687499999</v>
      </c>
      <c r="N2815" s="13" t="str">
        <f t="shared" si="270"/>
        <v>2015</v>
      </c>
      <c r="O2815" s="13" t="str">
        <f t="shared" si="271"/>
        <v>Sep</v>
      </c>
      <c r="P2815" s="13">
        <f t="shared" si="272"/>
        <v>42279.958333333328</v>
      </c>
      <c r="Q2815" t="b">
        <v>0</v>
      </c>
      <c r="R2815">
        <v>97</v>
      </c>
      <c r="S2815" t="b">
        <v>1</v>
      </c>
      <c r="T2815" t="s">
        <v>8269</v>
      </c>
      <c r="U2815" s="9" t="s">
        <v>8315</v>
      </c>
      <c r="V2815" t="s">
        <v>8316</v>
      </c>
    </row>
    <row r="2816" spans="1:22" ht="45" x14ac:dyDescent="0.3">
      <c r="A2816">
        <v>3209</v>
      </c>
      <c r="B2816" s="3" t="s">
        <v>3209</v>
      </c>
      <c r="C2816" s="3" t="s">
        <v>7319</v>
      </c>
      <c r="D2816" s="20">
        <v>9500</v>
      </c>
      <c r="E2816" s="7">
        <v>11335.7</v>
      </c>
      <c r="F2816" s="7">
        <f t="shared" si="273"/>
        <v>119</v>
      </c>
      <c r="G2816" s="7">
        <f t="shared" si="268"/>
        <v>50.16</v>
      </c>
      <c r="H2816" t="s">
        <v>8218</v>
      </c>
      <c r="I2816" t="s">
        <v>8223</v>
      </c>
      <c r="J2816" t="s">
        <v>8245</v>
      </c>
      <c r="K2816">
        <v>1403305200</v>
      </c>
      <c r="L2816">
        <v>1400512658</v>
      </c>
      <c r="M2816" s="13">
        <f t="shared" si="269"/>
        <v>41778.637245370373</v>
      </c>
      <c r="N2816" s="13" t="str">
        <f t="shared" si="270"/>
        <v>2014</v>
      </c>
      <c r="O2816" s="13" t="str">
        <f t="shared" si="271"/>
        <v>May</v>
      </c>
      <c r="P2816" s="13">
        <f t="shared" si="272"/>
        <v>41810.958333333336</v>
      </c>
      <c r="Q2816" t="b">
        <v>1</v>
      </c>
      <c r="R2816">
        <v>226</v>
      </c>
      <c r="S2816" t="b">
        <v>1</v>
      </c>
      <c r="T2816" t="s">
        <v>8269</v>
      </c>
      <c r="U2816" s="9" t="s">
        <v>8315</v>
      </c>
      <c r="V2816" t="s">
        <v>8316</v>
      </c>
    </row>
    <row r="2817" spans="1:22" ht="45" x14ac:dyDescent="0.3">
      <c r="A2817">
        <v>3433</v>
      </c>
      <c r="B2817" s="3" t="s">
        <v>3432</v>
      </c>
      <c r="C2817" s="3" t="s">
        <v>7543</v>
      </c>
      <c r="D2817" s="20">
        <v>9500</v>
      </c>
      <c r="E2817" s="7">
        <v>9525</v>
      </c>
      <c r="F2817" s="7">
        <f t="shared" si="273"/>
        <v>100</v>
      </c>
      <c r="G2817" s="7">
        <f t="shared" si="268"/>
        <v>134.15</v>
      </c>
      <c r="H2817" t="s">
        <v>8218</v>
      </c>
      <c r="I2817" t="s">
        <v>8223</v>
      </c>
      <c r="J2817" t="s">
        <v>8245</v>
      </c>
      <c r="K2817">
        <v>1402974000</v>
      </c>
      <c r="L2817">
        <v>1400290255</v>
      </c>
      <c r="M2817" s="13">
        <f t="shared" si="269"/>
        <v>41776.063136574077</v>
      </c>
      <c r="N2817" s="13" t="str">
        <f t="shared" si="270"/>
        <v>2014</v>
      </c>
      <c r="O2817" s="13" t="str">
        <f t="shared" si="271"/>
        <v>May</v>
      </c>
      <c r="P2817" s="13">
        <f t="shared" si="272"/>
        <v>41807.125</v>
      </c>
      <c r="Q2817" t="b">
        <v>0</v>
      </c>
      <c r="R2817">
        <v>71</v>
      </c>
      <c r="S2817" t="b">
        <v>1</v>
      </c>
      <c r="T2817" t="s">
        <v>8269</v>
      </c>
      <c r="U2817" s="9" t="s">
        <v>8315</v>
      </c>
      <c r="V2817" t="s">
        <v>8316</v>
      </c>
    </row>
    <row r="2818" spans="1:22" ht="30" x14ac:dyDescent="0.3">
      <c r="A2818">
        <v>3360</v>
      </c>
      <c r="B2818" s="3" t="s">
        <v>3359</v>
      </c>
      <c r="C2818" s="3" t="s">
        <v>7470</v>
      </c>
      <c r="D2818" s="20">
        <v>9000</v>
      </c>
      <c r="E2818" s="7">
        <v>9124</v>
      </c>
      <c r="F2818" s="7">
        <f t="shared" si="273"/>
        <v>101</v>
      </c>
      <c r="G2818" s="7">
        <f t="shared" si="268"/>
        <v>126.72</v>
      </c>
      <c r="H2818" t="s">
        <v>8218</v>
      </c>
      <c r="I2818" t="s">
        <v>8243</v>
      </c>
      <c r="J2818" t="s">
        <v>8257</v>
      </c>
      <c r="K2818">
        <v>1481731140</v>
      </c>
      <c r="L2818">
        <v>1479866343</v>
      </c>
      <c r="M2818" s="13">
        <f t="shared" si="269"/>
        <v>42697.082673611112</v>
      </c>
      <c r="N2818" s="13" t="str">
        <f t="shared" si="270"/>
        <v>2016</v>
      </c>
      <c r="O2818" s="13" t="str">
        <f t="shared" si="271"/>
        <v>Nov</v>
      </c>
      <c r="P2818" s="13">
        <f t="shared" si="272"/>
        <v>42718.665972222225</v>
      </c>
      <c r="Q2818" t="b">
        <v>0</v>
      </c>
      <c r="R2818">
        <v>72</v>
      </c>
      <c r="S2818" t="b">
        <v>1</v>
      </c>
      <c r="T2818" t="s">
        <v>8269</v>
      </c>
      <c r="U2818" s="9" t="s">
        <v>8315</v>
      </c>
      <c r="V2818" t="s">
        <v>8316</v>
      </c>
    </row>
    <row r="2819" spans="1:22" ht="60" x14ac:dyDescent="0.3">
      <c r="A2819">
        <v>3241</v>
      </c>
      <c r="B2819" s="3" t="s">
        <v>3241</v>
      </c>
      <c r="C2819" s="3" t="s">
        <v>7351</v>
      </c>
      <c r="D2819" s="20">
        <v>8500</v>
      </c>
      <c r="E2819" s="7">
        <v>9801</v>
      </c>
      <c r="F2819" s="7">
        <f t="shared" si="273"/>
        <v>115</v>
      </c>
      <c r="G2819" s="7">
        <f t="shared" si="268"/>
        <v>58.69</v>
      </c>
      <c r="H2819" t="s">
        <v>8218</v>
      </c>
      <c r="I2819" t="s">
        <v>8223</v>
      </c>
      <c r="J2819" t="s">
        <v>8245</v>
      </c>
      <c r="K2819">
        <v>1413269940</v>
      </c>
      <c r="L2819">
        <v>1410421670</v>
      </c>
      <c r="M2819" s="13">
        <f t="shared" si="269"/>
        <v>41893.324884259258</v>
      </c>
      <c r="N2819" s="13" t="str">
        <f t="shared" si="270"/>
        <v>2014</v>
      </c>
      <c r="O2819" s="13" t="str">
        <f t="shared" si="271"/>
        <v>Sep</v>
      </c>
      <c r="P2819" s="13">
        <f t="shared" si="272"/>
        <v>41926.290972222225</v>
      </c>
      <c r="Q2819" t="b">
        <v>1</v>
      </c>
      <c r="R2819">
        <v>167</v>
      </c>
      <c r="S2819" t="b">
        <v>1</v>
      </c>
      <c r="T2819" t="s">
        <v>8269</v>
      </c>
      <c r="U2819" s="9" t="s">
        <v>8315</v>
      </c>
      <c r="V2819" t="s">
        <v>8316</v>
      </c>
    </row>
    <row r="2820" spans="1:22" x14ac:dyDescent="0.3">
      <c r="A2820">
        <v>3302</v>
      </c>
      <c r="B2820" s="3" t="s">
        <v>3302</v>
      </c>
      <c r="C2820" s="3" t="s">
        <v>7412</v>
      </c>
      <c r="D2820" s="20">
        <v>8400</v>
      </c>
      <c r="E2820" s="7">
        <v>8685</v>
      </c>
      <c r="F2820" s="7">
        <f t="shared" si="273"/>
        <v>103</v>
      </c>
      <c r="G2820" s="7">
        <f t="shared" si="268"/>
        <v>173.7</v>
      </c>
      <c r="H2820" t="s">
        <v>8218</v>
      </c>
      <c r="I2820" t="s">
        <v>8226</v>
      </c>
      <c r="J2820" t="s">
        <v>8248</v>
      </c>
      <c r="K2820">
        <v>1481099176</v>
      </c>
      <c r="L2820">
        <v>1478507176</v>
      </c>
      <c r="M2820" s="13">
        <f t="shared" si="269"/>
        <v>42681.35157407407</v>
      </c>
      <c r="N2820" s="13" t="str">
        <f t="shared" si="270"/>
        <v>2016</v>
      </c>
      <c r="O2820" s="13" t="str">
        <f t="shared" si="271"/>
        <v>Nov</v>
      </c>
      <c r="P2820" s="13">
        <f t="shared" si="272"/>
        <v>42711.35157407407</v>
      </c>
      <c r="Q2820" t="b">
        <v>0</v>
      </c>
      <c r="R2820">
        <v>50</v>
      </c>
      <c r="S2820" t="b">
        <v>1</v>
      </c>
      <c r="T2820" t="s">
        <v>8269</v>
      </c>
      <c r="U2820" s="9" t="s">
        <v>8315</v>
      </c>
      <c r="V2820" t="s">
        <v>8316</v>
      </c>
    </row>
    <row r="2821" spans="1:22" ht="45" x14ac:dyDescent="0.3">
      <c r="A2821">
        <v>2797</v>
      </c>
      <c r="B2821" s="3" t="s">
        <v>2797</v>
      </c>
      <c r="C2821" s="3" t="s">
        <v>6907</v>
      </c>
      <c r="D2821" s="20">
        <v>8000</v>
      </c>
      <c r="E2821" s="7">
        <v>8211.61</v>
      </c>
      <c r="F2821" s="7">
        <f t="shared" si="273"/>
        <v>103</v>
      </c>
      <c r="G2821" s="7">
        <f t="shared" si="268"/>
        <v>87.36</v>
      </c>
      <c r="H2821" t="s">
        <v>8218</v>
      </c>
      <c r="I2821" t="s">
        <v>8224</v>
      </c>
      <c r="J2821" t="s">
        <v>8246</v>
      </c>
      <c r="K2821">
        <v>1404858840</v>
      </c>
      <c r="L2821">
        <v>1402266840</v>
      </c>
      <c r="M2821" s="13">
        <f t="shared" si="269"/>
        <v>41798.94027777778</v>
      </c>
      <c r="N2821" s="13" t="str">
        <f t="shared" si="270"/>
        <v>2014</v>
      </c>
      <c r="O2821" s="13" t="str">
        <f t="shared" si="271"/>
        <v>Jun</v>
      </c>
      <c r="P2821" s="13">
        <f t="shared" si="272"/>
        <v>41828.94027777778</v>
      </c>
      <c r="Q2821" t="b">
        <v>0</v>
      </c>
      <c r="R2821">
        <v>94</v>
      </c>
      <c r="S2821" t="b">
        <v>1</v>
      </c>
      <c r="T2821" t="s">
        <v>8269</v>
      </c>
      <c r="U2821" s="9" t="s">
        <v>8315</v>
      </c>
      <c r="V2821" t="s">
        <v>8316</v>
      </c>
    </row>
    <row r="2822" spans="1:22" ht="60" x14ac:dyDescent="0.3">
      <c r="A2822">
        <v>2975</v>
      </c>
      <c r="B2822" s="3" t="s">
        <v>2975</v>
      </c>
      <c r="C2822" s="3" t="s">
        <v>7085</v>
      </c>
      <c r="D2822" s="20">
        <v>8000</v>
      </c>
      <c r="E2822" s="7">
        <v>8010</v>
      </c>
      <c r="F2822" s="7">
        <f t="shared" si="273"/>
        <v>100</v>
      </c>
      <c r="G2822" s="7">
        <f t="shared" si="268"/>
        <v>70.88</v>
      </c>
      <c r="H2822" t="s">
        <v>8218</v>
      </c>
      <c r="I2822" t="s">
        <v>8223</v>
      </c>
      <c r="J2822" t="s">
        <v>8245</v>
      </c>
      <c r="K2822">
        <v>1417057200</v>
      </c>
      <c r="L2822">
        <v>1414599886</v>
      </c>
      <c r="M2822" s="13">
        <f t="shared" si="269"/>
        <v>41941.683865740742</v>
      </c>
      <c r="N2822" s="13" t="str">
        <f t="shared" si="270"/>
        <v>2014</v>
      </c>
      <c r="O2822" s="13" t="str">
        <f t="shared" si="271"/>
        <v>Oct</v>
      </c>
      <c r="P2822" s="13">
        <f t="shared" si="272"/>
        <v>41970.125</v>
      </c>
      <c r="Q2822" t="b">
        <v>0</v>
      </c>
      <c r="R2822">
        <v>113</v>
      </c>
      <c r="S2822" t="b">
        <v>1</v>
      </c>
      <c r="T2822" t="s">
        <v>8269</v>
      </c>
      <c r="U2822" s="9" t="s">
        <v>8315</v>
      </c>
      <c r="V2822" t="s">
        <v>8316</v>
      </c>
    </row>
    <row r="2823" spans="1:22" ht="30" x14ac:dyDescent="0.3">
      <c r="A2823">
        <v>3169</v>
      </c>
      <c r="B2823" s="3" t="s">
        <v>3169</v>
      </c>
      <c r="C2823" s="3" t="s">
        <v>7279</v>
      </c>
      <c r="D2823" s="20">
        <v>8000</v>
      </c>
      <c r="E2823" s="7">
        <v>8241</v>
      </c>
      <c r="F2823" s="7">
        <f t="shared" si="273"/>
        <v>103</v>
      </c>
      <c r="G2823" s="7">
        <f t="shared" si="268"/>
        <v>100.5</v>
      </c>
      <c r="H2823" t="s">
        <v>8218</v>
      </c>
      <c r="I2823" t="s">
        <v>8223</v>
      </c>
      <c r="J2823" t="s">
        <v>8245</v>
      </c>
      <c r="K2823">
        <v>1386910740</v>
      </c>
      <c r="L2823">
        <v>1384364561</v>
      </c>
      <c r="M2823" s="13">
        <f t="shared" si="269"/>
        <v>41591.737974537034</v>
      </c>
      <c r="N2823" s="13" t="str">
        <f t="shared" si="270"/>
        <v>2013</v>
      </c>
      <c r="O2823" s="13" t="str">
        <f t="shared" si="271"/>
        <v>Nov</v>
      </c>
      <c r="P2823" s="13">
        <f t="shared" si="272"/>
        <v>41621.207638888889</v>
      </c>
      <c r="Q2823" t="b">
        <v>1</v>
      </c>
      <c r="R2823">
        <v>82</v>
      </c>
      <c r="S2823" t="b">
        <v>1</v>
      </c>
      <c r="T2823" t="s">
        <v>8269</v>
      </c>
      <c r="U2823" s="9" t="s">
        <v>8315</v>
      </c>
      <c r="V2823" t="s">
        <v>8316</v>
      </c>
    </row>
    <row r="2824" spans="1:22" ht="45" x14ac:dyDescent="0.3">
      <c r="A2824">
        <v>3243</v>
      </c>
      <c r="B2824" s="3" t="s">
        <v>3243</v>
      </c>
      <c r="C2824" s="3" t="s">
        <v>7353</v>
      </c>
      <c r="D2824" s="20">
        <v>8000</v>
      </c>
      <c r="E2824" s="7">
        <v>8227</v>
      </c>
      <c r="F2824" s="7">
        <f t="shared" si="273"/>
        <v>103</v>
      </c>
      <c r="G2824" s="7">
        <f t="shared" si="268"/>
        <v>115.87</v>
      </c>
      <c r="H2824" t="s">
        <v>8218</v>
      </c>
      <c r="I2824" t="s">
        <v>8223</v>
      </c>
      <c r="J2824" t="s">
        <v>8245</v>
      </c>
      <c r="K2824">
        <v>1444348800</v>
      </c>
      <c r="L2824">
        <v>1442283562</v>
      </c>
      <c r="M2824" s="13">
        <f t="shared" si="269"/>
        <v>42262.096782407403</v>
      </c>
      <c r="N2824" s="13" t="str">
        <f t="shared" si="270"/>
        <v>2015</v>
      </c>
      <c r="O2824" s="13" t="str">
        <f t="shared" si="271"/>
        <v>Sep</v>
      </c>
      <c r="P2824" s="13">
        <f t="shared" si="272"/>
        <v>42286</v>
      </c>
      <c r="Q2824" t="b">
        <v>1</v>
      </c>
      <c r="R2824">
        <v>71</v>
      </c>
      <c r="S2824" t="b">
        <v>1</v>
      </c>
      <c r="T2824" t="s">
        <v>8269</v>
      </c>
      <c r="U2824" s="9" t="s">
        <v>8315</v>
      </c>
      <c r="V2824" t="s">
        <v>8316</v>
      </c>
    </row>
    <row r="2825" spans="1:22" ht="45" x14ac:dyDescent="0.3">
      <c r="A2825">
        <v>3269</v>
      </c>
      <c r="B2825" s="3" t="s">
        <v>3269</v>
      </c>
      <c r="C2825" s="3" t="s">
        <v>7379</v>
      </c>
      <c r="D2825" s="20">
        <v>8000</v>
      </c>
      <c r="E2825" s="7">
        <v>8120</v>
      </c>
      <c r="F2825" s="7">
        <f t="shared" si="273"/>
        <v>102</v>
      </c>
      <c r="G2825" s="7">
        <f t="shared" si="268"/>
        <v>116</v>
      </c>
      <c r="H2825" t="s">
        <v>8218</v>
      </c>
      <c r="I2825" t="s">
        <v>8224</v>
      </c>
      <c r="J2825" t="s">
        <v>8246</v>
      </c>
      <c r="K2825">
        <v>1434452400</v>
      </c>
      <c r="L2825">
        <v>1431509397</v>
      </c>
      <c r="M2825" s="13">
        <f t="shared" si="269"/>
        <v>42137.395798611105</v>
      </c>
      <c r="N2825" s="13" t="str">
        <f t="shared" si="270"/>
        <v>2015</v>
      </c>
      <c r="O2825" s="13" t="str">
        <f t="shared" si="271"/>
        <v>May</v>
      </c>
      <c r="P2825" s="13">
        <f t="shared" si="272"/>
        <v>42171.458333333328</v>
      </c>
      <c r="Q2825" t="b">
        <v>1</v>
      </c>
      <c r="R2825">
        <v>70</v>
      </c>
      <c r="S2825" t="b">
        <v>1</v>
      </c>
      <c r="T2825" t="s">
        <v>8269</v>
      </c>
      <c r="U2825" s="9" t="s">
        <v>8315</v>
      </c>
      <c r="V2825" t="s">
        <v>8316</v>
      </c>
    </row>
    <row r="2826" spans="1:22" ht="45" x14ac:dyDescent="0.3">
      <c r="A2826">
        <v>3326</v>
      </c>
      <c r="B2826" s="3" t="s">
        <v>3326</v>
      </c>
      <c r="C2826" s="3" t="s">
        <v>7436</v>
      </c>
      <c r="D2826" s="20">
        <v>8000</v>
      </c>
      <c r="E2826" s="7">
        <v>8110</v>
      </c>
      <c r="F2826" s="7">
        <f t="shared" si="273"/>
        <v>101</v>
      </c>
      <c r="G2826" s="7">
        <f t="shared" ref="G2826:G2889" si="274">IFERROR(ROUND(E2826/R2826,2),0)</f>
        <v>142.28</v>
      </c>
      <c r="H2826" t="s">
        <v>8218</v>
      </c>
      <c r="I2826" t="s">
        <v>8223</v>
      </c>
      <c r="J2826" t="s">
        <v>8245</v>
      </c>
      <c r="K2826">
        <v>1425830905</v>
      </c>
      <c r="L2826">
        <v>1423242505</v>
      </c>
      <c r="M2826" s="13">
        <f t="shared" ref="M2826:M2889" si="275">(((L2826/60)/60)/24)+DATE(1970,1,1)</f>
        <v>42041.714178240742</v>
      </c>
      <c r="N2826" s="13" t="str">
        <f t="shared" ref="N2826:N2889" si="276">TEXT(M2826, "YYY")</f>
        <v>2015</v>
      </c>
      <c r="O2826" s="13" t="str">
        <f t="shared" ref="O2826:O2889" si="277">TEXT(M2826,"MMM")</f>
        <v>Feb</v>
      </c>
      <c r="P2826" s="13">
        <f t="shared" ref="P2826:P2889" si="278">(((K2826/60)/60)/24)+DATE(1970,1,1)</f>
        <v>42071.67251157407</v>
      </c>
      <c r="Q2826" t="b">
        <v>0</v>
      </c>
      <c r="R2826">
        <v>57</v>
      </c>
      <c r="S2826" t="b">
        <v>1</v>
      </c>
      <c r="T2826" t="s">
        <v>8269</v>
      </c>
      <c r="U2826" s="9" t="s">
        <v>8315</v>
      </c>
      <c r="V2826" t="s">
        <v>8316</v>
      </c>
    </row>
    <row r="2827" spans="1:22" ht="45" x14ac:dyDescent="0.3">
      <c r="A2827">
        <v>3339</v>
      </c>
      <c r="B2827" s="3" t="s">
        <v>3339</v>
      </c>
      <c r="C2827" s="3" t="s">
        <v>7449</v>
      </c>
      <c r="D2827" s="20">
        <v>8000</v>
      </c>
      <c r="E2827" s="7">
        <v>8348</v>
      </c>
      <c r="F2827" s="7">
        <f t="shared" si="273"/>
        <v>104</v>
      </c>
      <c r="G2827" s="7">
        <f t="shared" si="274"/>
        <v>177.62</v>
      </c>
      <c r="H2827" t="s">
        <v>8218</v>
      </c>
      <c r="I2827" t="s">
        <v>8223</v>
      </c>
      <c r="J2827" t="s">
        <v>8245</v>
      </c>
      <c r="K2827">
        <v>1469721518</v>
      </c>
      <c r="L2827">
        <v>1467129518</v>
      </c>
      <c r="M2827" s="13">
        <f t="shared" si="275"/>
        <v>42549.665717592594</v>
      </c>
      <c r="N2827" s="13" t="str">
        <f t="shared" si="276"/>
        <v>2016</v>
      </c>
      <c r="O2827" s="13" t="str">
        <f t="shared" si="277"/>
        <v>Jun</v>
      </c>
      <c r="P2827" s="13">
        <f t="shared" si="278"/>
        <v>42579.665717592594</v>
      </c>
      <c r="Q2827" t="b">
        <v>0</v>
      </c>
      <c r="R2827">
        <v>47</v>
      </c>
      <c r="S2827" t="b">
        <v>1</v>
      </c>
      <c r="T2827" t="s">
        <v>8269</v>
      </c>
      <c r="U2827" s="9" t="s">
        <v>8315</v>
      </c>
      <c r="V2827" t="s">
        <v>8316</v>
      </c>
    </row>
    <row r="2828" spans="1:22" ht="45" x14ac:dyDescent="0.3">
      <c r="A2828">
        <v>3376</v>
      </c>
      <c r="B2828" s="3" t="s">
        <v>3375</v>
      </c>
      <c r="C2828" s="3" t="s">
        <v>7486</v>
      </c>
      <c r="D2828" s="20">
        <v>8000</v>
      </c>
      <c r="E2828" s="7">
        <v>8001</v>
      </c>
      <c r="F2828" s="7">
        <f t="shared" si="273"/>
        <v>100</v>
      </c>
      <c r="G2828" s="7">
        <f t="shared" si="274"/>
        <v>421.11</v>
      </c>
      <c r="H2828" t="s">
        <v>8218</v>
      </c>
      <c r="I2828" t="s">
        <v>8223</v>
      </c>
      <c r="J2828" t="s">
        <v>8245</v>
      </c>
      <c r="K2828">
        <v>1429976994</v>
      </c>
      <c r="L2828">
        <v>1424796594</v>
      </c>
      <c r="M2828" s="13">
        <f t="shared" si="275"/>
        <v>42059.701319444444</v>
      </c>
      <c r="N2828" s="13" t="str">
        <f t="shared" si="276"/>
        <v>2015</v>
      </c>
      <c r="O2828" s="13" t="str">
        <f t="shared" si="277"/>
        <v>Feb</v>
      </c>
      <c r="P2828" s="13">
        <f t="shared" si="278"/>
        <v>42119.659652777773</v>
      </c>
      <c r="Q2828" t="b">
        <v>0</v>
      </c>
      <c r="R2828">
        <v>19</v>
      </c>
      <c r="S2828" t="b">
        <v>1</v>
      </c>
      <c r="T2828" t="s">
        <v>8269</v>
      </c>
      <c r="U2828" s="9" t="s">
        <v>8315</v>
      </c>
      <c r="V2828" t="s">
        <v>8316</v>
      </c>
    </row>
    <row r="2829" spans="1:22" ht="60" x14ac:dyDescent="0.3">
      <c r="A2829">
        <v>3377</v>
      </c>
      <c r="B2829" s="3" t="s">
        <v>3376</v>
      </c>
      <c r="C2829" s="3" t="s">
        <v>7487</v>
      </c>
      <c r="D2829" s="20">
        <v>8000</v>
      </c>
      <c r="E2829" s="7">
        <v>8084</v>
      </c>
      <c r="F2829" s="7">
        <f t="shared" si="273"/>
        <v>101</v>
      </c>
      <c r="G2829" s="7">
        <f t="shared" si="274"/>
        <v>104.99</v>
      </c>
      <c r="H2829" t="s">
        <v>8218</v>
      </c>
      <c r="I2829" t="s">
        <v>8224</v>
      </c>
      <c r="J2829" t="s">
        <v>8246</v>
      </c>
      <c r="K2829">
        <v>1426870560</v>
      </c>
      <c r="L2829">
        <v>1424280899</v>
      </c>
      <c r="M2829" s="13">
        <f t="shared" si="275"/>
        <v>42053.732627314821</v>
      </c>
      <c r="N2829" s="13" t="str">
        <f t="shared" si="276"/>
        <v>2015</v>
      </c>
      <c r="O2829" s="13" t="str">
        <f t="shared" si="277"/>
        <v>Feb</v>
      </c>
      <c r="P2829" s="13">
        <f t="shared" si="278"/>
        <v>42083.705555555556</v>
      </c>
      <c r="Q2829" t="b">
        <v>0</v>
      </c>
      <c r="R2829">
        <v>77</v>
      </c>
      <c r="S2829" t="b">
        <v>1</v>
      </c>
      <c r="T2829" t="s">
        <v>8269</v>
      </c>
      <c r="U2829" s="9" t="s">
        <v>8315</v>
      </c>
      <c r="V2829" t="s">
        <v>8316</v>
      </c>
    </row>
    <row r="2830" spans="1:22" ht="60" x14ac:dyDescent="0.3">
      <c r="A2830">
        <v>3662</v>
      </c>
      <c r="B2830" s="3" t="s">
        <v>3659</v>
      </c>
      <c r="C2830" s="3" t="s">
        <v>7772</v>
      </c>
      <c r="D2830" s="20">
        <v>8000</v>
      </c>
      <c r="E2830" s="7">
        <v>8114</v>
      </c>
      <c r="F2830" s="7">
        <f t="shared" si="273"/>
        <v>101</v>
      </c>
      <c r="G2830" s="7">
        <f t="shared" si="274"/>
        <v>202.85</v>
      </c>
      <c r="H2830" t="s">
        <v>8218</v>
      </c>
      <c r="I2830" t="s">
        <v>8228</v>
      </c>
      <c r="J2830" t="s">
        <v>8250</v>
      </c>
      <c r="K2830">
        <v>1427775414</v>
      </c>
      <c r="L2830">
        <v>1425187014</v>
      </c>
      <c r="M2830" s="13">
        <f t="shared" si="275"/>
        <v>42064.220069444447</v>
      </c>
      <c r="N2830" s="13" t="str">
        <f t="shared" si="276"/>
        <v>2015</v>
      </c>
      <c r="O2830" s="13" t="str">
        <f t="shared" si="277"/>
        <v>Mar</v>
      </c>
      <c r="P2830" s="13">
        <f t="shared" si="278"/>
        <v>42094.178402777776</v>
      </c>
      <c r="Q2830" t="b">
        <v>0</v>
      </c>
      <c r="R2830">
        <v>40</v>
      </c>
      <c r="S2830" t="b">
        <v>1</v>
      </c>
      <c r="T2830" t="s">
        <v>8269</v>
      </c>
      <c r="U2830" s="9" t="s">
        <v>8315</v>
      </c>
      <c r="V2830" t="s">
        <v>8316</v>
      </c>
    </row>
    <row r="2831" spans="1:22" ht="45" x14ac:dyDescent="0.3">
      <c r="A2831">
        <v>3363</v>
      </c>
      <c r="B2831" s="3" t="s">
        <v>3362</v>
      </c>
      <c r="C2831" s="3" t="s">
        <v>7473</v>
      </c>
      <c r="D2831" s="20">
        <v>7750</v>
      </c>
      <c r="E2831" s="7">
        <v>7860</v>
      </c>
      <c r="F2831" s="7">
        <f t="shared" si="273"/>
        <v>101</v>
      </c>
      <c r="G2831" s="7">
        <f t="shared" si="274"/>
        <v>302.31</v>
      </c>
      <c r="H2831" t="s">
        <v>8218</v>
      </c>
      <c r="I2831" t="s">
        <v>8223</v>
      </c>
      <c r="J2831" t="s">
        <v>8245</v>
      </c>
      <c r="K2831">
        <v>1408464000</v>
      </c>
      <c r="L2831">
        <v>1406831445</v>
      </c>
      <c r="M2831" s="13">
        <f t="shared" si="275"/>
        <v>41851.771354166667</v>
      </c>
      <c r="N2831" s="13" t="str">
        <f t="shared" si="276"/>
        <v>2014</v>
      </c>
      <c r="O2831" s="13" t="str">
        <f t="shared" si="277"/>
        <v>Jul</v>
      </c>
      <c r="P2831" s="13">
        <f t="shared" si="278"/>
        <v>41870.666666666664</v>
      </c>
      <c r="Q2831" t="b">
        <v>0</v>
      </c>
      <c r="R2831">
        <v>26</v>
      </c>
      <c r="S2831" t="b">
        <v>1</v>
      </c>
      <c r="T2831" t="s">
        <v>8269</v>
      </c>
      <c r="U2831" s="9" t="s">
        <v>8315</v>
      </c>
      <c r="V2831" t="s">
        <v>8316</v>
      </c>
    </row>
    <row r="2832" spans="1:22" ht="30" x14ac:dyDescent="0.3">
      <c r="A2832">
        <v>3586</v>
      </c>
      <c r="B2832" s="3" t="s">
        <v>3585</v>
      </c>
      <c r="C2832" s="3" t="s">
        <v>7696</v>
      </c>
      <c r="D2832" s="20">
        <v>7500</v>
      </c>
      <c r="E2832" s="7">
        <v>8207</v>
      </c>
      <c r="F2832" s="7">
        <f t="shared" si="273"/>
        <v>109</v>
      </c>
      <c r="G2832" s="7">
        <f t="shared" si="274"/>
        <v>151.97999999999999</v>
      </c>
      <c r="H2832" t="s">
        <v>8218</v>
      </c>
      <c r="I2832" t="s">
        <v>8223</v>
      </c>
      <c r="J2832" t="s">
        <v>8245</v>
      </c>
      <c r="K2832">
        <v>1474649070</v>
      </c>
      <c r="L2832">
        <v>1469465070</v>
      </c>
      <c r="M2832" s="13">
        <f t="shared" si="275"/>
        <v>42576.697569444441</v>
      </c>
      <c r="N2832" s="13" t="str">
        <f t="shared" si="276"/>
        <v>2016</v>
      </c>
      <c r="O2832" s="13" t="str">
        <f t="shared" si="277"/>
        <v>Jul</v>
      </c>
      <c r="P2832" s="13">
        <f t="shared" si="278"/>
        <v>42636.697569444441</v>
      </c>
      <c r="Q2832" t="b">
        <v>0</v>
      </c>
      <c r="R2832">
        <v>54</v>
      </c>
      <c r="S2832" t="b">
        <v>1</v>
      </c>
      <c r="T2832" t="s">
        <v>8269</v>
      </c>
      <c r="U2832" s="9" t="s">
        <v>8315</v>
      </c>
      <c r="V2832" t="s">
        <v>8316</v>
      </c>
    </row>
    <row r="2833" spans="1:22" ht="60" x14ac:dyDescent="0.3">
      <c r="A2833">
        <v>3712</v>
      </c>
      <c r="B2833" s="3" t="s">
        <v>3709</v>
      </c>
      <c r="C2833" s="3" t="s">
        <v>7822</v>
      </c>
      <c r="D2833" s="20">
        <v>7500</v>
      </c>
      <c r="E2833" s="7">
        <v>11530</v>
      </c>
      <c r="F2833" s="7">
        <f t="shared" si="273"/>
        <v>154</v>
      </c>
      <c r="G2833" s="7">
        <f t="shared" si="274"/>
        <v>110.87</v>
      </c>
      <c r="H2833" t="s">
        <v>8218</v>
      </c>
      <c r="I2833" t="s">
        <v>8223</v>
      </c>
      <c r="J2833" t="s">
        <v>8245</v>
      </c>
      <c r="K2833">
        <v>1433055540</v>
      </c>
      <c r="L2833">
        <v>1431230867</v>
      </c>
      <c r="M2833" s="13">
        <f t="shared" si="275"/>
        <v>42134.172071759262</v>
      </c>
      <c r="N2833" s="13" t="str">
        <f t="shared" si="276"/>
        <v>2015</v>
      </c>
      <c r="O2833" s="13" t="str">
        <f t="shared" si="277"/>
        <v>May</v>
      </c>
      <c r="P2833" s="13">
        <f t="shared" si="278"/>
        <v>42155.290972222225</v>
      </c>
      <c r="Q2833" t="b">
        <v>0</v>
      </c>
      <c r="R2833">
        <v>104</v>
      </c>
      <c r="S2833" t="b">
        <v>1</v>
      </c>
      <c r="T2833" t="s">
        <v>8269</v>
      </c>
      <c r="U2833" s="9" t="s">
        <v>8315</v>
      </c>
      <c r="V2833" t="s">
        <v>8316</v>
      </c>
    </row>
    <row r="2834" spans="1:22" ht="60" x14ac:dyDescent="0.3">
      <c r="A2834">
        <v>3154</v>
      </c>
      <c r="B2834" s="3" t="s">
        <v>3154</v>
      </c>
      <c r="C2834" s="3" t="s">
        <v>7264</v>
      </c>
      <c r="D2834" s="20">
        <v>7000</v>
      </c>
      <c r="E2834" s="7">
        <v>7905</v>
      </c>
      <c r="F2834" s="7">
        <f t="shared" si="273"/>
        <v>113</v>
      </c>
      <c r="G2834" s="7">
        <f t="shared" si="274"/>
        <v>64.27</v>
      </c>
      <c r="H2834" t="s">
        <v>8218</v>
      </c>
      <c r="I2834" t="s">
        <v>8223</v>
      </c>
      <c r="J2834" t="s">
        <v>8245</v>
      </c>
      <c r="K2834">
        <v>1333310458</v>
      </c>
      <c r="L2834">
        <v>1330722058</v>
      </c>
      <c r="M2834" s="13">
        <f t="shared" si="275"/>
        <v>40970.875671296293</v>
      </c>
      <c r="N2834" s="13" t="str">
        <f t="shared" si="276"/>
        <v>2012</v>
      </c>
      <c r="O2834" s="13" t="str">
        <f t="shared" si="277"/>
        <v>Mar</v>
      </c>
      <c r="P2834" s="13">
        <f t="shared" si="278"/>
        <v>41000.834004629629</v>
      </c>
      <c r="Q2834" t="b">
        <v>1</v>
      </c>
      <c r="R2834">
        <v>123</v>
      </c>
      <c r="S2834" t="b">
        <v>1</v>
      </c>
      <c r="T2834" t="s">
        <v>8269</v>
      </c>
      <c r="U2834" s="9" t="s">
        <v>8315</v>
      </c>
      <c r="V2834" t="s">
        <v>8316</v>
      </c>
    </row>
    <row r="2835" spans="1:22" ht="60" x14ac:dyDescent="0.3">
      <c r="A2835">
        <v>3171</v>
      </c>
      <c r="B2835" s="3" t="s">
        <v>3171</v>
      </c>
      <c r="C2835" s="3" t="s">
        <v>7281</v>
      </c>
      <c r="D2835" s="20">
        <v>7000</v>
      </c>
      <c r="E2835" s="7">
        <v>7617</v>
      </c>
      <c r="F2835" s="7">
        <f t="shared" si="273"/>
        <v>109</v>
      </c>
      <c r="G2835" s="7">
        <f t="shared" si="274"/>
        <v>65.099999999999994</v>
      </c>
      <c r="H2835" t="s">
        <v>8218</v>
      </c>
      <c r="I2835" t="s">
        <v>8224</v>
      </c>
      <c r="J2835" t="s">
        <v>8246</v>
      </c>
      <c r="K2835">
        <v>1462545358</v>
      </c>
      <c r="L2835">
        <v>1459953358</v>
      </c>
      <c r="M2835" s="13">
        <f t="shared" si="275"/>
        <v>42466.608310185184</v>
      </c>
      <c r="N2835" s="13" t="str">
        <f t="shared" si="276"/>
        <v>2016</v>
      </c>
      <c r="O2835" s="13" t="str">
        <f t="shared" si="277"/>
        <v>Apr</v>
      </c>
      <c r="P2835" s="13">
        <f t="shared" si="278"/>
        <v>42496.608310185184</v>
      </c>
      <c r="Q2835" t="b">
        <v>1</v>
      </c>
      <c r="R2835">
        <v>117</v>
      </c>
      <c r="S2835" t="b">
        <v>1</v>
      </c>
      <c r="T2835" t="s">
        <v>8269</v>
      </c>
      <c r="U2835" s="9" t="s">
        <v>8315</v>
      </c>
      <c r="V2835" t="s">
        <v>8316</v>
      </c>
    </row>
    <row r="2836" spans="1:22" ht="60" x14ac:dyDescent="0.3">
      <c r="A2836">
        <v>3182</v>
      </c>
      <c r="B2836" s="3" t="s">
        <v>3182</v>
      </c>
      <c r="C2836" s="3" t="s">
        <v>7292</v>
      </c>
      <c r="D2836" s="20">
        <v>7000</v>
      </c>
      <c r="E2836" s="7">
        <v>7062</v>
      </c>
      <c r="F2836" s="7">
        <f t="shared" si="273"/>
        <v>101</v>
      </c>
      <c r="G2836" s="7">
        <f t="shared" si="274"/>
        <v>46.77</v>
      </c>
      <c r="H2836" t="s">
        <v>8218</v>
      </c>
      <c r="I2836" t="s">
        <v>8223</v>
      </c>
      <c r="J2836" t="s">
        <v>8245</v>
      </c>
      <c r="K2836">
        <v>1328029200</v>
      </c>
      <c r="L2836">
        <v>1323211621</v>
      </c>
      <c r="M2836" s="13">
        <f t="shared" si="275"/>
        <v>40883.949317129627</v>
      </c>
      <c r="N2836" s="13" t="str">
        <f t="shared" si="276"/>
        <v>2011</v>
      </c>
      <c r="O2836" s="13" t="str">
        <f t="shared" si="277"/>
        <v>Dec</v>
      </c>
      <c r="P2836" s="13">
        <f t="shared" si="278"/>
        <v>40939.708333333336</v>
      </c>
      <c r="Q2836" t="b">
        <v>1</v>
      </c>
      <c r="R2836">
        <v>151</v>
      </c>
      <c r="S2836" t="b">
        <v>1</v>
      </c>
      <c r="T2836" t="s">
        <v>8269</v>
      </c>
      <c r="U2836" s="9" t="s">
        <v>8315</v>
      </c>
      <c r="V2836" t="s">
        <v>8316</v>
      </c>
    </row>
    <row r="2837" spans="1:22" ht="30" x14ac:dyDescent="0.3">
      <c r="A2837">
        <v>3228</v>
      </c>
      <c r="B2837" s="3" t="s">
        <v>3228</v>
      </c>
      <c r="C2837" s="3" t="s">
        <v>7338</v>
      </c>
      <c r="D2837" s="20">
        <v>7000</v>
      </c>
      <c r="E2837" s="7">
        <v>7164</v>
      </c>
      <c r="F2837" s="7">
        <f t="shared" si="273"/>
        <v>102</v>
      </c>
      <c r="G2837" s="7">
        <f t="shared" si="274"/>
        <v>193.62</v>
      </c>
      <c r="H2837" t="s">
        <v>8218</v>
      </c>
      <c r="I2837" t="s">
        <v>8223</v>
      </c>
      <c r="J2837" t="s">
        <v>8245</v>
      </c>
      <c r="K2837">
        <v>1450328340</v>
      </c>
      <c r="L2837">
        <v>1447606884</v>
      </c>
      <c r="M2837" s="13">
        <f t="shared" si="275"/>
        <v>42323.70930555556</v>
      </c>
      <c r="N2837" s="13" t="str">
        <f t="shared" si="276"/>
        <v>2015</v>
      </c>
      <c r="O2837" s="13" t="str">
        <f t="shared" si="277"/>
        <v>Nov</v>
      </c>
      <c r="P2837" s="13">
        <f t="shared" si="278"/>
        <v>42355.207638888889</v>
      </c>
      <c r="Q2837" t="b">
        <v>1</v>
      </c>
      <c r="R2837">
        <v>37</v>
      </c>
      <c r="S2837" t="b">
        <v>1</v>
      </c>
      <c r="T2837" t="s">
        <v>8269</v>
      </c>
      <c r="U2837" s="9" t="s">
        <v>8315</v>
      </c>
      <c r="V2837" t="s">
        <v>8316</v>
      </c>
    </row>
    <row r="2838" spans="1:22" ht="45" x14ac:dyDescent="0.3">
      <c r="A2838">
        <v>3258</v>
      </c>
      <c r="B2838" s="3" t="s">
        <v>3258</v>
      </c>
      <c r="C2838" s="3" t="s">
        <v>7368</v>
      </c>
      <c r="D2838" s="20">
        <v>7000</v>
      </c>
      <c r="E2838" s="7">
        <v>7365</v>
      </c>
      <c r="F2838" s="7">
        <f t="shared" si="273"/>
        <v>105</v>
      </c>
      <c r="G2838" s="7">
        <f t="shared" si="274"/>
        <v>98.2</v>
      </c>
      <c r="H2838" t="s">
        <v>8218</v>
      </c>
      <c r="I2838" t="s">
        <v>8223</v>
      </c>
      <c r="J2838" t="s">
        <v>8245</v>
      </c>
      <c r="K2838">
        <v>1420751861</v>
      </c>
      <c r="L2838">
        <v>1418159861</v>
      </c>
      <c r="M2838" s="13">
        <f t="shared" si="275"/>
        <v>41982.887280092589</v>
      </c>
      <c r="N2838" s="13" t="str">
        <f t="shared" si="276"/>
        <v>2014</v>
      </c>
      <c r="O2838" s="13" t="str">
        <f t="shared" si="277"/>
        <v>Dec</v>
      </c>
      <c r="P2838" s="13">
        <f t="shared" si="278"/>
        <v>42012.887280092589</v>
      </c>
      <c r="Q2838" t="b">
        <v>1</v>
      </c>
      <c r="R2838">
        <v>75</v>
      </c>
      <c r="S2838" t="b">
        <v>1</v>
      </c>
      <c r="T2838" t="s">
        <v>8269</v>
      </c>
      <c r="U2838" s="9" t="s">
        <v>8315</v>
      </c>
      <c r="V2838" t="s">
        <v>8316</v>
      </c>
    </row>
    <row r="2839" spans="1:22" ht="45" x14ac:dyDescent="0.3">
      <c r="A2839">
        <v>3310</v>
      </c>
      <c r="B2839" s="3" t="s">
        <v>3310</v>
      </c>
      <c r="C2839" s="3" t="s">
        <v>7420</v>
      </c>
      <c r="D2839" s="20">
        <v>6500</v>
      </c>
      <c r="E2839" s="7">
        <v>6505</v>
      </c>
      <c r="F2839" s="7">
        <f t="shared" si="273"/>
        <v>100</v>
      </c>
      <c r="G2839" s="7">
        <f t="shared" si="274"/>
        <v>209.84</v>
      </c>
      <c r="H2839" t="s">
        <v>8218</v>
      </c>
      <c r="I2839" t="s">
        <v>8223</v>
      </c>
      <c r="J2839" t="s">
        <v>8245</v>
      </c>
      <c r="K2839">
        <v>1444169825</v>
      </c>
      <c r="L2839">
        <v>1441577825</v>
      </c>
      <c r="M2839" s="13">
        <f t="shared" si="275"/>
        <v>42253.928530092591</v>
      </c>
      <c r="N2839" s="13" t="str">
        <f t="shared" si="276"/>
        <v>2015</v>
      </c>
      <c r="O2839" s="13" t="str">
        <f t="shared" si="277"/>
        <v>Sep</v>
      </c>
      <c r="P2839" s="13">
        <f t="shared" si="278"/>
        <v>42283.928530092591</v>
      </c>
      <c r="Q2839" t="b">
        <v>0</v>
      </c>
      <c r="R2839">
        <v>31</v>
      </c>
      <c r="S2839" t="b">
        <v>1</v>
      </c>
      <c r="T2839" t="s">
        <v>8269</v>
      </c>
      <c r="U2839" s="9" t="s">
        <v>8315</v>
      </c>
      <c r="V2839" t="s">
        <v>8316</v>
      </c>
    </row>
    <row r="2840" spans="1:22" ht="45" x14ac:dyDescent="0.3">
      <c r="A2840">
        <v>2784</v>
      </c>
      <c r="B2840" s="3" t="s">
        <v>2784</v>
      </c>
      <c r="C2840" s="3" t="s">
        <v>6894</v>
      </c>
      <c r="D2840" s="20">
        <v>6000</v>
      </c>
      <c r="E2840" s="7">
        <v>7140</v>
      </c>
      <c r="F2840" s="7">
        <f t="shared" si="273"/>
        <v>119</v>
      </c>
      <c r="G2840" s="7">
        <f t="shared" si="274"/>
        <v>66.11</v>
      </c>
      <c r="H2840" t="s">
        <v>8218</v>
      </c>
      <c r="I2840" t="s">
        <v>8223</v>
      </c>
      <c r="J2840" t="s">
        <v>8245</v>
      </c>
      <c r="K2840">
        <v>1414608843</v>
      </c>
      <c r="L2840">
        <v>1412794443</v>
      </c>
      <c r="M2840" s="13">
        <f t="shared" si="275"/>
        <v>41920.787534722222</v>
      </c>
      <c r="N2840" s="13" t="str">
        <f t="shared" si="276"/>
        <v>2014</v>
      </c>
      <c r="O2840" s="13" t="str">
        <f t="shared" si="277"/>
        <v>Oct</v>
      </c>
      <c r="P2840" s="13">
        <f t="shared" si="278"/>
        <v>41941.787534722222</v>
      </c>
      <c r="Q2840" t="b">
        <v>0</v>
      </c>
      <c r="R2840">
        <v>108</v>
      </c>
      <c r="S2840" t="b">
        <v>1</v>
      </c>
      <c r="T2840" t="s">
        <v>8269</v>
      </c>
      <c r="U2840" s="9" t="s">
        <v>8315</v>
      </c>
      <c r="V2840" t="s">
        <v>8316</v>
      </c>
    </row>
    <row r="2841" spans="1:22" ht="60" x14ac:dyDescent="0.3">
      <c r="A2841">
        <v>2822</v>
      </c>
      <c r="B2841" s="3" t="s">
        <v>2822</v>
      </c>
      <c r="C2841" s="3" t="s">
        <v>6932</v>
      </c>
      <c r="D2841" s="20">
        <v>6000</v>
      </c>
      <c r="E2841" s="7">
        <v>6000</v>
      </c>
      <c r="F2841" s="7">
        <f t="shared" si="273"/>
        <v>100</v>
      </c>
      <c r="G2841" s="7">
        <f t="shared" si="274"/>
        <v>63.83</v>
      </c>
      <c r="H2841" t="s">
        <v>8218</v>
      </c>
      <c r="I2841" t="s">
        <v>8223</v>
      </c>
      <c r="J2841" t="s">
        <v>8245</v>
      </c>
      <c r="K2841">
        <v>1427469892</v>
      </c>
      <c r="L2841">
        <v>1424881492</v>
      </c>
      <c r="M2841" s="13">
        <f t="shared" si="275"/>
        <v>42060.683935185181</v>
      </c>
      <c r="N2841" s="13" t="str">
        <f t="shared" si="276"/>
        <v>2015</v>
      </c>
      <c r="O2841" s="13" t="str">
        <f t="shared" si="277"/>
        <v>Feb</v>
      </c>
      <c r="P2841" s="13">
        <f t="shared" si="278"/>
        <v>42090.642268518524</v>
      </c>
      <c r="Q2841" t="b">
        <v>0</v>
      </c>
      <c r="R2841">
        <v>94</v>
      </c>
      <c r="S2841" t="b">
        <v>1</v>
      </c>
      <c r="T2841" t="s">
        <v>8269</v>
      </c>
      <c r="U2841" s="9" t="s">
        <v>8315</v>
      </c>
      <c r="V2841" t="s">
        <v>8316</v>
      </c>
    </row>
    <row r="2842" spans="1:22" ht="45" x14ac:dyDescent="0.3">
      <c r="A2842">
        <v>2970</v>
      </c>
      <c r="B2842" s="3" t="s">
        <v>2970</v>
      </c>
      <c r="C2842" s="3" t="s">
        <v>7080</v>
      </c>
      <c r="D2842" s="20">
        <v>6000</v>
      </c>
      <c r="E2842" s="7">
        <v>6360</v>
      </c>
      <c r="F2842" s="7">
        <f t="shared" si="273"/>
        <v>106</v>
      </c>
      <c r="G2842" s="7">
        <f t="shared" si="274"/>
        <v>69.89</v>
      </c>
      <c r="H2842" t="s">
        <v>8218</v>
      </c>
      <c r="I2842" t="s">
        <v>8223</v>
      </c>
      <c r="J2842" t="s">
        <v>8245</v>
      </c>
      <c r="K2842">
        <v>1405699451</v>
      </c>
      <c r="L2842">
        <v>1403107451</v>
      </c>
      <c r="M2842" s="13">
        <f t="shared" si="275"/>
        <v>41808.669571759259</v>
      </c>
      <c r="N2842" s="13" t="str">
        <f t="shared" si="276"/>
        <v>2014</v>
      </c>
      <c r="O2842" s="13" t="str">
        <f t="shared" si="277"/>
        <v>Jun</v>
      </c>
      <c r="P2842" s="13">
        <f t="shared" si="278"/>
        <v>41838.669571759259</v>
      </c>
      <c r="Q2842" t="b">
        <v>0</v>
      </c>
      <c r="R2842">
        <v>91</v>
      </c>
      <c r="S2842" t="b">
        <v>1</v>
      </c>
      <c r="T2842" t="s">
        <v>8269</v>
      </c>
      <c r="U2842" s="9" t="s">
        <v>8315</v>
      </c>
      <c r="V2842" t="s">
        <v>8316</v>
      </c>
    </row>
    <row r="2843" spans="1:22" ht="45" hidden="1" x14ac:dyDescent="0.3">
      <c r="A2843">
        <v>3951</v>
      </c>
      <c r="B2843" s="3" t="s">
        <v>3948</v>
      </c>
      <c r="C2843" s="3" t="s">
        <v>6961</v>
      </c>
      <c r="D2843" s="5">
        <v>200000</v>
      </c>
      <c r="E2843" s="7">
        <v>1</v>
      </c>
      <c r="F2843" s="7">
        <f t="shared" si="273"/>
        <v>0</v>
      </c>
      <c r="G2843" s="7">
        <f t="shared" si="274"/>
        <v>1</v>
      </c>
      <c r="H2843" t="s">
        <v>8220</v>
      </c>
      <c r="I2843" t="s">
        <v>8240</v>
      </c>
      <c r="J2843" t="s">
        <v>8248</v>
      </c>
      <c r="K2843">
        <v>1462301342</v>
      </c>
      <c r="L2843">
        <v>1457120942</v>
      </c>
      <c r="M2843" s="13">
        <f t="shared" si="275"/>
        <v>42433.825717592597</v>
      </c>
      <c r="N2843" s="13" t="str">
        <f t="shared" si="276"/>
        <v>2016</v>
      </c>
      <c r="O2843" s="13" t="str">
        <f t="shared" si="277"/>
        <v>Mar</v>
      </c>
      <c r="P2843" s="13">
        <f t="shared" si="278"/>
        <v>42493.784050925926</v>
      </c>
      <c r="Q2843" t="b">
        <v>0</v>
      </c>
      <c r="R2843">
        <v>1</v>
      </c>
      <c r="S2843" t="b">
        <v>0</v>
      </c>
      <c r="T2843" t="s">
        <v>8269</v>
      </c>
      <c r="U2843" s="9" t="s">
        <v>8315</v>
      </c>
      <c r="V2843" t="s">
        <v>8316</v>
      </c>
    </row>
    <row r="2844" spans="1:22" ht="60" hidden="1" x14ac:dyDescent="0.3">
      <c r="A2844">
        <v>2909</v>
      </c>
      <c r="B2844" s="3" t="s">
        <v>2909</v>
      </c>
      <c r="C2844" s="3" t="s">
        <v>7019</v>
      </c>
      <c r="D2844" s="5">
        <v>180000</v>
      </c>
      <c r="E2844" s="7">
        <v>20</v>
      </c>
      <c r="F2844" s="7">
        <f t="shared" si="273"/>
        <v>0</v>
      </c>
      <c r="G2844" s="7">
        <f t="shared" si="274"/>
        <v>20</v>
      </c>
      <c r="H2844" t="s">
        <v>8220</v>
      </c>
      <c r="I2844" t="s">
        <v>8223</v>
      </c>
      <c r="J2844" t="s">
        <v>8245</v>
      </c>
      <c r="K2844">
        <v>1416944760</v>
      </c>
      <c r="L2844">
        <v>1413527001</v>
      </c>
      <c r="M2844" s="13">
        <f t="shared" si="275"/>
        <v>41929.266215277778</v>
      </c>
      <c r="N2844" s="13" t="str">
        <f t="shared" si="276"/>
        <v>2014</v>
      </c>
      <c r="O2844" s="13" t="str">
        <f t="shared" si="277"/>
        <v>Oct</v>
      </c>
      <c r="P2844" s="13">
        <f t="shared" si="278"/>
        <v>41968.823611111111</v>
      </c>
      <c r="Q2844" t="b">
        <v>0</v>
      </c>
      <c r="R2844">
        <v>1</v>
      </c>
      <c r="S2844" t="b">
        <v>0</v>
      </c>
      <c r="T2844" t="s">
        <v>8269</v>
      </c>
      <c r="U2844" s="9" t="s">
        <v>8315</v>
      </c>
      <c r="V2844" t="s">
        <v>8316</v>
      </c>
    </row>
    <row r="2845" spans="1:22" ht="45" hidden="1" x14ac:dyDescent="0.3">
      <c r="A2845">
        <v>2876</v>
      </c>
      <c r="B2845" s="3" t="s">
        <v>2876</v>
      </c>
      <c r="C2845" s="3" t="s">
        <v>6986</v>
      </c>
      <c r="D2845" s="5">
        <v>150000</v>
      </c>
      <c r="E2845" s="7">
        <v>0</v>
      </c>
      <c r="F2845" s="7">
        <f t="shared" si="273"/>
        <v>0</v>
      </c>
      <c r="G2845" s="7">
        <f t="shared" si="274"/>
        <v>0</v>
      </c>
      <c r="H2845" t="s">
        <v>8220</v>
      </c>
      <c r="I2845" t="s">
        <v>8223</v>
      </c>
      <c r="J2845" t="s">
        <v>8245</v>
      </c>
      <c r="K2845">
        <v>1437069079</v>
      </c>
      <c r="L2845">
        <v>1434477079</v>
      </c>
      <c r="M2845" s="13">
        <f t="shared" si="275"/>
        <v>42171.743969907402</v>
      </c>
      <c r="N2845" s="13" t="str">
        <f t="shared" si="276"/>
        <v>2015</v>
      </c>
      <c r="O2845" s="13" t="str">
        <f t="shared" si="277"/>
        <v>Jun</v>
      </c>
      <c r="P2845" s="13">
        <f t="shared" si="278"/>
        <v>42201.743969907402</v>
      </c>
      <c r="Q2845" t="b">
        <v>0</v>
      </c>
      <c r="R2845">
        <v>0</v>
      </c>
      <c r="S2845" t="b">
        <v>0</v>
      </c>
      <c r="T2845" t="s">
        <v>8269</v>
      </c>
      <c r="U2845" s="9" t="s">
        <v>8315</v>
      </c>
      <c r="V2845" t="s">
        <v>8316</v>
      </c>
    </row>
    <row r="2846" spans="1:22" ht="45" hidden="1" x14ac:dyDescent="0.3">
      <c r="A2846">
        <v>2902</v>
      </c>
      <c r="B2846" s="3" t="s">
        <v>2902</v>
      </c>
      <c r="C2846" s="3" t="s">
        <v>7012</v>
      </c>
      <c r="D2846" s="5">
        <v>150000</v>
      </c>
      <c r="E2846" s="7">
        <v>25</v>
      </c>
      <c r="F2846" s="7">
        <f t="shared" si="273"/>
        <v>0</v>
      </c>
      <c r="G2846" s="7">
        <f t="shared" si="274"/>
        <v>25</v>
      </c>
      <c r="H2846" t="s">
        <v>8220</v>
      </c>
      <c r="I2846" t="s">
        <v>8223</v>
      </c>
      <c r="J2846" t="s">
        <v>8245</v>
      </c>
      <c r="K2846">
        <v>1440412396</v>
      </c>
      <c r="L2846">
        <v>1437820396</v>
      </c>
      <c r="M2846" s="13">
        <f t="shared" si="275"/>
        <v>42210.439768518518</v>
      </c>
      <c r="N2846" s="13" t="str">
        <f t="shared" si="276"/>
        <v>2015</v>
      </c>
      <c r="O2846" s="13" t="str">
        <f t="shared" si="277"/>
        <v>Jul</v>
      </c>
      <c r="P2846" s="13">
        <f t="shared" si="278"/>
        <v>42240.439768518518</v>
      </c>
      <c r="Q2846" t="b">
        <v>0</v>
      </c>
      <c r="R2846">
        <v>1</v>
      </c>
      <c r="S2846" t="b">
        <v>0</v>
      </c>
      <c r="T2846" t="s">
        <v>8269</v>
      </c>
      <c r="U2846" s="9" t="s">
        <v>8315</v>
      </c>
      <c r="V2846" t="s">
        <v>8316</v>
      </c>
    </row>
    <row r="2847" spans="1:22" ht="45" hidden="1" x14ac:dyDescent="0.3">
      <c r="A2847">
        <v>4092</v>
      </c>
      <c r="B2847" s="3" t="s">
        <v>4088</v>
      </c>
      <c r="C2847" s="3" t="s">
        <v>8195</v>
      </c>
      <c r="D2847" s="5">
        <v>110000</v>
      </c>
      <c r="E2847" s="7">
        <v>20</v>
      </c>
      <c r="F2847" s="7">
        <f t="shared" ref="F2847:F2910" si="279">IFERROR(ROUND(E2847/D2847*100,0),0)</f>
        <v>0</v>
      </c>
      <c r="G2847" s="7">
        <f t="shared" si="274"/>
        <v>20</v>
      </c>
      <c r="H2847" t="s">
        <v>8220</v>
      </c>
      <c r="I2847" t="s">
        <v>8223</v>
      </c>
      <c r="J2847" t="s">
        <v>8245</v>
      </c>
      <c r="K2847">
        <v>1428205247</v>
      </c>
      <c r="L2847">
        <v>1423024847</v>
      </c>
      <c r="M2847" s="13">
        <f t="shared" si="275"/>
        <v>42039.194988425923</v>
      </c>
      <c r="N2847" s="13" t="str">
        <f t="shared" si="276"/>
        <v>2015</v>
      </c>
      <c r="O2847" s="13" t="str">
        <f t="shared" si="277"/>
        <v>Feb</v>
      </c>
      <c r="P2847" s="13">
        <f t="shared" si="278"/>
        <v>42099.153321759266</v>
      </c>
      <c r="Q2847" t="b">
        <v>0</v>
      </c>
      <c r="R2847">
        <v>1</v>
      </c>
      <c r="S2847" t="b">
        <v>0</v>
      </c>
      <c r="T2847" t="s">
        <v>8269</v>
      </c>
      <c r="U2847" s="9" t="s">
        <v>8315</v>
      </c>
      <c r="V2847" t="s">
        <v>8316</v>
      </c>
    </row>
    <row r="2848" spans="1:22" ht="45" hidden="1" x14ac:dyDescent="0.3">
      <c r="A2848">
        <v>3853</v>
      </c>
      <c r="B2848" s="3" t="s">
        <v>3850</v>
      </c>
      <c r="C2848" s="3" t="s">
        <v>7962</v>
      </c>
      <c r="D2848" s="5">
        <v>100000</v>
      </c>
      <c r="E2848" s="7">
        <v>26</v>
      </c>
      <c r="F2848" s="7">
        <f t="shared" si="279"/>
        <v>0</v>
      </c>
      <c r="G2848" s="7">
        <f t="shared" si="274"/>
        <v>13</v>
      </c>
      <c r="H2848" t="s">
        <v>8220</v>
      </c>
      <c r="I2848" t="s">
        <v>8223</v>
      </c>
      <c r="J2848" t="s">
        <v>8245</v>
      </c>
      <c r="K2848">
        <v>1409602178</v>
      </c>
      <c r="L2848">
        <v>1406578178</v>
      </c>
      <c r="M2848" s="13">
        <f t="shared" si="275"/>
        <v>41848.84002314815</v>
      </c>
      <c r="N2848" s="13" t="str">
        <f t="shared" si="276"/>
        <v>2014</v>
      </c>
      <c r="O2848" s="13" t="str">
        <f t="shared" si="277"/>
        <v>Jul</v>
      </c>
      <c r="P2848" s="13">
        <f t="shared" si="278"/>
        <v>41883.84002314815</v>
      </c>
      <c r="Q2848" t="b">
        <v>0</v>
      </c>
      <c r="R2848">
        <v>2</v>
      </c>
      <c r="S2848" t="b">
        <v>0</v>
      </c>
      <c r="T2848" t="s">
        <v>8269</v>
      </c>
      <c r="U2848" s="9" t="s">
        <v>8315</v>
      </c>
      <c r="V2848" t="s">
        <v>8316</v>
      </c>
    </row>
    <row r="2849" spans="1:22" ht="45" hidden="1" x14ac:dyDescent="0.3">
      <c r="A2849">
        <v>3977</v>
      </c>
      <c r="B2849" s="3" t="s">
        <v>3974</v>
      </c>
      <c r="C2849" s="3" t="s">
        <v>8084</v>
      </c>
      <c r="D2849" s="5">
        <v>90000</v>
      </c>
      <c r="E2849" s="7">
        <v>1305</v>
      </c>
      <c r="F2849" s="7">
        <f t="shared" si="279"/>
        <v>1</v>
      </c>
      <c r="G2849" s="7">
        <f t="shared" si="274"/>
        <v>217.5</v>
      </c>
      <c r="H2849" t="s">
        <v>8220</v>
      </c>
      <c r="I2849" t="s">
        <v>8223</v>
      </c>
      <c r="J2849" t="s">
        <v>8245</v>
      </c>
      <c r="K2849">
        <v>1469213732</v>
      </c>
      <c r="L2849">
        <v>1466621732</v>
      </c>
      <c r="M2849" s="13">
        <f t="shared" si="275"/>
        <v>42543.788564814815</v>
      </c>
      <c r="N2849" s="13" t="str">
        <f t="shared" si="276"/>
        <v>2016</v>
      </c>
      <c r="O2849" s="13" t="str">
        <f t="shared" si="277"/>
        <v>Jun</v>
      </c>
      <c r="P2849" s="13">
        <f t="shared" si="278"/>
        <v>42573.788564814815</v>
      </c>
      <c r="Q2849" t="b">
        <v>0</v>
      </c>
      <c r="R2849">
        <v>6</v>
      </c>
      <c r="S2849" t="b">
        <v>0</v>
      </c>
      <c r="T2849" t="s">
        <v>8269</v>
      </c>
      <c r="U2849" s="9" t="s">
        <v>8315</v>
      </c>
      <c r="V2849" t="s">
        <v>8316</v>
      </c>
    </row>
    <row r="2850" spans="1:22" ht="45" hidden="1" x14ac:dyDescent="0.3">
      <c r="A2850">
        <v>4098</v>
      </c>
      <c r="B2850" s="3" t="s">
        <v>4094</v>
      </c>
      <c r="C2850" s="3" t="s">
        <v>8201</v>
      </c>
      <c r="D2850" s="5">
        <v>75000</v>
      </c>
      <c r="E2850" s="7">
        <v>0</v>
      </c>
      <c r="F2850" s="7">
        <f t="shared" si="279"/>
        <v>0</v>
      </c>
      <c r="G2850" s="7">
        <f t="shared" si="274"/>
        <v>0</v>
      </c>
      <c r="H2850" t="s">
        <v>8220</v>
      </c>
      <c r="I2850" t="s">
        <v>8223</v>
      </c>
      <c r="J2850" t="s">
        <v>8245</v>
      </c>
      <c r="K2850">
        <v>1465060797</v>
      </c>
      <c r="L2850">
        <v>1462468797</v>
      </c>
      <c r="M2850" s="13">
        <f t="shared" si="275"/>
        <v>42495.722187499996</v>
      </c>
      <c r="N2850" s="13" t="str">
        <f t="shared" si="276"/>
        <v>2016</v>
      </c>
      <c r="O2850" s="13" t="str">
        <f t="shared" si="277"/>
        <v>May</v>
      </c>
      <c r="P2850" s="13">
        <f t="shared" si="278"/>
        <v>42525.722187499996</v>
      </c>
      <c r="Q2850" t="b">
        <v>0</v>
      </c>
      <c r="R2850">
        <v>0</v>
      </c>
      <c r="S2850" t="b">
        <v>0</v>
      </c>
      <c r="T2850" t="s">
        <v>8269</v>
      </c>
      <c r="U2850" s="9" t="s">
        <v>8315</v>
      </c>
      <c r="V2850" t="s">
        <v>8316</v>
      </c>
    </row>
    <row r="2851" spans="1:22" ht="45" hidden="1" x14ac:dyDescent="0.3">
      <c r="A2851">
        <v>3909</v>
      </c>
      <c r="B2851" s="3" t="s">
        <v>3906</v>
      </c>
      <c r="C2851" s="3" t="s">
        <v>8017</v>
      </c>
      <c r="D2851" s="5">
        <v>60000</v>
      </c>
      <c r="E2851" s="7">
        <v>135</v>
      </c>
      <c r="F2851" s="7">
        <f t="shared" si="279"/>
        <v>0</v>
      </c>
      <c r="G2851" s="7">
        <f t="shared" si="274"/>
        <v>33.75</v>
      </c>
      <c r="H2851" t="s">
        <v>8220</v>
      </c>
      <c r="I2851" t="s">
        <v>8223</v>
      </c>
      <c r="J2851" t="s">
        <v>8245</v>
      </c>
      <c r="K2851">
        <v>1410424642</v>
      </c>
      <c r="L2851">
        <v>1407832642</v>
      </c>
      <c r="M2851" s="13">
        <f t="shared" si="275"/>
        <v>41863.359282407408</v>
      </c>
      <c r="N2851" s="13" t="str">
        <f t="shared" si="276"/>
        <v>2014</v>
      </c>
      <c r="O2851" s="13" t="str">
        <f t="shared" si="277"/>
        <v>Aug</v>
      </c>
      <c r="P2851" s="13">
        <f t="shared" si="278"/>
        <v>41893.359282407408</v>
      </c>
      <c r="Q2851" t="b">
        <v>0</v>
      </c>
      <c r="R2851">
        <v>4</v>
      </c>
      <c r="S2851" t="b">
        <v>0</v>
      </c>
      <c r="T2851" t="s">
        <v>8269</v>
      </c>
      <c r="U2851" s="9" t="s">
        <v>8315</v>
      </c>
      <c r="V2851" t="s">
        <v>8316</v>
      </c>
    </row>
    <row r="2852" spans="1:22" ht="60" hidden="1" x14ac:dyDescent="0.3">
      <c r="A2852">
        <v>3918</v>
      </c>
      <c r="B2852" s="3" t="s">
        <v>3915</v>
      </c>
      <c r="C2852" s="3" t="s">
        <v>8026</v>
      </c>
      <c r="D2852" s="5">
        <v>60000</v>
      </c>
      <c r="E2852" s="7">
        <v>120</v>
      </c>
      <c r="F2852" s="7">
        <f t="shared" si="279"/>
        <v>0</v>
      </c>
      <c r="G2852" s="7">
        <f t="shared" si="274"/>
        <v>40</v>
      </c>
      <c r="H2852" t="s">
        <v>8220</v>
      </c>
      <c r="I2852" t="s">
        <v>8224</v>
      </c>
      <c r="J2852" t="s">
        <v>8246</v>
      </c>
      <c r="K2852">
        <v>1407168000</v>
      </c>
      <c r="L2852">
        <v>1406131023</v>
      </c>
      <c r="M2852" s="13">
        <f t="shared" si="275"/>
        <v>41843.664618055554</v>
      </c>
      <c r="N2852" s="13" t="str">
        <f t="shared" si="276"/>
        <v>2014</v>
      </c>
      <c r="O2852" s="13" t="str">
        <f t="shared" si="277"/>
        <v>Jul</v>
      </c>
      <c r="P2852" s="13">
        <f t="shared" si="278"/>
        <v>41855.666666666664</v>
      </c>
      <c r="Q2852" t="b">
        <v>0</v>
      </c>
      <c r="R2852">
        <v>3</v>
      </c>
      <c r="S2852" t="b">
        <v>0</v>
      </c>
      <c r="T2852" t="s">
        <v>8269</v>
      </c>
      <c r="U2852" s="9" t="s">
        <v>8315</v>
      </c>
      <c r="V2852" t="s">
        <v>8316</v>
      </c>
    </row>
    <row r="2853" spans="1:22" ht="60" hidden="1" x14ac:dyDescent="0.3">
      <c r="A2853">
        <v>2863</v>
      </c>
      <c r="B2853" s="3" t="s">
        <v>2863</v>
      </c>
      <c r="C2853" s="3" t="s">
        <v>6973</v>
      </c>
      <c r="D2853" s="5">
        <v>50000</v>
      </c>
      <c r="E2853" s="7">
        <v>20</v>
      </c>
      <c r="F2853" s="7">
        <f t="shared" si="279"/>
        <v>0</v>
      </c>
      <c r="G2853" s="7">
        <f t="shared" si="274"/>
        <v>20</v>
      </c>
      <c r="H2853" t="s">
        <v>8220</v>
      </c>
      <c r="I2853" t="s">
        <v>8223</v>
      </c>
      <c r="J2853" t="s">
        <v>8245</v>
      </c>
      <c r="K2853">
        <v>1410279123</v>
      </c>
      <c r="L2853">
        <v>1405095123</v>
      </c>
      <c r="M2853" s="13">
        <f t="shared" si="275"/>
        <v>41831.675034722226</v>
      </c>
      <c r="N2853" s="13" t="str">
        <f t="shared" si="276"/>
        <v>2014</v>
      </c>
      <c r="O2853" s="13" t="str">
        <f t="shared" si="277"/>
        <v>Jul</v>
      </c>
      <c r="P2853" s="13">
        <f t="shared" si="278"/>
        <v>41891.675034722226</v>
      </c>
      <c r="Q2853" t="b">
        <v>0</v>
      </c>
      <c r="R2853">
        <v>1</v>
      </c>
      <c r="S2853" t="b">
        <v>0</v>
      </c>
      <c r="T2853" t="s">
        <v>8269</v>
      </c>
      <c r="U2853" s="9" t="s">
        <v>8315</v>
      </c>
      <c r="V2853" t="s">
        <v>8316</v>
      </c>
    </row>
    <row r="2854" spans="1:22" ht="30" hidden="1" x14ac:dyDescent="0.3">
      <c r="A2854">
        <v>2894</v>
      </c>
      <c r="B2854" s="3" t="s">
        <v>2894</v>
      </c>
      <c r="C2854" s="3" t="s">
        <v>7004</v>
      </c>
      <c r="D2854" s="5">
        <v>50000</v>
      </c>
      <c r="E2854" s="7">
        <v>0</v>
      </c>
      <c r="F2854" s="7">
        <f t="shared" si="279"/>
        <v>0</v>
      </c>
      <c r="G2854" s="7">
        <f t="shared" si="274"/>
        <v>0</v>
      </c>
      <c r="H2854" t="s">
        <v>8220</v>
      </c>
      <c r="I2854" t="s">
        <v>8223</v>
      </c>
      <c r="J2854" t="s">
        <v>8245</v>
      </c>
      <c r="K2854">
        <v>1428100815</v>
      </c>
      <c r="L2854">
        <v>1422920415</v>
      </c>
      <c r="M2854" s="13">
        <f t="shared" si="275"/>
        <v>42037.986284722225</v>
      </c>
      <c r="N2854" s="13" t="str">
        <f t="shared" si="276"/>
        <v>2015</v>
      </c>
      <c r="O2854" s="13" t="str">
        <f t="shared" si="277"/>
        <v>Feb</v>
      </c>
      <c r="P2854" s="13">
        <f t="shared" si="278"/>
        <v>42097.944618055553</v>
      </c>
      <c r="Q2854" t="b">
        <v>0</v>
      </c>
      <c r="R2854">
        <v>0</v>
      </c>
      <c r="S2854" t="b">
        <v>0</v>
      </c>
      <c r="T2854" t="s">
        <v>8269</v>
      </c>
      <c r="U2854" s="9" t="s">
        <v>8315</v>
      </c>
      <c r="V2854" t="s">
        <v>8316</v>
      </c>
    </row>
    <row r="2855" spans="1:22" ht="60" hidden="1" x14ac:dyDescent="0.3">
      <c r="A2855">
        <v>3893</v>
      </c>
      <c r="B2855" s="3" t="s">
        <v>3890</v>
      </c>
      <c r="C2855" s="3" t="s">
        <v>8001</v>
      </c>
      <c r="D2855" s="5">
        <v>50000</v>
      </c>
      <c r="E2855" s="7">
        <v>10775</v>
      </c>
      <c r="F2855" s="7">
        <f t="shared" si="279"/>
        <v>22</v>
      </c>
      <c r="G2855" s="7">
        <f t="shared" si="274"/>
        <v>128.27000000000001</v>
      </c>
      <c r="H2855" t="s">
        <v>8220</v>
      </c>
      <c r="I2855" t="s">
        <v>8223</v>
      </c>
      <c r="J2855" t="s">
        <v>8245</v>
      </c>
      <c r="K2855">
        <v>1404194400</v>
      </c>
      <c r="L2855">
        <v>1400600840</v>
      </c>
      <c r="M2855" s="13">
        <f t="shared" si="275"/>
        <v>41779.657870370371</v>
      </c>
      <c r="N2855" s="13" t="str">
        <f t="shared" si="276"/>
        <v>2014</v>
      </c>
      <c r="O2855" s="13" t="str">
        <f t="shared" si="277"/>
        <v>May</v>
      </c>
      <c r="P2855" s="13">
        <f t="shared" si="278"/>
        <v>41821.25</v>
      </c>
      <c r="Q2855" t="b">
        <v>0</v>
      </c>
      <c r="R2855">
        <v>84</v>
      </c>
      <c r="S2855" t="b">
        <v>0</v>
      </c>
      <c r="T2855" t="s">
        <v>8269</v>
      </c>
      <c r="U2855" s="9" t="s">
        <v>8315</v>
      </c>
      <c r="V2855" t="s">
        <v>8316</v>
      </c>
    </row>
    <row r="2856" spans="1:22" ht="45" hidden="1" x14ac:dyDescent="0.3">
      <c r="A2856">
        <v>3993</v>
      </c>
      <c r="B2856" s="3" t="s">
        <v>3989</v>
      </c>
      <c r="C2856" s="3" t="s">
        <v>8099</v>
      </c>
      <c r="D2856" s="5">
        <v>50000</v>
      </c>
      <c r="E2856" s="7">
        <v>3</v>
      </c>
      <c r="F2856" s="7">
        <f t="shared" si="279"/>
        <v>0</v>
      </c>
      <c r="G2856" s="7">
        <f t="shared" si="274"/>
        <v>3</v>
      </c>
      <c r="H2856" t="s">
        <v>8220</v>
      </c>
      <c r="I2856" t="s">
        <v>8223</v>
      </c>
      <c r="J2856" t="s">
        <v>8245</v>
      </c>
      <c r="K2856">
        <v>1431549912</v>
      </c>
      <c r="L2856">
        <v>1428957912</v>
      </c>
      <c r="M2856" s="13">
        <f t="shared" si="275"/>
        <v>42107.864722222221</v>
      </c>
      <c r="N2856" s="13" t="str">
        <f t="shared" si="276"/>
        <v>2015</v>
      </c>
      <c r="O2856" s="13" t="str">
        <f t="shared" si="277"/>
        <v>Apr</v>
      </c>
      <c r="P2856" s="13">
        <f t="shared" si="278"/>
        <v>42137.864722222221</v>
      </c>
      <c r="Q2856" t="b">
        <v>0</v>
      </c>
      <c r="R2856">
        <v>1</v>
      </c>
      <c r="S2856" t="b">
        <v>0</v>
      </c>
      <c r="T2856" t="s">
        <v>8269</v>
      </c>
      <c r="U2856" s="9" t="s">
        <v>8315</v>
      </c>
      <c r="V2856" t="s">
        <v>8316</v>
      </c>
    </row>
    <row r="2857" spans="1:22" ht="30" hidden="1" x14ac:dyDescent="0.3">
      <c r="A2857">
        <v>2884</v>
      </c>
      <c r="B2857" s="3" t="s">
        <v>2884</v>
      </c>
      <c r="C2857" s="3" t="s">
        <v>6994</v>
      </c>
      <c r="D2857" s="5">
        <v>45000</v>
      </c>
      <c r="E2857" s="7">
        <v>185</v>
      </c>
      <c r="F2857" s="7">
        <f t="shared" si="279"/>
        <v>0</v>
      </c>
      <c r="G2857" s="7">
        <f t="shared" si="274"/>
        <v>46.25</v>
      </c>
      <c r="H2857" t="s">
        <v>8220</v>
      </c>
      <c r="I2857" t="s">
        <v>8223</v>
      </c>
      <c r="J2857" t="s">
        <v>8245</v>
      </c>
      <c r="K2857">
        <v>1417800435</v>
      </c>
      <c r="L2857">
        <v>1415208435</v>
      </c>
      <c r="M2857" s="13">
        <f t="shared" si="275"/>
        <v>41948.727256944447</v>
      </c>
      <c r="N2857" s="13" t="str">
        <f t="shared" si="276"/>
        <v>2014</v>
      </c>
      <c r="O2857" s="13" t="str">
        <f t="shared" si="277"/>
        <v>Nov</v>
      </c>
      <c r="P2857" s="13">
        <f t="shared" si="278"/>
        <v>41978.727256944447</v>
      </c>
      <c r="Q2857" t="b">
        <v>0</v>
      </c>
      <c r="R2857">
        <v>4</v>
      </c>
      <c r="S2857" t="b">
        <v>0</v>
      </c>
      <c r="T2857" t="s">
        <v>8269</v>
      </c>
      <c r="U2857" s="9" t="s">
        <v>8315</v>
      </c>
      <c r="V2857" t="s">
        <v>8316</v>
      </c>
    </row>
    <row r="2858" spans="1:22" ht="75" hidden="1" x14ac:dyDescent="0.3">
      <c r="A2858">
        <v>3845</v>
      </c>
      <c r="B2858" s="3" t="s">
        <v>3842</v>
      </c>
      <c r="C2858" s="3" t="s">
        <v>7954</v>
      </c>
      <c r="D2858" s="5">
        <v>40000</v>
      </c>
      <c r="E2858" s="7">
        <v>842</v>
      </c>
      <c r="F2858" s="7">
        <f t="shared" si="279"/>
        <v>2</v>
      </c>
      <c r="G2858" s="7">
        <f t="shared" si="274"/>
        <v>70.17</v>
      </c>
      <c r="H2858" t="s">
        <v>8220</v>
      </c>
      <c r="I2858" t="s">
        <v>8223</v>
      </c>
      <c r="J2858" t="s">
        <v>8245</v>
      </c>
      <c r="K2858">
        <v>1443711774</v>
      </c>
      <c r="L2858">
        <v>1441119774</v>
      </c>
      <c r="M2858" s="13">
        <f t="shared" si="275"/>
        <v>42248.627013888887</v>
      </c>
      <c r="N2858" s="13" t="str">
        <f t="shared" si="276"/>
        <v>2015</v>
      </c>
      <c r="O2858" s="13" t="str">
        <f t="shared" si="277"/>
        <v>Sep</v>
      </c>
      <c r="P2858" s="13">
        <f t="shared" si="278"/>
        <v>42278.627013888887</v>
      </c>
      <c r="Q2858" t="b">
        <v>1</v>
      </c>
      <c r="R2858">
        <v>12</v>
      </c>
      <c r="S2858" t="b">
        <v>0</v>
      </c>
      <c r="T2858" t="s">
        <v>8269</v>
      </c>
      <c r="U2858" s="9" t="s">
        <v>8315</v>
      </c>
      <c r="V2858" t="s">
        <v>8316</v>
      </c>
    </row>
    <row r="2859" spans="1:22" ht="60" hidden="1" x14ac:dyDescent="0.3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s="7">
        <f t="shared" si="279"/>
        <v>20</v>
      </c>
      <c r="G2859" s="7">
        <f t="shared" si="274"/>
        <v>500</v>
      </c>
      <c r="H2859" t="s">
        <v>8220</v>
      </c>
      <c r="I2859" t="s">
        <v>8237</v>
      </c>
      <c r="J2859" t="s">
        <v>8255</v>
      </c>
      <c r="K2859">
        <v>1487613600</v>
      </c>
      <c r="L2859">
        <v>1482444295</v>
      </c>
      <c r="M2859" s="13">
        <f t="shared" si="275"/>
        <v>42726.920081018514</v>
      </c>
      <c r="N2859" s="13" t="str">
        <f t="shared" si="276"/>
        <v>2016</v>
      </c>
      <c r="O2859" s="13" t="str">
        <f t="shared" si="277"/>
        <v>Dec</v>
      </c>
      <c r="P2859" s="13">
        <f t="shared" si="278"/>
        <v>42786.75</v>
      </c>
      <c r="Q2859" t="b">
        <v>0</v>
      </c>
      <c r="R2859">
        <v>15</v>
      </c>
      <c r="S2859" t="b">
        <v>0</v>
      </c>
      <c r="T2859" t="s">
        <v>8269</v>
      </c>
      <c r="U2859" s="9" t="s">
        <v>8315</v>
      </c>
      <c r="V2859" t="s">
        <v>8316</v>
      </c>
    </row>
    <row r="2860" spans="1:22" ht="60" hidden="1" x14ac:dyDescent="0.3">
      <c r="A2860">
        <v>2848</v>
      </c>
      <c r="B2860" s="3" t="s">
        <v>2848</v>
      </c>
      <c r="C2860" s="3" t="s">
        <v>6958</v>
      </c>
      <c r="D2860" s="5">
        <v>35000</v>
      </c>
      <c r="E2860" s="7">
        <v>70</v>
      </c>
      <c r="F2860" s="7">
        <f t="shared" si="279"/>
        <v>0</v>
      </c>
      <c r="G2860" s="7">
        <f t="shared" si="274"/>
        <v>23.33</v>
      </c>
      <c r="H2860" t="s">
        <v>8220</v>
      </c>
      <c r="I2860" t="s">
        <v>8223</v>
      </c>
      <c r="J2860" t="s">
        <v>8245</v>
      </c>
      <c r="K2860">
        <v>1432913659</v>
      </c>
      <c r="L2860">
        <v>1430321659</v>
      </c>
      <c r="M2860" s="13">
        <f t="shared" si="275"/>
        <v>42123.648831018523</v>
      </c>
      <c r="N2860" s="13" t="str">
        <f t="shared" si="276"/>
        <v>2015</v>
      </c>
      <c r="O2860" s="13" t="str">
        <f t="shared" si="277"/>
        <v>Apr</v>
      </c>
      <c r="P2860" s="13">
        <f t="shared" si="278"/>
        <v>42153.648831018523</v>
      </c>
      <c r="Q2860" t="b">
        <v>0</v>
      </c>
      <c r="R2860">
        <v>3</v>
      </c>
      <c r="S2860" t="b">
        <v>0</v>
      </c>
      <c r="T2860" t="s">
        <v>8269</v>
      </c>
      <c r="U2860" s="9" t="s">
        <v>8315</v>
      </c>
      <c r="V2860" t="s">
        <v>8316</v>
      </c>
    </row>
    <row r="2861" spans="1:22" ht="60" hidden="1" x14ac:dyDescent="0.3">
      <c r="A2861">
        <v>4105</v>
      </c>
      <c r="B2861" s="3" t="s">
        <v>4101</v>
      </c>
      <c r="C2861" s="3" t="s">
        <v>8208</v>
      </c>
      <c r="D2861" s="5">
        <v>33000</v>
      </c>
      <c r="E2861" s="7">
        <v>2300</v>
      </c>
      <c r="F2861" s="7">
        <f t="shared" si="279"/>
        <v>7</v>
      </c>
      <c r="G2861" s="7">
        <f t="shared" si="274"/>
        <v>383.33</v>
      </c>
      <c r="H2861" t="s">
        <v>8220</v>
      </c>
      <c r="I2861" t="s">
        <v>8237</v>
      </c>
      <c r="J2861" t="s">
        <v>8255</v>
      </c>
      <c r="K2861">
        <v>1482711309</v>
      </c>
      <c r="L2861">
        <v>1479860109</v>
      </c>
      <c r="M2861" s="13">
        <f t="shared" si="275"/>
        <v>42697.010520833333</v>
      </c>
      <c r="N2861" s="13" t="str">
        <f t="shared" si="276"/>
        <v>2016</v>
      </c>
      <c r="O2861" s="13" t="str">
        <f t="shared" si="277"/>
        <v>Nov</v>
      </c>
      <c r="P2861" s="13">
        <f t="shared" si="278"/>
        <v>42730.010520833333</v>
      </c>
      <c r="Q2861" t="b">
        <v>0</v>
      </c>
      <c r="R2861">
        <v>6</v>
      </c>
      <c r="S2861" t="b">
        <v>0</v>
      </c>
      <c r="T2861" t="s">
        <v>8269</v>
      </c>
      <c r="U2861" s="9" t="s">
        <v>8315</v>
      </c>
      <c r="V2861" t="s">
        <v>8316</v>
      </c>
    </row>
    <row r="2862" spans="1:22" ht="60" hidden="1" x14ac:dyDescent="0.3">
      <c r="A2862">
        <v>2888</v>
      </c>
      <c r="B2862" s="3" t="s">
        <v>2888</v>
      </c>
      <c r="C2862" s="3" t="s">
        <v>6998</v>
      </c>
      <c r="D2862" s="5">
        <v>30000</v>
      </c>
      <c r="E2862" s="7">
        <v>0</v>
      </c>
      <c r="F2862" s="7">
        <f t="shared" si="279"/>
        <v>0</v>
      </c>
      <c r="G2862" s="7">
        <f t="shared" si="274"/>
        <v>0</v>
      </c>
      <c r="H2862" t="s">
        <v>8220</v>
      </c>
      <c r="I2862" t="s">
        <v>8223</v>
      </c>
      <c r="J2862" t="s">
        <v>8245</v>
      </c>
      <c r="K2862">
        <v>1413608340</v>
      </c>
      <c r="L2862">
        <v>1412945440</v>
      </c>
      <c r="M2862" s="13">
        <f t="shared" si="275"/>
        <v>41922.535185185188</v>
      </c>
      <c r="N2862" s="13" t="str">
        <f t="shared" si="276"/>
        <v>2014</v>
      </c>
      <c r="O2862" s="13" t="str">
        <f t="shared" si="277"/>
        <v>Oct</v>
      </c>
      <c r="P2862" s="13">
        <f t="shared" si="278"/>
        <v>41930.207638888889</v>
      </c>
      <c r="Q2862" t="b">
        <v>0</v>
      </c>
      <c r="R2862">
        <v>0</v>
      </c>
      <c r="S2862" t="b">
        <v>0</v>
      </c>
      <c r="T2862" t="s">
        <v>8269</v>
      </c>
      <c r="U2862" s="9" t="s">
        <v>8315</v>
      </c>
      <c r="V2862" t="s">
        <v>8316</v>
      </c>
    </row>
    <row r="2863" spans="1:22" ht="45" hidden="1" x14ac:dyDescent="0.3">
      <c r="A2863">
        <v>2910</v>
      </c>
      <c r="B2863" s="3" t="s">
        <v>2910</v>
      </c>
      <c r="C2863" s="3" t="s">
        <v>7020</v>
      </c>
      <c r="D2863" s="5">
        <v>30000</v>
      </c>
      <c r="E2863" s="7">
        <v>1</v>
      </c>
      <c r="F2863" s="7">
        <f t="shared" si="279"/>
        <v>0</v>
      </c>
      <c r="G2863" s="7">
        <f t="shared" si="274"/>
        <v>1</v>
      </c>
      <c r="H2863" t="s">
        <v>8220</v>
      </c>
      <c r="I2863" t="s">
        <v>8224</v>
      </c>
      <c r="J2863" t="s">
        <v>8246</v>
      </c>
      <c r="K2863">
        <v>1434139887</v>
      </c>
      <c r="L2863">
        <v>1428955887</v>
      </c>
      <c r="M2863" s="13">
        <f t="shared" si="275"/>
        <v>42107.841284722221</v>
      </c>
      <c r="N2863" s="13" t="str">
        <f t="shared" si="276"/>
        <v>2015</v>
      </c>
      <c r="O2863" s="13" t="str">
        <f t="shared" si="277"/>
        <v>Apr</v>
      </c>
      <c r="P2863" s="13">
        <f t="shared" si="278"/>
        <v>42167.841284722221</v>
      </c>
      <c r="Q2863" t="b">
        <v>0</v>
      </c>
      <c r="R2863">
        <v>1</v>
      </c>
      <c r="S2863" t="b">
        <v>0</v>
      </c>
      <c r="T2863" t="s">
        <v>8269</v>
      </c>
      <c r="U2863" s="9" t="s">
        <v>8315</v>
      </c>
      <c r="V2863" t="s">
        <v>8316</v>
      </c>
    </row>
    <row r="2864" spans="1:22" ht="60" hidden="1" x14ac:dyDescent="0.3">
      <c r="A2864">
        <v>3849</v>
      </c>
      <c r="B2864" s="3" t="s">
        <v>3846</v>
      </c>
      <c r="C2864" s="3" t="s">
        <v>7958</v>
      </c>
      <c r="D2864" s="5">
        <v>30000</v>
      </c>
      <c r="E2864" s="7">
        <v>2113</v>
      </c>
      <c r="F2864" s="7">
        <f t="shared" si="279"/>
        <v>7</v>
      </c>
      <c r="G2864" s="7">
        <f t="shared" si="274"/>
        <v>75.459999999999994</v>
      </c>
      <c r="H2864" t="s">
        <v>8220</v>
      </c>
      <c r="I2864" t="s">
        <v>8235</v>
      </c>
      <c r="J2864" t="s">
        <v>8248</v>
      </c>
      <c r="K2864">
        <v>1434047084</v>
      </c>
      <c r="L2864">
        <v>1431455084</v>
      </c>
      <c r="M2864" s="13">
        <f t="shared" si="275"/>
        <v>42136.767175925925</v>
      </c>
      <c r="N2864" s="13" t="str">
        <f t="shared" si="276"/>
        <v>2015</v>
      </c>
      <c r="O2864" s="13" t="str">
        <f t="shared" si="277"/>
        <v>May</v>
      </c>
      <c r="P2864" s="13">
        <f t="shared" si="278"/>
        <v>42166.767175925925</v>
      </c>
      <c r="Q2864" t="b">
        <v>1</v>
      </c>
      <c r="R2864">
        <v>28</v>
      </c>
      <c r="S2864" t="b">
        <v>0</v>
      </c>
      <c r="T2864" t="s">
        <v>8269</v>
      </c>
      <c r="U2864" s="9" t="s">
        <v>8315</v>
      </c>
      <c r="V2864" t="s">
        <v>8316</v>
      </c>
    </row>
    <row r="2865" spans="1:22" ht="45" hidden="1" x14ac:dyDescent="0.3">
      <c r="A2865">
        <v>3948</v>
      </c>
      <c r="B2865" s="3" t="s">
        <v>3945</v>
      </c>
      <c r="C2865" s="3" t="s">
        <v>8056</v>
      </c>
      <c r="D2865" s="5">
        <v>30000</v>
      </c>
      <c r="E2865" s="7">
        <v>0</v>
      </c>
      <c r="F2865" s="7">
        <f t="shared" si="279"/>
        <v>0</v>
      </c>
      <c r="G2865" s="7">
        <f t="shared" si="274"/>
        <v>0</v>
      </c>
      <c r="H2865" t="s">
        <v>8220</v>
      </c>
      <c r="I2865" t="s">
        <v>8225</v>
      </c>
      <c r="J2865" t="s">
        <v>8247</v>
      </c>
      <c r="K2865">
        <v>1410076123</v>
      </c>
      <c r="L2865">
        <v>1404892123</v>
      </c>
      <c r="M2865" s="13">
        <f t="shared" si="275"/>
        <v>41829.325497685182</v>
      </c>
      <c r="N2865" s="13" t="str">
        <f t="shared" si="276"/>
        <v>2014</v>
      </c>
      <c r="O2865" s="13" t="str">
        <f t="shared" si="277"/>
        <v>Jul</v>
      </c>
      <c r="P2865" s="13">
        <f t="shared" si="278"/>
        <v>41889.325497685182</v>
      </c>
      <c r="Q2865" t="b">
        <v>0</v>
      </c>
      <c r="R2865">
        <v>0</v>
      </c>
      <c r="S2865" t="b">
        <v>0</v>
      </c>
      <c r="T2865" t="s">
        <v>8269</v>
      </c>
      <c r="U2865" s="9" t="s">
        <v>8315</v>
      </c>
      <c r="V2865" t="s">
        <v>8316</v>
      </c>
    </row>
    <row r="2866" spans="1:22" ht="45" hidden="1" x14ac:dyDescent="0.3">
      <c r="A2866">
        <v>3981</v>
      </c>
      <c r="B2866" s="3" t="s">
        <v>3358</v>
      </c>
      <c r="C2866" s="3" t="s">
        <v>7469</v>
      </c>
      <c r="D2866" s="5">
        <v>30000</v>
      </c>
      <c r="E2866" s="7">
        <v>1225</v>
      </c>
      <c r="F2866" s="7">
        <f t="shared" si="279"/>
        <v>4</v>
      </c>
      <c r="G2866" s="7">
        <f t="shared" si="274"/>
        <v>175</v>
      </c>
      <c r="H2866" t="s">
        <v>8220</v>
      </c>
      <c r="I2866" t="s">
        <v>8223</v>
      </c>
      <c r="J2866" t="s">
        <v>8245</v>
      </c>
      <c r="K2866">
        <v>1468729149</v>
      </c>
      <c r="L2866">
        <v>1463545149</v>
      </c>
      <c r="M2866" s="13">
        <f t="shared" si="275"/>
        <v>42508.179965277777</v>
      </c>
      <c r="N2866" s="13" t="str">
        <f t="shared" si="276"/>
        <v>2016</v>
      </c>
      <c r="O2866" s="13" t="str">
        <f t="shared" si="277"/>
        <v>May</v>
      </c>
      <c r="P2866" s="13">
        <f t="shared" si="278"/>
        <v>42568.179965277777</v>
      </c>
      <c r="Q2866" t="b">
        <v>0</v>
      </c>
      <c r="R2866">
        <v>7</v>
      </c>
      <c r="S2866" t="b">
        <v>0</v>
      </c>
      <c r="T2866" t="s">
        <v>8269</v>
      </c>
      <c r="U2866" s="9" t="s">
        <v>8315</v>
      </c>
      <c r="V2866" t="s">
        <v>8316</v>
      </c>
    </row>
    <row r="2867" spans="1:22" ht="45" hidden="1" x14ac:dyDescent="0.3">
      <c r="A2867">
        <v>4006</v>
      </c>
      <c r="B2867" s="3" t="s">
        <v>4002</v>
      </c>
      <c r="C2867" s="3" t="s">
        <v>8111</v>
      </c>
      <c r="D2867" s="5">
        <v>30000</v>
      </c>
      <c r="E2867" s="7">
        <v>2</v>
      </c>
      <c r="F2867" s="7">
        <f t="shared" si="279"/>
        <v>0</v>
      </c>
      <c r="G2867" s="7">
        <f t="shared" si="274"/>
        <v>2</v>
      </c>
      <c r="H2867" t="s">
        <v>8220</v>
      </c>
      <c r="I2867" t="s">
        <v>8223</v>
      </c>
      <c r="J2867" t="s">
        <v>8245</v>
      </c>
      <c r="K2867">
        <v>1455647587</v>
      </c>
      <c r="L2867">
        <v>1453487587</v>
      </c>
      <c r="M2867" s="13">
        <f t="shared" si="275"/>
        <v>42391.772997685184</v>
      </c>
      <c r="N2867" s="13" t="str">
        <f t="shared" si="276"/>
        <v>2016</v>
      </c>
      <c r="O2867" s="13" t="str">
        <f t="shared" si="277"/>
        <v>Jan</v>
      </c>
      <c r="P2867" s="13">
        <f t="shared" si="278"/>
        <v>42416.772997685184</v>
      </c>
      <c r="Q2867" t="b">
        <v>0</v>
      </c>
      <c r="R2867">
        <v>1</v>
      </c>
      <c r="S2867" t="b">
        <v>0</v>
      </c>
      <c r="T2867" t="s">
        <v>8269</v>
      </c>
      <c r="U2867" s="9" t="s">
        <v>8315</v>
      </c>
      <c r="V2867" t="s">
        <v>8316</v>
      </c>
    </row>
    <row r="2868" spans="1:22" ht="45" hidden="1" x14ac:dyDescent="0.3">
      <c r="A2868">
        <v>4095</v>
      </c>
      <c r="B2868" s="3" t="s">
        <v>4091</v>
      </c>
      <c r="C2868" s="3" t="s">
        <v>8198</v>
      </c>
      <c r="D2868" s="5">
        <v>30000</v>
      </c>
      <c r="E2868" s="7">
        <v>800</v>
      </c>
      <c r="F2868" s="7">
        <f t="shared" si="279"/>
        <v>3</v>
      </c>
      <c r="G2868" s="7">
        <f t="shared" si="274"/>
        <v>800</v>
      </c>
      <c r="H2868" t="s">
        <v>8220</v>
      </c>
      <c r="I2868" t="s">
        <v>8237</v>
      </c>
      <c r="J2868" t="s">
        <v>8255</v>
      </c>
      <c r="K2868">
        <v>1482108350</v>
      </c>
      <c r="L2868">
        <v>1479516350</v>
      </c>
      <c r="M2868" s="13">
        <f t="shared" si="275"/>
        <v>42693.031828703708</v>
      </c>
      <c r="N2868" s="13" t="str">
        <f t="shared" si="276"/>
        <v>2016</v>
      </c>
      <c r="O2868" s="13" t="str">
        <f t="shared" si="277"/>
        <v>Nov</v>
      </c>
      <c r="P2868" s="13">
        <f t="shared" si="278"/>
        <v>42723.031828703708</v>
      </c>
      <c r="Q2868" t="b">
        <v>0</v>
      </c>
      <c r="R2868">
        <v>1</v>
      </c>
      <c r="S2868" t="b">
        <v>0</v>
      </c>
      <c r="T2868" t="s">
        <v>8269</v>
      </c>
      <c r="U2868" s="9" t="s">
        <v>8315</v>
      </c>
      <c r="V2868" t="s">
        <v>8316</v>
      </c>
    </row>
    <row r="2869" spans="1:22" ht="45" hidden="1" x14ac:dyDescent="0.3">
      <c r="A2869">
        <v>3957</v>
      </c>
      <c r="B2869" s="3" t="s">
        <v>3954</v>
      </c>
      <c r="C2869" s="3" t="s">
        <v>8064</v>
      </c>
      <c r="D2869" s="5">
        <v>28000</v>
      </c>
      <c r="E2869" s="7">
        <v>7</v>
      </c>
      <c r="F2869" s="7">
        <f t="shared" si="279"/>
        <v>0</v>
      </c>
      <c r="G2869" s="7">
        <f t="shared" si="274"/>
        <v>7</v>
      </c>
      <c r="H2869" t="s">
        <v>8220</v>
      </c>
      <c r="I2869" t="s">
        <v>8223</v>
      </c>
      <c r="J2869" t="s">
        <v>8245</v>
      </c>
      <c r="K2869">
        <v>1468020354</v>
      </c>
      <c r="L2869">
        <v>1464045954</v>
      </c>
      <c r="M2869" s="13">
        <f t="shared" si="275"/>
        <v>42513.976319444439</v>
      </c>
      <c r="N2869" s="13" t="str">
        <f t="shared" si="276"/>
        <v>2016</v>
      </c>
      <c r="O2869" s="13" t="str">
        <f t="shared" si="277"/>
        <v>May</v>
      </c>
      <c r="P2869" s="13">
        <f t="shared" si="278"/>
        <v>42559.976319444439</v>
      </c>
      <c r="Q2869" t="b">
        <v>0</v>
      </c>
      <c r="R2869">
        <v>1</v>
      </c>
      <c r="S2869" t="b">
        <v>0</v>
      </c>
      <c r="T2869" t="s">
        <v>8269</v>
      </c>
      <c r="U2869" s="9" t="s">
        <v>8315</v>
      </c>
      <c r="V2869" t="s">
        <v>8316</v>
      </c>
    </row>
    <row r="2870" spans="1:22" ht="60" hidden="1" x14ac:dyDescent="0.3">
      <c r="A2870">
        <v>3952</v>
      </c>
      <c r="B2870" s="3" t="s">
        <v>3949</v>
      </c>
      <c r="C2870" s="3" t="s">
        <v>8059</v>
      </c>
      <c r="D2870" s="5">
        <v>26000</v>
      </c>
      <c r="E2870" s="7">
        <v>25</v>
      </c>
      <c r="F2870" s="7">
        <f t="shared" si="279"/>
        <v>0</v>
      </c>
      <c r="G2870" s="7">
        <f t="shared" si="274"/>
        <v>25</v>
      </c>
      <c r="H2870" t="s">
        <v>8220</v>
      </c>
      <c r="I2870" t="s">
        <v>8223</v>
      </c>
      <c r="J2870" t="s">
        <v>8245</v>
      </c>
      <c r="K2870">
        <v>1445885890</v>
      </c>
      <c r="L2870">
        <v>1440701890</v>
      </c>
      <c r="M2870" s="13">
        <f t="shared" si="275"/>
        <v>42243.790393518517</v>
      </c>
      <c r="N2870" s="13" t="str">
        <f t="shared" si="276"/>
        <v>2015</v>
      </c>
      <c r="O2870" s="13" t="str">
        <f t="shared" si="277"/>
        <v>Aug</v>
      </c>
      <c r="P2870" s="13">
        <f t="shared" si="278"/>
        <v>42303.790393518517</v>
      </c>
      <c r="Q2870" t="b">
        <v>0</v>
      </c>
      <c r="R2870">
        <v>1</v>
      </c>
      <c r="S2870" t="b">
        <v>0</v>
      </c>
      <c r="T2870" t="s">
        <v>8269</v>
      </c>
      <c r="U2870" s="9" t="s">
        <v>8315</v>
      </c>
      <c r="V2870" t="s">
        <v>8316</v>
      </c>
    </row>
    <row r="2871" spans="1:22" ht="30" hidden="1" x14ac:dyDescent="0.3">
      <c r="A2871">
        <v>2914</v>
      </c>
      <c r="B2871" s="3" t="s">
        <v>2914</v>
      </c>
      <c r="C2871" s="3" t="s">
        <v>7024</v>
      </c>
      <c r="D2871" s="5">
        <v>25000</v>
      </c>
      <c r="E2871" s="7">
        <v>1</v>
      </c>
      <c r="F2871" s="7">
        <f t="shared" si="279"/>
        <v>0</v>
      </c>
      <c r="G2871" s="7">
        <f t="shared" si="274"/>
        <v>1</v>
      </c>
      <c r="H2871" t="s">
        <v>8220</v>
      </c>
      <c r="I2871" t="s">
        <v>8224</v>
      </c>
      <c r="J2871" t="s">
        <v>8246</v>
      </c>
      <c r="K2871">
        <v>1426365994</v>
      </c>
      <c r="L2871">
        <v>1421185594</v>
      </c>
      <c r="M2871" s="13">
        <f t="shared" si="275"/>
        <v>42017.907337962963</v>
      </c>
      <c r="N2871" s="13" t="str">
        <f t="shared" si="276"/>
        <v>2015</v>
      </c>
      <c r="O2871" s="13" t="str">
        <f t="shared" si="277"/>
        <v>Jan</v>
      </c>
      <c r="P2871" s="13">
        <f t="shared" si="278"/>
        <v>42077.865671296298</v>
      </c>
      <c r="Q2871" t="b">
        <v>0</v>
      </c>
      <c r="R2871">
        <v>1</v>
      </c>
      <c r="S2871" t="b">
        <v>0</v>
      </c>
      <c r="T2871" t="s">
        <v>8269</v>
      </c>
      <c r="U2871" s="9" t="s">
        <v>8315</v>
      </c>
      <c r="V2871" t="s">
        <v>8316</v>
      </c>
    </row>
    <row r="2872" spans="1:22" ht="60" hidden="1" x14ac:dyDescent="0.3">
      <c r="A2872">
        <v>3954</v>
      </c>
      <c r="B2872" s="3" t="s">
        <v>3951</v>
      </c>
      <c r="C2872" s="3" t="s">
        <v>8061</v>
      </c>
      <c r="D2872" s="5">
        <v>25000</v>
      </c>
      <c r="E2872" s="7">
        <v>0</v>
      </c>
      <c r="F2872" s="7">
        <f t="shared" si="279"/>
        <v>0</v>
      </c>
      <c r="G2872" s="7">
        <f t="shared" si="274"/>
        <v>0</v>
      </c>
      <c r="H2872" t="s">
        <v>8220</v>
      </c>
      <c r="I2872" t="s">
        <v>8228</v>
      </c>
      <c r="J2872" t="s">
        <v>8250</v>
      </c>
      <c r="K2872">
        <v>1405352264</v>
      </c>
      <c r="L2872">
        <v>1400168264</v>
      </c>
      <c r="M2872" s="13">
        <f t="shared" si="275"/>
        <v>41774.651203703703</v>
      </c>
      <c r="N2872" s="13" t="str">
        <f t="shared" si="276"/>
        <v>2014</v>
      </c>
      <c r="O2872" s="13" t="str">
        <f t="shared" si="277"/>
        <v>May</v>
      </c>
      <c r="P2872" s="13">
        <f t="shared" si="278"/>
        <v>41834.651203703703</v>
      </c>
      <c r="Q2872" t="b">
        <v>0</v>
      </c>
      <c r="R2872">
        <v>0</v>
      </c>
      <c r="S2872" t="b">
        <v>0</v>
      </c>
      <c r="T2872" t="s">
        <v>8269</v>
      </c>
      <c r="U2872" s="9" t="s">
        <v>8315</v>
      </c>
      <c r="V2872" t="s">
        <v>8316</v>
      </c>
    </row>
    <row r="2873" spans="1:22" ht="45" hidden="1" x14ac:dyDescent="0.3">
      <c r="A2873">
        <v>4033</v>
      </c>
      <c r="B2873" s="3" t="s">
        <v>4029</v>
      </c>
      <c r="C2873" s="3" t="s">
        <v>8138</v>
      </c>
      <c r="D2873" s="5">
        <v>23900</v>
      </c>
      <c r="E2873" s="7">
        <v>6141.99</v>
      </c>
      <c r="F2873" s="7">
        <f t="shared" si="279"/>
        <v>26</v>
      </c>
      <c r="G2873" s="7">
        <f t="shared" si="274"/>
        <v>65.34</v>
      </c>
      <c r="H2873" t="s">
        <v>8220</v>
      </c>
      <c r="I2873" t="s">
        <v>8224</v>
      </c>
      <c r="J2873" t="s">
        <v>8246</v>
      </c>
      <c r="K2873">
        <v>1475398800</v>
      </c>
      <c r="L2873">
        <v>1472711224</v>
      </c>
      <c r="M2873" s="13">
        <f t="shared" si="275"/>
        <v>42614.268796296295</v>
      </c>
      <c r="N2873" s="13" t="str">
        <f t="shared" si="276"/>
        <v>2016</v>
      </c>
      <c r="O2873" s="13" t="str">
        <f t="shared" si="277"/>
        <v>Sep</v>
      </c>
      <c r="P2873" s="13">
        <f t="shared" si="278"/>
        <v>42645.375</v>
      </c>
      <c r="Q2873" t="b">
        <v>0</v>
      </c>
      <c r="R2873">
        <v>94</v>
      </c>
      <c r="S2873" t="b">
        <v>0</v>
      </c>
      <c r="T2873" t="s">
        <v>8269</v>
      </c>
      <c r="U2873" s="9" t="s">
        <v>8315</v>
      </c>
      <c r="V2873" t="s">
        <v>8316</v>
      </c>
    </row>
    <row r="2874" spans="1:22" ht="60" hidden="1" x14ac:dyDescent="0.3">
      <c r="A2874">
        <v>2869</v>
      </c>
      <c r="B2874" s="3" t="s">
        <v>2869</v>
      </c>
      <c r="C2874" s="3" t="s">
        <v>6979</v>
      </c>
      <c r="D2874" s="5">
        <v>20000</v>
      </c>
      <c r="E2874" s="7">
        <v>177</v>
      </c>
      <c r="F2874" s="7">
        <f t="shared" si="279"/>
        <v>1</v>
      </c>
      <c r="G2874" s="7">
        <f t="shared" si="274"/>
        <v>35.4</v>
      </c>
      <c r="H2874" t="s">
        <v>8220</v>
      </c>
      <c r="I2874" t="s">
        <v>8223</v>
      </c>
      <c r="J2874" t="s">
        <v>8245</v>
      </c>
      <c r="K2874">
        <v>1468937681</v>
      </c>
      <c r="L2874">
        <v>1466345681</v>
      </c>
      <c r="M2874" s="13">
        <f t="shared" si="275"/>
        <v>42540.593530092592</v>
      </c>
      <c r="N2874" s="13" t="str">
        <f t="shared" si="276"/>
        <v>2016</v>
      </c>
      <c r="O2874" s="13" t="str">
        <f t="shared" si="277"/>
        <v>Jun</v>
      </c>
      <c r="P2874" s="13">
        <f t="shared" si="278"/>
        <v>42570.593530092592</v>
      </c>
      <c r="Q2874" t="b">
        <v>0</v>
      </c>
      <c r="R2874">
        <v>5</v>
      </c>
      <c r="S2874" t="b">
        <v>0</v>
      </c>
      <c r="T2874" t="s">
        <v>8269</v>
      </c>
      <c r="U2874" s="9" t="s">
        <v>8315</v>
      </c>
      <c r="V2874" t="s">
        <v>8316</v>
      </c>
    </row>
    <row r="2875" spans="1:22" ht="45" hidden="1" x14ac:dyDescent="0.3">
      <c r="A2875">
        <v>2875</v>
      </c>
      <c r="B2875" s="3" t="s">
        <v>2875</v>
      </c>
      <c r="C2875" s="3" t="s">
        <v>6985</v>
      </c>
      <c r="D2875" s="5">
        <v>20000</v>
      </c>
      <c r="E2875" s="7">
        <v>7</v>
      </c>
      <c r="F2875" s="7">
        <f t="shared" si="279"/>
        <v>0</v>
      </c>
      <c r="G2875" s="7">
        <f t="shared" si="274"/>
        <v>2.33</v>
      </c>
      <c r="H2875" t="s">
        <v>8220</v>
      </c>
      <c r="I2875" t="s">
        <v>8223</v>
      </c>
      <c r="J2875" t="s">
        <v>8245</v>
      </c>
      <c r="K2875">
        <v>1462417493</v>
      </c>
      <c r="L2875">
        <v>1459825493</v>
      </c>
      <c r="M2875" s="13">
        <f t="shared" si="275"/>
        <v>42465.128391203703</v>
      </c>
      <c r="N2875" s="13" t="str">
        <f t="shared" si="276"/>
        <v>2016</v>
      </c>
      <c r="O2875" s="13" t="str">
        <f t="shared" si="277"/>
        <v>Apr</v>
      </c>
      <c r="P2875" s="13">
        <f t="shared" si="278"/>
        <v>42495.128391203703</v>
      </c>
      <c r="Q2875" t="b">
        <v>0</v>
      </c>
      <c r="R2875">
        <v>3</v>
      </c>
      <c r="S2875" t="b">
        <v>0</v>
      </c>
      <c r="T2875" t="s">
        <v>8269</v>
      </c>
      <c r="U2875" s="9" t="s">
        <v>8315</v>
      </c>
      <c r="V2875" t="s">
        <v>8316</v>
      </c>
    </row>
    <row r="2876" spans="1:22" ht="45" hidden="1" x14ac:dyDescent="0.3">
      <c r="A2876">
        <v>3728</v>
      </c>
      <c r="B2876" s="3" t="s">
        <v>3725</v>
      </c>
      <c r="C2876" s="3" t="s">
        <v>7838</v>
      </c>
      <c r="D2876" s="5">
        <v>20000</v>
      </c>
      <c r="E2876" s="7">
        <v>1862</v>
      </c>
      <c r="F2876" s="7">
        <f t="shared" si="279"/>
        <v>9</v>
      </c>
      <c r="G2876" s="7">
        <f t="shared" si="274"/>
        <v>60.06</v>
      </c>
      <c r="H2876" t="s">
        <v>8220</v>
      </c>
      <c r="I2876" t="s">
        <v>8223</v>
      </c>
      <c r="J2876" t="s">
        <v>8245</v>
      </c>
      <c r="K2876">
        <v>1439957176</v>
      </c>
      <c r="L2876">
        <v>1437365176</v>
      </c>
      <c r="M2876" s="13">
        <f t="shared" si="275"/>
        <v>42205.171018518522</v>
      </c>
      <c r="N2876" s="13" t="str">
        <f t="shared" si="276"/>
        <v>2015</v>
      </c>
      <c r="O2876" s="13" t="str">
        <f t="shared" si="277"/>
        <v>Jul</v>
      </c>
      <c r="P2876" s="13">
        <f t="shared" si="278"/>
        <v>42235.171018518522</v>
      </c>
      <c r="Q2876" t="b">
        <v>0</v>
      </c>
      <c r="R2876">
        <v>31</v>
      </c>
      <c r="S2876" t="b">
        <v>0</v>
      </c>
      <c r="T2876" t="s">
        <v>8269</v>
      </c>
      <c r="U2876" s="9" t="s">
        <v>8315</v>
      </c>
      <c r="V2876" t="s">
        <v>8316</v>
      </c>
    </row>
    <row r="2877" spans="1:22" ht="45" hidden="1" x14ac:dyDescent="0.3">
      <c r="A2877">
        <v>3741</v>
      </c>
      <c r="B2877" s="3" t="s">
        <v>3738</v>
      </c>
      <c r="C2877" s="3" t="s">
        <v>7851</v>
      </c>
      <c r="D2877" s="5">
        <v>20000</v>
      </c>
      <c r="E2877" s="7">
        <v>0</v>
      </c>
      <c r="F2877" s="7">
        <f t="shared" si="279"/>
        <v>0</v>
      </c>
      <c r="G2877" s="7">
        <f t="shared" si="274"/>
        <v>0</v>
      </c>
      <c r="H2877" t="s">
        <v>8220</v>
      </c>
      <c r="I2877" t="s">
        <v>8223</v>
      </c>
      <c r="J2877" t="s">
        <v>8245</v>
      </c>
      <c r="K2877">
        <v>1450389950</v>
      </c>
      <c r="L2877">
        <v>1447797950</v>
      </c>
      <c r="M2877" s="13">
        <f t="shared" si="275"/>
        <v>42325.920717592591</v>
      </c>
      <c r="N2877" s="13" t="str">
        <f t="shared" si="276"/>
        <v>2015</v>
      </c>
      <c r="O2877" s="13" t="str">
        <f t="shared" si="277"/>
        <v>Nov</v>
      </c>
      <c r="P2877" s="13">
        <f t="shared" si="278"/>
        <v>42355.920717592591</v>
      </c>
      <c r="Q2877" t="b">
        <v>0</v>
      </c>
      <c r="R2877">
        <v>0</v>
      </c>
      <c r="S2877" t="b">
        <v>0</v>
      </c>
      <c r="T2877" t="s">
        <v>8269</v>
      </c>
      <c r="U2877" s="9" t="s">
        <v>8315</v>
      </c>
      <c r="V2877" t="s">
        <v>8316</v>
      </c>
    </row>
    <row r="2878" spans="1:22" ht="45" hidden="1" x14ac:dyDescent="0.3">
      <c r="A2878">
        <v>3929</v>
      </c>
      <c r="B2878" s="3" t="s">
        <v>3926</v>
      </c>
      <c r="C2878" s="3" t="s">
        <v>8037</v>
      </c>
      <c r="D2878" s="5">
        <v>20000</v>
      </c>
      <c r="E2878" s="7">
        <v>453</v>
      </c>
      <c r="F2878" s="7">
        <f t="shared" si="279"/>
        <v>2</v>
      </c>
      <c r="G2878" s="7">
        <f t="shared" si="274"/>
        <v>32.36</v>
      </c>
      <c r="H2878" t="s">
        <v>8220</v>
      </c>
      <c r="I2878" t="s">
        <v>8223</v>
      </c>
      <c r="J2878" t="s">
        <v>8245</v>
      </c>
      <c r="K2878">
        <v>1474228265</v>
      </c>
      <c r="L2878">
        <v>1471636265</v>
      </c>
      <c r="M2878" s="13">
        <f t="shared" si="275"/>
        <v>42601.827141203699</v>
      </c>
      <c r="N2878" s="13" t="str">
        <f t="shared" si="276"/>
        <v>2016</v>
      </c>
      <c r="O2878" s="13" t="str">
        <f t="shared" si="277"/>
        <v>Aug</v>
      </c>
      <c r="P2878" s="13">
        <f t="shared" si="278"/>
        <v>42631.827141203699</v>
      </c>
      <c r="Q2878" t="b">
        <v>0</v>
      </c>
      <c r="R2878">
        <v>14</v>
      </c>
      <c r="S2878" t="b">
        <v>0</v>
      </c>
      <c r="T2878" t="s">
        <v>8269</v>
      </c>
      <c r="U2878" s="9" t="s">
        <v>8315</v>
      </c>
      <c r="V2878" t="s">
        <v>8316</v>
      </c>
    </row>
    <row r="2879" spans="1:22" ht="60" hidden="1" x14ac:dyDescent="0.3">
      <c r="A2879">
        <v>3936</v>
      </c>
      <c r="B2879" s="3" t="s">
        <v>3933</v>
      </c>
      <c r="C2879" s="3" t="s">
        <v>8044</v>
      </c>
      <c r="D2879" s="5">
        <v>20000</v>
      </c>
      <c r="E2879" s="7">
        <v>0</v>
      </c>
      <c r="F2879" s="7">
        <f t="shared" si="279"/>
        <v>0</v>
      </c>
      <c r="G2879" s="7">
        <f t="shared" si="274"/>
        <v>0</v>
      </c>
      <c r="H2879" t="s">
        <v>8220</v>
      </c>
      <c r="I2879" t="s">
        <v>8223</v>
      </c>
      <c r="J2879" t="s">
        <v>8245</v>
      </c>
      <c r="K2879">
        <v>1480576720</v>
      </c>
      <c r="L2879">
        <v>1477981120</v>
      </c>
      <c r="M2879" s="13">
        <f t="shared" si="275"/>
        <v>42675.262962962966</v>
      </c>
      <c r="N2879" s="13" t="str">
        <f t="shared" si="276"/>
        <v>2016</v>
      </c>
      <c r="O2879" s="13" t="str">
        <f t="shared" si="277"/>
        <v>Nov</v>
      </c>
      <c r="P2879" s="13">
        <f t="shared" si="278"/>
        <v>42705.304629629631</v>
      </c>
      <c r="Q2879" t="b">
        <v>0</v>
      </c>
      <c r="R2879">
        <v>0</v>
      </c>
      <c r="S2879" t="b">
        <v>0</v>
      </c>
      <c r="T2879" t="s">
        <v>8269</v>
      </c>
      <c r="U2879" s="9" t="s">
        <v>8315</v>
      </c>
      <c r="V2879" t="s">
        <v>8316</v>
      </c>
    </row>
    <row r="2880" spans="1:22" ht="45" hidden="1" x14ac:dyDescent="0.3">
      <c r="A2880">
        <v>4029</v>
      </c>
      <c r="B2880" s="3" t="s">
        <v>4025</v>
      </c>
      <c r="C2880" s="3" t="s">
        <v>8134</v>
      </c>
      <c r="D2880" s="5">
        <v>20000</v>
      </c>
      <c r="E2880" s="7">
        <v>0</v>
      </c>
      <c r="F2880" s="7">
        <f t="shared" si="279"/>
        <v>0</v>
      </c>
      <c r="G2880" s="7">
        <f t="shared" si="274"/>
        <v>0</v>
      </c>
      <c r="H2880" t="s">
        <v>8220</v>
      </c>
      <c r="I2880" t="s">
        <v>8223</v>
      </c>
      <c r="J2880" t="s">
        <v>8245</v>
      </c>
      <c r="K2880">
        <v>1450053370</v>
      </c>
      <c r="L2880">
        <v>1447461370</v>
      </c>
      <c r="M2880" s="13">
        <f t="shared" si="275"/>
        <v>42322.025115740747</v>
      </c>
      <c r="N2880" s="13" t="str">
        <f t="shared" si="276"/>
        <v>2015</v>
      </c>
      <c r="O2880" s="13" t="str">
        <f t="shared" si="277"/>
        <v>Nov</v>
      </c>
      <c r="P2880" s="13">
        <f t="shared" si="278"/>
        <v>42352.025115740747</v>
      </c>
      <c r="Q2880" t="b">
        <v>0</v>
      </c>
      <c r="R2880">
        <v>0</v>
      </c>
      <c r="S2880" t="b">
        <v>0</v>
      </c>
      <c r="T2880" t="s">
        <v>8269</v>
      </c>
      <c r="U2880" s="9" t="s">
        <v>8315</v>
      </c>
      <c r="V2880" t="s">
        <v>8316</v>
      </c>
    </row>
    <row r="2881" spans="1:22" ht="45" hidden="1" x14ac:dyDescent="0.3">
      <c r="A2881">
        <v>4049</v>
      </c>
      <c r="B2881" s="3" t="s">
        <v>4045</v>
      </c>
      <c r="C2881" s="3" t="s">
        <v>8153</v>
      </c>
      <c r="D2881" s="5">
        <v>20000</v>
      </c>
      <c r="E2881" s="7">
        <v>16</v>
      </c>
      <c r="F2881" s="7">
        <f t="shared" si="279"/>
        <v>0</v>
      </c>
      <c r="G2881" s="7">
        <f t="shared" si="274"/>
        <v>16</v>
      </c>
      <c r="H2881" t="s">
        <v>8220</v>
      </c>
      <c r="I2881" t="s">
        <v>8223</v>
      </c>
      <c r="J2881" t="s">
        <v>8245</v>
      </c>
      <c r="K2881">
        <v>1436914815</v>
      </c>
      <c r="L2881">
        <v>1434322815</v>
      </c>
      <c r="M2881" s="13">
        <f t="shared" si="275"/>
        <v>42169.958506944444</v>
      </c>
      <c r="N2881" s="13" t="str">
        <f t="shared" si="276"/>
        <v>2015</v>
      </c>
      <c r="O2881" s="13" t="str">
        <f t="shared" si="277"/>
        <v>Jun</v>
      </c>
      <c r="P2881" s="13">
        <f t="shared" si="278"/>
        <v>42199.958506944444</v>
      </c>
      <c r="Q2881" t="b">
        <v>0</v>
      </c>
      <c r="R2881">
        <v>1</v>
      </c>
      <c r="S2881" t="b">
        <v>0</v>
      </c>
      <c r="T2881" t="s">
        <v>8269</v>
      </c>
      <c r="U2881" s="9" t="s">
        <v>8315</v>
      </c>
      <c r="V2881" t="s">
        <v>8316</v>
      </c>
    </row>
    <row r="2882" spans="1:22" ht="60" hidden="1" x14ac:dyDescent="0.3">
      <c r="A2882">
        <v>4062</v>
      </c>
      <c r="B2882" s="3" t="s">
        <v>4058</v>
      </c>
      <c r="C2882" s="3" t="s">
        <v>8166</v>
      </c>
      <c r="D2882" s="5">
        <v>20000</v>
      </c>
      <c r="E2882" s="7">
        <v>490</v>
      </c>
      <c r="F2882" s="7">
        <f t="shared" si="279"/>
        <v>2</v>
      </c>
      <c r="G2882" s="7">
        <f t="shared" si="274"/>
        <v>163.33000000000001</v>
      </c>
      <c r="H2882" t="s">
        <v>8220</v>
      </c>
      <c r="I2882" t="s">
        <v>8223</v>
      </c>
      <c r="J2882" t="s">
        <v>8245</v>
      </c>
      <c r="K2882">
        <v>1467481468</v>
      </c>
      <c r="L2882">
        <v>1464889468</v>
      </c>
      <c r="M2882" s="13">
        <f t="shared" si="275"/>
        <v>42523.739212962959</v>
      </c>
      <c r="N2882" s="13" t="str">
        <f t="shared" si="276"/>
        <v>2016</v>
      </c>
      <c r="O2882" s="13" t="str">
        <f t="shared" si="277"/>
        <v>Jun</v>
      </c>
      <c r="P2882" s="13">
        <f t="shared" si="278"/>
        <v>42553.739212962959</v>
      </c>
      <c r="Q2882" t="b">
        <v>0</v>
      </c>
      <c r="R2882">
        <v>3</v>
      </c>
      <c r="S2882" t="b">
        <v>0</v>
      </c>
      <c r="T2882" t="s">
        <v>8269</v>
      </c>
      <c r="U2882" s="9" t="s">
        <v>8315</v>
      </c>
      <c r="V2882" t="s">
        <v>8316</v>
      </c>
    </row>
    <row r="2883" spans="1:22" ht="60" hidden="1" x14ac:dyDescent="0.3">
      <c r="A2883">
        <v>4071</v>
      </c>
      <c r="B2883" s="3" t="s">
        <v>4067</v>
      </c>
      <c r="C2883" s="3" t="s">
        <v>8174</v>
      </c>
      <c r="D2883" s="5">
        <v>20000</v>
      </c>
      <c r="E2883" s="7">
        <v>0</v>
      </c>
      <c r="F2883" s="7">
        <f t="shared" si="279"/>
        <v>0</v>
      </c>
      <c r="G2883" s="7">
        <f t="shared" si="274"/>
        <v>0</v>
      </c>
      <c r="H2883" t="s">
        <v>8220</v>
      </c>
      <c r="I2883" t="s">
        <v>8237</v>
      </c>
      <c r="J2883" t="s">
        <v>8255</v>
      </c>
      <c r="K2883">
        <v>1482779931</v>
      </c>
      <c r="L2883">
        <v>1480187931</v>
      </c>
      <c r="M2883" s="13">
        <f t="shared" si="275"/>
        <v>42700.804756944446</v>
      </c>
      <c r="N2883" s="13" t="str">
        <f t="shared" si="276"/>
        <v>2016</v>
      </c>
      <c r="O2883" s="13" t="str">
        <f t="shared" si="277"/>
        <v>Nov</v>
      </c>
      <c r="P2883" s="13">
        <f t="shared" si="278"/>
        <v>42730.804756944446</v>
      </c>
      <c r="Q2883" t="b">
        <v>0</v>
      </c>
      <c r="R2883">
        <v>0</v>
      </c>
      <c r="S2883" t="b">
        <v>0</v>
      </c>
      <c r="T2883" t="s">
        <v>8269</v>
      </c>
      <c r="U2883" s="9" t="s">
        <v>8315</v>
      </c>
      <c r="V2883" t="s">
        <v>8316</v>
      </c>
    </row>
    <row r="2884" spans="1:22" ht="30" hidden="1" x14ac:dyDescent="0.3">
      <c r="A2884">
        <v>4022</v>
      </c>
      <c r="B2884" s="3" t="s">
        <v>4018</v>
      </c>
      <c r="C2884" s="3" t="s">
        <v>8127</v>
      </c>
      <c r="D2884" s="5">
        <v>18000</v>
      </c>
      <c r="E2884" s="7">
        <v>12521</v>
      </c>
      <c r="F2884" s="7">
        <f t="shared" si="279"/>
        <v>70</v>
      </c>
      <c r="G2884" s="7">
        <f t="shared" si="274"/>
        <v>63.56</v>
      </c>
      <c r="H2884" t="s">
        <v>8220</v>
      </c>
      <c r="I2884" t="s">
        <v>8223</v>
      </c>
      <c r="J2884" t="s">
        <v>8245</v>
      </c>
      <c r="K2884">
        <v>1422759240</v>
      </c>
      <c r="L2884">
        <v>1418824867</v>
      </c>
      <c r="M2884" s="13">
        <f t="shared" si="275"/>
        <v>41990.584108796291</v>
      </c>
      <c r="N2884" s="13" t="str">
        <f t="shared" si="276"/>
        <v>2014</v>
      </c>
      <c r="O2884" s="13" t="str">
        <f t="shared" si="277"/>
        <v>Dec</v>
      </c>
      <c r="P2884" s="13">
        <f t="shared" si="278"/>
        <v>42036.120833333334</v>
      </c>
      <c r="Q2884" t="b">
        <v>0</v>
      </c>
      <c r="R2884">
        <v>197</v>
      </c>
      <c r="S2884" t="b">
        <v>0</v>
      </c>
      <c r="T2884" t="s">
        <v>8269</v>
      </c>
      <c r="U2884" s="9" t="s">
        <v>8315</v>
      </c>
      <c r="V2884" t="s">
        <v>8316</v>
      </c>
    </row>
    <row r="2885" spans="1:22" ht="45" hidden="1" x14ac:dyDescent="0.3">
      <c r="A2885">
        <v>3953</v>
      </c>
      <c r="B2885" s="3" t="s">
        <v>3950</v>
      </c>
      <c r="C2885" s="3" t="s">
        <v>8060</v>
      </c>
      <c r="D2885" s="5">
        <v>17600</v>
      </c>
      <c r="E2885" s="7">
        <v>0</v>
      </c>
      <c r="F2885" s="7">
        <f t="shared" si="279"/>
        <v>0</v>
      </c>
      <c r="G2885" s="7">
        <f t="shared" si="274"/>
        <v>0</v>
      </c>
      <c r="H2885" t="s">
        <v>8220</v>
      </c>
      <c r="I2885" t="s">
        <v>8223</v>
      </c>
      <c r="J2885" t="s">
        <v>8245</v>
      </c>
      <c r="K2885">
        <v>1469834940</v>
      </c>
      <c r="L2885">
        <v>1467162586</v>
      </c>
      <c r="M2885" s="13">
        <f t="shared" si="275"/>
        <v>42550.048449074078</v>
      </c>
      <c r="N2885" s="13" t="str">
        <f t="shared" si="276"/>
        <v>2016</v>
      </c>
      <c r="O2885" s="13" t="str">
        <f t="shared" si="277"/>
        <v>Jun</v>
      </c>
      <c r="P2885" s="13">
        <f t="shared" si="278"/>
        <v>42580.978472222225</v>
      </c>
      <c r="Q2885" t="b">
        <v>0</v>
      </c>
      <c r="R2885">
        <v>0</v>
      </c>
      <c r="S2885" t="b">
        <v>0</v>
      </c>
      <c r="T2885" t="s">
        <v>8269</v>
      </c>
      <c r="U2885" s="9" t="s">
        <v>8315</v>
      </c>
      <c r="V2885" t="s">
        <v>8316</v>
      </c>
    </row>
    <row r="2886" spans="1:22" ht="60" hidden="1" x14ac:dyDescent="0.3">
      <c r="A2886">
        <v>4048</v>
      </c>
      <c r="B2886" s="3" t="s">
        <v>4044</v>
      </c>
      <c r="C2886" s="3" t="s">
        <v>8152</v>
      </c>
      <c r="D2886" s="5">
        <v>17000</v>
      </c>
      <c r="E2886" s="7">
        <v>3001</v>
      </c>
      <c r="F2886" s="7">
        <f t="shared" si="279"/>
        <v>18</v>
      </c>
      <c r="G2886" s="7">
        <f t="shared" si="274"/>
        <v>32.979999999999997</v>
      </c>
      <c r="H2886" t="s">
        <v>8220</v>
      </c>
      <c r="I2886" t="s">
        <v>8224</v>
      </c>
      <c r="J2886" t="s">
        <v>8246</v>
      </c>
      <c r="K2886">
        <v>1460373187</v>
      </c>
      <c r="L2886">
        <v>1457352787</v>
      </c>
      <c r="M2886" s="13">
        <f t="shared" si="275"/>
        <v>42436.509108796294</v>
      </c>
      <c r="N2886" s="13" t="str">
        <f t="shared" si="276"/>
        <v>2016</v>
      </c>
      <c r="O2886" s="13" t="str">
        <f t="shared" si="277"/>
        <v>Mar</v>
      </c>
      <c r="P2886" s="13">
        <f t="shared" si="278"/>
        <v>42471.467442129629</v>
      </c>
      <c r="Q2886" t="b">
        <v>0</v>
      </c>
      <c r="R2886">
        <v>91</v>
      </c>
      <c r="S2886" t="b">
        <v>0</v>
      </c>
      <c r="T2886" t="s">
        <v>8269</v>
      </c>
      <c r="U2886" s="9" t="s">
        <v>8315</v>
      </c>
      <c r="V2886" t="s">
        <v>8316</v>
      </c>
    </row>
    <row r="2887" spans="1:22" ht="60" hidden="1" x14ac:dyDescent="0.3">
      <c r="A2887">
        <v>2868</v>
      </c>
      <c r="B2887" s="3" t="s">
        <v>2868</v>
      </c>
      <c r="C2887" s="3" t="s">
        <v>6978</v>
      </c>
      <c r="D2887" s="5">
        <v>15000</v>
      </c>
      <c r="E2887" s="7">
        <v>6301.76</v>
      </c>
      <c r="F2887" s="7">
        <f t="shared" si="279"/>
        <v>42</v>
      </c>
      <c r="G2887" s="7">
        <f t="shared" si="274"/>
        <v>105.03</v>
      </c>
      <c r="H2887" t="s">
        <v>8220</v>
      </c>
      <c r="I2887" t="s">
        <v>8223</v>
      </c>
      <c r="J2887" t="s">
        <v>8245</v>
      </c>
      <c r="K2887">
        <v>1475697054</v>
      </c>
      <c r="L2887">
        <v>1473105054</v>
      </c>
      <c r="M2887" s="13">
        <f t="shared" si="275"/>
        <v>42618.827013888891</v>
      </c>
      <c r="N2887" s="13" t="str">
        <f t="shared" si="276"/>
        <v>2016</v>
      </c>
      <c r="O2887" s="13" t="str">
        <f t="shared" si="277"/>
        <v>Sep</v>
      </c>
      <c r="P2887" s="13">
        <f t="shared" si="278"/>
        <v>42648.827013888891</v>
      </c>
      <c r="Q2887" t="b">
        <v>0</v>
      </c>
      <c r="R2887">
        <v>60</v>
      </c>
      <c r="S2887" t="b">
        <v>0</v>
      </c>
      <c r="T2887" t="s">
        <v>8269</v>
      </c>
      <c r="U2887" s="9" t="s">
        <v>8315</v>
      </c>
      <c r="V2887" t="s">
        <v>8316</v>
      </c>
    </row>
    <row r="2888" spans="1:22" ht="60" hidden="1" x14ac:dyDescent="0.3">
      <c r="A2888">
        <v>3890</v>
      </c>
      <c r="B2888" s="3" t="s">
        <v>3887</v>
      </c>
      <c r="C2888" s="3" t="s">
        <v>7998</v>
      </c>
      <c r="D2888" s="5">
        <v>15000</v>
      </c>
      <c r="E2888" s="7">
        <v>2524</v>
      </c>
      <c r="F2888" s="7">
        <f t="shared" si="279"/>
        <v>17</v>
      </c>
      <c r="G2888" s="7">
        <f t="shared" si="274"/>
        <v>315.5</v>
      </c>
      <c r="H2888" t="s">
        <v>8220</v>
      </c>
      <c r="I2888" t="s">
        <v>8223</v>
      </c>
      <c r="J2888" t="s">
        <v>8245</v>
      </c>
      <c r="K2888">
        <v>1439662344</v>
      </c>
      <c r="L2888">
        <v>1434478344</v>
      </c>
      <c r="M2888" s="13">
        <f t="shared" si="275"/>
        <v>42171.758611111116</v>
      </c>
      <c r="N2888" s="13" t="str">
        <f t="shared" si="276"/>
        <v>2015</v>
      </c>
      <c r="O2888" s="13" t="str">
        <f t="shared" si="277"/>
        <v>Jun</v>
      </c>
      <c r="P2888" s="13">
        <f t="shared" si="278"/>
        <v>42231.758611111116</v>
      </c>
      <c r="Q2888" t="b">
        <v>0</v>
      </c>
      <c r="R2888">
        <v>8</v>
      </c>
      <c r="S2888" t="b">
        <v>0</v>
      </c>
      <c r="T2888" t="s">
        <v>8269</v>
      </c>
      <c r="U2888" s="9" t="s">
        <v>8315</v>
      </c>
      <c r="V2888" t="s">
        <v>8316</v>
      </c>
    </row>
    <row r="2889" spans="1:22" ht="60" hidden="1" x14ac:dyDescent="0.3">
      <c r="A2889">
        <v>3894</v>
      </c>
      <c r="B2889" s="3" t="s">
        <v>3891</v>
      </c>
      <c r="C2889" s="3" t="s">
        <v>8002</v>
      </c>
      <c r="D2889" s="5">
        <v>15000</v>
      </c>
      <c r="E2889" s="7">
        <v>520</v>
      </c>
      <c r="F2889" s="7">
        <f t="shared" si="279"/>
        <v>3</v>
      </c>
      <c r="G2889" s="7">
        <f t="shared" si="274"/>
        <v>47.27</v>
      </c>
      <c r="H2889" t="s">
        <v>8220</v>
      </c>
      <c r="I2889" t="s">
        <v>8223</v>
      </c>
      <c r="J2889" t="s">
        <v>8245</v>
      </c>
      <c r="K2889">
        <v>1481000340</v>
      </c>
      <c r="L2889">
        <v>1478386812</v>
      </c>
      <c r="M2889" s="13">
        <f t="shared" si="275"/>
        <v>42679.958472222221</v>
      </c>
      <c r="N2889" s="13" t="str">
        <f t="shared" si="276"/>
        <v>2016</v>
      </c>
      <c r="O2889" s="13" t="str">
        <f t="shared" si="277"/>
        <v>Nov</v>
      </c>
      <c r="P2889" s="13">
        <f t="shared" si="278"/>
        <v>42710.207638888889</v>
      </c>
      <c r="Q2889" t="b">
        <v>0</v>
      </c>
      <c r="R2889">
        <v>11</v>
      </c>
      <c r="S2889" t="b">
        <v>0</v>
      </c>
      <c r="T2889" t="s">
        <v>8269</v>
      </c>
      <c r="U2889" s="9" t="s">
        <v>8315</v>
      </c>
      <c r="V2889" t="s">
        <v>8316</v>
      </c>
    </row>
    <row r="2890" spans="1:22" ht="45" hidden="1" x14ac:dyDescent="0.3">
      <c r="A2890">
        <v>3912</v>
      </c>
      <c r="B2890" s="3" t="s">
        <v>3909</v>
      </c>
      <c r="C2890" s="3" t="s">
        <v>8020</v>
      </c>
      <c r="D2890" s="5">
        <v>15000</v>
      </c>
      <c r="E2890" s="7">
        <v>1</v>
      </c>
      <c r="F2890" s="7">
        <f t="shared" si="279"/>
        <v>0</v>
      </c>
      <c r="G2890" s="7">
        <f t="shared" ref="G2890:G2953" si="280">IFERROR(ROUND(E2890/R2890,2),0)</f>
        <v>1</v>
      </c>
      <c r="H2890" t="s">
        <v>8220</v>
      </c>
      <c r="I2890" t="s">
        <v>8223</v>
      </c>
      <c r="J2890" t="s">
        <v>8245</v>
      </c>
      <c r="K2890">
        <v>1429936500</v>
      </c>
      <c r="L2890">
        <v>1424759330</v>
      </c>
      <c r="M2890" s="13">
        <f t="shared" ref="M2890:M2953" si="281">(((L2890/60)/60)/24)+DATE(1970,1,1)</f>
        <v>42059.270023148143</v>
      </c>
      <c r="N2890" s="13" t="str">
        <f t="shared" ref="N2890:N2953" si="282">TEXT(M2890, "YYY")</f>
        <v>2015</v>
      </c>
      <c r="O2890" s="13" t="str">
        <f t="shared" ref="O2890:O2953" si="283">TEXT(M2890,"MMM")</f>
        <v>Feb</v>
      </c>
      <c r="P2890" s="13">
        <f t="shared" ref="P2890:P2953" si="284">(((K2890/60)/60)/24)+DATE(1970,1,1)</f>
        <v>42119.190972222219</v>
      </c>
      <c r="Q2890" t="b">
        <v>0</v>
      </c>
      <c r="R2890">
        <v>1</v>
      </c>
      <c r="S2890" t="b">
        <v>0</v>
      </c>
      <c r="T2890" t="s">
        <v>8269</v>
      </c>
      <c r="U2890" s="9" t="s">
        <v>8315</v>
      </c>
      <c r="V2890" t="s">
        <v>8316</v>
      </c>
    </row>
    <row r="2891" spans="1:22" ht="45" hidden="1" x14ac:dyDescent="0.3">
      <c r="A2891">
        <v>3924</v>
      </c>
      <c r="B2891" s="3" t="s">
        <v>3921</v>
      </c>
      <c r="C2891" s="3" t="s">
        <v>8032</v>
      </c>
      <c r="D2891" s="5">
        <v>15000</v>
      </c>
      <c r="E2891" s="7">
        <v>2290</v>
      </c>
      <c r="F2891" s="7">
        <f t="shared" si="279"/>
        <v>15</v>
      </c>
      <c r="G2891" s="7">
        <f t="shared" si="280"/>
        <v>57.25</v>
      </c>
      <c r="H2891" t="s">
        <v>8220</v>
      </c>
      <c r="I2891" t="s">
        <v>8223</v>
      </c>
      <c r="J2891" t="s">
        <v>8245</v>
      </c>
      <c r="K2891">
        <v>1403823722</v>
      </c>
      <c r="L2891">
        <v>1401231722</v>
      </c>
      <c r="M2891" s="13">
        <f t="shared" si="281"/>
        <v>41786.959745370368</v>
      </c>
      <c r="N2891" s="13" t="str">
        <f t="shared" si="282"/>
        <v>2014</v>
      </c>
      <c r="O2891" s="13" t="str">
        <f t="shared" si="283"/>
        <v>May</v>
      </c>
      <c r="P2891" s="13">
        <f t="shared" si="284"/>
        <v>41816.959745370368</v>
      </c>
      <c r="Q2891" t="b">
        <v>0</v>
      </c>
      <c r="R2891">
        <v>40</v>
      </c>
      <c r="S2891" t="b">
        <v>0</v>
      </c>
      <c r="T2891" t="s">
        <v>8269</v>
      </c>
      <c r="U2891" s="9" t="s">
        <v>8315</v>
      </c>
      <c r="V2891" t="s">
        <v>8316</v>
      </c>
    </row>
    <row r="2892" spans="1:22" ht="60" hidden="1" x14ac:dyDescent="0.3">
      <c r="A2892">
        <v>3970</v>
      </c>
      <c r="B2892" s="3" t="s">
        <v>3967</v>
      </c>
      <c r="C2892" s="3" t="s">
        <v>8077</v>
      </c>
      <c r="D2892" s="5">
        <v>15000</v>
      </c>
      <c r="E2892" s="7">
        <v>11</v>
      </c>
      <c r="F2892" s="7">
        <f t="shared" si="279"/>
        <v>0</v>
      </c>
      <c r="G2892" s="7">
        <f t="shared" si="280"/>
        <v>5.5</v>
      </c>
      <c r="H2892" t="s">
        <v>8220</v>
      </c>
      <c r="I2892" t="s">
        <v>8223</v>
      </c>
      <c r="J2892" t="s">
        <v>8245</v>
      </c>
      <c r="K2892">
        <v>1460925811</v>
      </c>
      <c r="L2892">
        <v>1458333811</v>
      </c>
      <c r="M2892" s="13">
        <f t="shared" si="281"/>
        <v>42447.863553240735</v>
      </c>
      <c r="N2892" s="13" t="str">
        <f t="shared" si="282"/>
        <v>2016</v>
      </c>
      <c r="O2892" s="13" t="str">
        <f t="shared" si="283"/>
        <v>Mar</v>
      </c>
      <c r="P2892" s="13">
        <f t="shared" si="284"/>
        <v>42477.863553240735</v>
      </c>
      <c r="Q2892" t="b">
        <v>0</v>
      </c>
      <c r="R2892">
        <v>2</v>
      </c>
      <c r="S2892" t="b">
        <v>0</v>
      </c>
      <c r="T2892" t="s">
        <v>8269</v>
      </c>
      <c r="U2892" s="9" t="s">
        <v>8315</v>
      </c>
      <c r="V2892" t="s">
        <v>8316</v>
      </c>
    </row>
    <row r="2893" spans="1:22" ht="45" hidden="1" x14ac:dyDescent="0.3">
      <c r="A2893">
        <v>4021</v>
      </c>
      <c r="B2893" s="3" t="s">
        <v>4017</v>
      </c>
      <c r="C2893" s="3" t="s">
        <v>8126</v>
      </c>
      <c r="D2893" s="5">
        <v>15000</v>
      </c>
      <c r="E2893" s="7">
        <v>125</v>
      </c>
      <c r="F2893" s="7">
        <f t="shared" si="279"/>
        <v>1</v>
      </c>
      <c r="G2893" s="7">
        <f t="shared" si="280"/>
        <v>62.5</v>
      </c>
      <c r="H2893" t="s">
        <v>8220</v>
      </c>
      <c r="I2893" t="s">
        <v>8223</v>
      </c>
      <c r="J2893" t="s">
        <v>8245</v>
      </c>
      <c r="K2893">
        <v>1414360358</v>
      </c>
      <c r="L2893">
        <v>1409176358</v>
      </c>
      <c r="M2893" s="13">
        <f t="shared" si="281"/>
        <v>41878.911550925928</v>
      </c>
      <c r="N2893" s="13" t="str">
        <f t="shared" si="282"/>
        <v>2014</v>
      </c>
      <c r="O2893" s="13" t="str">
        <f t="shared" si="283"/>
        <v>Aug</v>
      </c>
      <c r="P2893" s="13">
        <f t="shared" si="284"/>
        <v>41938.911550925928</v>
      </c>
      <c r="Q2893" t="b">
        <v>0</v>
      </c>
      <c r="R2893">
        <v>2</v>
      </c>
      <c r="S2893" t="b">
        <v>0</v>
      </c>
      <c r="T2893" t="s">
        <v>8269</v>
      </c>
      <c r="U2893" s="9" t="s">
        <v>8315</v>
      </c>
      <c r="V2893" t="s">
        <v>8316</v>
      </c>
    </row>
    <row r="2894" spans="1:22" ht="60" hidden="1" x14ac:dyDescent="0.3">
      <c r="A2894">
        <v>4066</v>
      </c>
      <c r="B2894" s="3" t="s">
        <v>4062</v>
      </c>
      <c r="C2894" s="3" t="s">
        <v>8170</v>
      </c>
      <c r="D2894" s="5">
        <v>15000</v>
      </c>
      <c r="E2894" s="7">
        <v>25</v>
      </c>
      <c r="F2894" s="7">
        <f t="shared" si="279"/>
        <v>0</v>
      </c>
      <c r="G2894" s="7">
        <f t="shared" si="280"/>
        <v>25</v>
      </c>
      <c r="H2894" t="s">
        <v>8220</v>
      </c>
      <c r="I2894" t="s">
        <v>8223</v>
      </c>
      <c r="J2894" t="s">
        <v>8245</v>
      </c>
      <c r="K2894">
        <v>1463619388</v>
      </c>
      <c r="L2894">
        <v>1461027388</v>
      </c>
      <c r="M2894" s="13">
        <f t="shared" si="281"/>
        <v>42479.039212962962</v>
      </c>
      <c r="N2894" s="13" t="str">
        <f t="shared" si="282"/>
        <v>2016</v>
      </c>
      <c r="O2894" s="13" t="str">
        <f t="shared" si="283"/>
        <v>Apr</v>
      </c>
      <c r="P2894" s="13">
        <f t="shared" si="284"/>
        <v>42509.039212962962</v>
      </c>
      <c r="Q2894" t="b">
        <v>0</v>
      </c>
      <c r="R2894">
        <v>1</v>
      </c>
      <c r="S2894" t="b">
        <v>0</v>
      </c>
      <c r="T2894" t="s">
        <v>8269</v>
      </c>
      <c r="U2894" s="9" t="s">
        <v>8315</v>
      </c>
      <c r="V2894" t="s">
        <v>8316</v>
      </c>
    </row>
    <row r="2895" spans="1:22" ht="60" hidden="1" x14ac:dyDescent="0.3">
      <c r="A2895">
        <v>4077</v>
      </c>
      <c r="B2895" s="3" t="s">
        <v>4073</v>
      </c>
      <c r="C2895" s="3" t="s">
        <v>8180</v>
      </c>
      <c r="D2895" s="5">
        <v>15000</v>
      </c>
      <c r="E2895" s="7">
        <v>1335</v>
      </c>
      <c r="F2895" s="7">
        <f t="shared" si="279"/>
        <v>9</v>
      </c>
      <c r="G2895" s="7">
        <f t="shared" si="280"/>
        <v>222.5</v>
      </c>
      <c r="H2895" t="s">
        <v>8220</v>
      </c>
      <c r="I2895" t="s">
        <v>8223</v>
      </c>
      <c r="J2895" t="s">
        <v>8245</v>
      </c>
      <c r="K2895">
        <v>1482339794</v>
      </c>
      <c r="L2895">
        <v>1479747794</v>
      </c>
      <c r="M2895" s="13">
        <f t="shared" si="281"/>
        <v>42695.7105787037</v>
      </c>
      <c r="N2895" s="13" t="str">
        <f t="shared" si="282"/>
        <v>2016</v>
      </c>
      <c r="O2895" s="13" t="str">
        <f t="shared" si="283"/>
        <v>Nov</v>
      </c>
      <c r="P2895" s="13">
        <f t="shared" si="284"/>
        <v>42725.7105787037</v>
      </c>
      <c r="Q2895" t="b">
        <v>0</v>
      </c>
      <c r="R2895">
        <v>6</v>
      </c>
      <c r="S2895" t="b">
        <v>0</v>
      </c>
      <c r="T2895" t="s">
        <v>8269</v>
      </c>
      <c r="U2895" s="9" t="s">
        <v>8315</v>
      </c>
      <c r="V2895" t="s">
        <v>8316</v>
      </c>
    </row>
    <row r="2896" spans="1:22" ht="45" hidden="1" x14ac:dyDescent="0.3">
      <c r="A2896">
        <v>2912</v>
      </c>
      <c r="B2896" s="3" t="s">
        <v>2912</v>
      </c>
      <c r="C2896" s="3" t="s">
        <v>7022</v>
      </c>
      <c r="D2896" s="5">
        <v>14440</v>
      </c>
      <c r="E2896" s="7">
        <v>2030</v>
      </c>
      <c r="F2896" s="7">
        <f t="shared" si="279"/>
        <v>14</v>
      </c>
      <c r="G2896" s="7">
        <f t="shared" si="280"/>
        <v>78.08</v>
      </c>
      <c r="H2896" t="s">
        <v>8220</v>
      </c>
      <c r="I2896" t="s">
        <v>8223</v>
      </c>
      <c r="J2896" t="s">
        <v>8245</v>
      </c>
      <c r="K2896">
        <v>1452827374</v>
      </c>
      <c r="L2896">
        <v>1450235374</v>
      </c>
      <c r="M2896" s="13">
        <f t="shared" si="281"/>
        <v>42354.131643518514</v>
      </c>
      <c r="N2896" s="13" t="str">
        <f t="shared" si="282"/>
        <v>2015</v>
      </c>
      <c r="O2896" s="13" t="str">
        <f t="shared" si="283"/>
        <v>Dec</v>
      </c>
      <c r="P2896" s="13">
        <f t="shared" si="284"/>
        <v>42384.131643518514</v>
      </c>
      <c r="Q2896" t="b">
        <v>0</v>
      </c>
      <c r="R2896">
        <v>26</v>
      </c>
      <c r="S2896" t="b">
        <v>0</v>
      </c>
      <c r="T2896" t="s">
        <v>8269</v>
      </c>
      <c r="U2896" s="9" t="s">
        <v>8315</v>
      </c>
      <c r="V2896" t="s">
        <v>8316</v>
      </c>
    </row>
    <row r="2897" spans="1:22" ht="45" hidden="1" x14ac:dyDescent="0.3">
      <c r="A2897">
        <v>3971</v>
      </c>
      <c r="B2897" s="3" t="s">
        <v>3968</v>
      </c>
      <c r="C2897" s="3" t="s">
        <v>8078</v>
      </c>
      <c r="D2897" s="5">
        <v>14000</v>
      </c>
      <c r="E2897" s="7">
        <v>136</v>
      </c>
      <c r="F2897" s="7">
        <f t="shared" si="279"/>
        <v>1</v>
      </c>
      <c r="G2897" s="7">
        <f t="shared" si="280"/>
        <v>22.67</v>
      </c>
      <c r="H2897" t="s">
        <v>8220</v>
      </c>
      <c r="I2897" t="s">
        <v>8223</v>
      </c>
      <c r="J2897" t="s">
        <v>8245</v>
      </c>
      <c r="K2897">
        <v>1405947126</v>
      </c>
      <c r="L2897">
        <v>1403355126</v>
      </c>
      <c r="M2897" s="13">
        <f t="shared" si="281"/>
        <v>41811.536180555559</v>
      </c>
      <c r="N2897" s="13" t="str">
        <f t="shared" si="282"/>
        <v>2014</v>
      </c>
      <c r="O2897" s="13" t="str">
        <f t="shared" si="283"/>
        <v>Jun</v>
      </c>
      <c r="P2897" s="13">
        <f t="shared" si="284"/>
        <v>41841.536180555559</v>
      </c>
      <c r="Q2897" t="b">
        <v>0</v>
      </c>
      <c r="R2897">
        <v>6</v>
      </c>
      <c r="S2897" t="b">
        <v>0</v>
      </c>
      <c r="T2897" t="s">
        <v>8269</v>
      </c>
      <c r="U2897" s="9" t="s">
        <v>8315</v>
      </c>
      <c r="V2897" t="s">
        <v>8316</v>
      </c>
    </row>
    <row r="2898" spans="1:22" ht="45" hidden="1" x14ac:dyDescent="0.3">
      <c r="A2898">
        <v>4034</v>
      </c>
      <c r="B2898" s="3" t="s">
        <v>4030</v>
      </c>
      <c r="C2898" s="3" t="s">
        <v>8139</v>
      </c>
      <c r="D2898" s="5">
        <v>13500</v>
      </c>
      <c r="E2898" s="7">
        <v>200</v>
      </c>
      <c r="F2898" s="7">
        <f t="shared" si="279"/>
        <v>1</v>
      </c>
      <c r="G2898" s="7">
        <f t="shared" si="280"/>
        <v>100</v>
      </c>
      <c r="H2898" t="s">
        <v>8220</v>
      </c>
      <c r="I2898" t="s">
        <v>8223</v>
      </c>
      <c r="J2898" t="s">
        <v>8245</v>
      </c>
      <c r="K2898">
        <v>1428097450</v>
      </c>
      <c r="L2898">
        <v>1425509050</v>
      </c>
      <c r="M2898" s="13">
        <f t="shared" si="281"/>
        <v>42067.947337962964</v>
      </c>
      <c r="N2898" s="13" t="str">
        <f t="shared" si="282"/>
        <v>2015</v>
      </c>
      <c r="O2898" s="13" t="str">
        <f t="shared" si="283"/>
        <v>Mar</v>
      </c>
      <c r="P2898" s="13">
        <f t="shared" si="284"/>
        <v>42097.905671296292</v>
      </c>
      <c r="Q2898" t="b">
        <v>0</v>
      </c>
      <c r="R2898">
        <v>2</v>
      </c>
      <c r="S2898" t="b">
        <v>0</v>
      </c>
      <c r="T2898" t="s">
        <v>8269</v>
      </c>
      <c r="U2898" s="9" t="s">
        <v>8315</v>
      </c>
      <c r="V2898" t="s">
        <v>8316</v>
      </c>
    </row>
    <row r="2899" spans="1:22" ht="60" hidden="1" x14ac:dyDescent="0.3">
      <c r="A2899">
        <v>3848</v>
      </c>
      <c r="B2899" s="3" t="s">
        <v>3845</v>
      </c>
      <c r="C2899" s="3" t="s">
        <v>7957</v>
      </c>
      <c r="D2899" s="5">
        <v>13000</v>
      </c>
      <c r="E2899" s="7">
        <v>2129</v>
      </c>
      <c r="F2899" s="7">
        <f t="shared" si="279"/>
        <v>16</v>
      </c>
      <c r="G2899" s="7">
        <f t="shared" si="280"/>
        <v>49.51</v>
      </c>
      <c r="H2899" t="s">
        <v>8220</v>
      </c>
      <c r="I2899" t="s">
        <v>8223</v>
      </c>
      <c r="J2899" t="s">
        <v>8245</v>
      </c>
      <c r="K2899">
        <v>1445196989</v>
      </c>
      <c r="L2899">
        <v>1442604989</v>
      </c>
      <c r="M2899" s="13">
        <f t="shared" si="281"/>
        <v>42265.817002314812</v>
      </c>
      <c r="N2899" s="13" t="str">
        <f t="shared" si="282"/>
        <v>2015</v>
      </c>
      <c r="O2899" s="13" t="str">
        <f t="shared" si="283"/>
        <v>Sep</v>
      </c>
      <c r="P2899" s="13">
        <f t="shared" si="284"/>
        <v>42295.817002314812</v>
      </c>
      <c r="Q2899" t="b">
        <v>1</v>
      </c>
      <c r="R2899">
        <v>43</v>
      </c>
      <c r="S2899" t="b">
        <v>0</v>
      </c>
      <c r="T2899" t="s">
        <v>8269</v>
      </c>
      <c r="U2899" s="9" t="s">
        <v>8315</v>
      </c>
      <c r="V2899" t="s">
        <v>8316</v>
      </c>
    </row>
    <row r="2900" spans="1:22" ht="45" hidden="1" x14ac:dyDescent="0.3">
      <c r="A2900">
        <v>2862</v>
      </c>
      <c r="B2900" s="3" t="s">
        <v>2862</v>
      </c>
      <c r="C2900" s="3" t="s">
        <v>6972</v>
      </c>
      <c r="D2900" s="5">
        <v>12700</v>
      </c>
      <c r="E2900" s="7">
        <v>55</v>
      </c>
      <c r="F2900" s="7">
        <f t="shared" si="279"/>
        <v>0</v>
      </c>
      <c r="G2900" s="7">
        <f t="shared" si="280"/>
        <v>18.329999999999998</v>
      </c>
      <c r="H2900" t="s">
        <v>8220</v>
      </c>
      <c r="I2900" t="s">
        <v>8223</v>
      </c>
      <c r="J2900" t="s">
        <v>8245</v>
      </c>
      <c r="K2900">
        <v>1403636229</v>
      </c>
      <c r="L2900">
        <v>1401044229</v>
      </c>
      <c r="M2900" s="13">
        <f t="shared" si="281"/>
        <v>41784.789687500001</v>
      </c>
      <c r="N2900" s="13" t="str">
        <f t="shared" si="282"/>
        <v>2014</v>
      </c>
      <c r="O2900" s="13" t="str">
        <f t="shared" si="283"/>
        <v>May</v>
      </c>
      <c r="P2900" s="13">
        <f t="shared" si="284"/>
        <v>41814.789687500001</v>
      </c>
      <c r="Q2900" t="b">
        <v>0</v>
      </c>
      <c r="R2900">
        <v>3</v>
      </c>
      <c r="S2900" t="b">
        <v>0</v>
      </c>
      <c r="T2900" t="s">
        <v>8269</v>
      </c>
      <c r="U2900" s="9" t="s">
        <v>8315</v>
      </c>
      <c r="V2900" t="s">
        <v>8316</v>
      </c>
    </row>
    <row r="2901" spans="1:22" ht="60" hidden="1" x14ac:dyDescent="0.3">
      <c r="A2901">
        <v>2880</v>
      </c>
      <c r="B2901" s="3" t="s">
        <v>2880</v>
      </c>
      <c r="C2901" s="3" t="s">
        <v>6990</v>
      </c>
      <c r="D2901" s="5">
        <v>12000</v>
      </c>
      <c r="E2901" s="7">
        <v>2800</v>
      </c>
      <c r="F2901" s="7">
        <f t="shared" si="279"/>
        <v>23</v>
      </c>
      <c r="G2901" s="7">
        <f t="shared" si="280"/>
        <v>96.55</v>
      </c>
      <c r="H2901" t="s">
        <v>8220</v>
      </c>
      <c r="I2901" t="s">
        <v>8223</v>
      </c>
      <c r="J2901" t="s">
        <v>8245</v>
      </c>
      <c r="K2901">
        <v>1440090300</v>
      </c>
      <c r="L2901">
        <v>1436305452</v>
      </c>
      <c r="M2901" s="13">
        <f t="shared" si="281"/>
        <v>42192.905694444446</v>
      </c>
      <c r="N2901" s="13" t="str">
        <f t="shared" si="282"/>
        <v>2015</v>
      </c>
      <c r="O2901" s="13" t="str">
        <f t="shared" si="283"/>
        <v>Jul</v>
      </c>
      <c r="P2901" s="13">
        <f t="shared" si="284"/>
        <v>42236.711805555555</v>
      </c>
      <c r="Q2901" t="b">
        <v>0</v>
      </c>
      <c r="R2901">
        <v>29</v>
      </c>
      <c r="S2901" t="b">
        <v>0</v>
      </c>
      <c r="T2901" t="s">
        <v>8269</v>
      </c>
      <c r="U2901" s="9" t="s">
        <v>8315</v>
      </c>
      <c r="V2901" t="s">
        <v>8316</v>
      </c>
    </row>
    <row r="2902" spans="1:22" ht="60" hidden="1" x14ac:dyDescent="0.3">
      <c r="A2902">
        <v>2897</v>
      </c>
      <c r="B2902" s="3" t="s">
        <v>2897</v>
      </c>
      <c r="C2902" s="3" t="s">
        <v>7007</v>
      </c>
      <c r="D2902" s="5">
        <v>12000</v>
      </c>
      <c r="E2902" s="7">
        <v>550</v>
      </c>
      <c r="F2902" s="7">
        <f t="shared" si="279"/>
        <v>5</v>
      </c>
      <c r="G2902" s="7">
        <f t="shared" si="280"/>
        <v>183.33</v>
      </c>
      <c r="H2902" t="s">
        <v>8220</v>
      </c>
      <c r="I2902" t="s">
        <v>8223</v>
      </c>
      <c r="J2902" t="s">
        <v>8245</v>
      </c>
      <c r="K2902">
        <v>1444577345</v>
      </c>
      <c r="L2902">
        <v>1441985458</v>
      </c>
      <c r="M2902" s="13">
        <f t="shared" si="281"/>
        <v>42258.646504629629</v>
      </c>
      <c r="N2902" s="13" t="str">
        <f t="shared" si="282"/>
        <v>2015</v>
      </c>
      <c r="O2902" s="13" t="str">
        <f t="shared" si="283"/>
        <v>Sep</v>
      </c>
      <c r="P2902" s="13">
        <f t="shared" si="284"/>
        <v>42288.645196759258</v>
      </c>
      <c r="Q2902" t="b">
        <v>0</v>
      </c>
      <c r="R2902">
        <v>3</v>
      </c>
      <c r="S2902" t="b">
        <v>0</v>
      </c>
      <c r="T2902" t="s">
        <v>8269</v>
      </c>
      <c r="U2902" s="9" t="s">
        <v>8315</v>
      </c>
      <c r="V2902" t="s">
        <v>8316</v>
      </c>
    </row>
    <row r="2903" spans="1:22" ht="45" hidden="1" x14ac:dyDescent="0.3">
      <c r="A2903">
        <v>3932</v>
      </c>
      <c r="B2903" s="3" t="s">
        <v>3929</v>
      </c>
      <c r="C2903" s="3" t="s">
        <v>8040</v>
      </c>
      <c r="D2903" s="5">
        <v>12000</v>
      </c>
      <c r="E2903" s="7">
        <v>1</v>
      </c>
      <c r="F2903" s="7">
        <f t="shared" si="279"/>
        <v>0</v>
      </c>
      <c r="G2903" s="7">
        <f t="shared" si="280"/>
        <v>1</v>
      </c>
      <c r="H2903" t="s">
        <v>8220</v>
      </c>
      <c r="I2903" t="s">
        <v>8223</v>
      </c>
      <c r="J2903" t="s">
        <v>8245</v>
      </c>
      <c r="K2903">
        <v>1458097364</v>
      </c>
      <c r="L2903">
        <v>1455508964</v>
      </c>
      <c r="M2903" s="13">
        <f t="shared" si="281"/>
        <v>42415.168564814812</v>
      </c>
      <c r="N2903" s="13" t="str">
        <f t="shared" si="282"/>
        <v>2016</v>
      </c>
      <c r="O2903" s="13" t="str">
        <f t="shared" si="283"/>
        <v>Feb</v>
      </c>
      <c r="P2903" s="13">
        <f t="shared" si="284"/>
        <v>42445.126898148148</v>
      </c>
      <c r="Q2903" t="b">
        <v>0</v>
      </c>
      <c r="R2903">
        <v>1</v>
      </c>
      <c r="S2903" t="b">
        <v>0</v>
      </c>
      <c r="T2903" t="s">
        <v>8269</v>
      </c>
      <c r="U2903" s="9" t="s">
        <v>8315</v>
      </c>
      <c r="V2903" t="s">
        <v>8316</v>
      </c>
    </row>
    <row r="2904" spans="1:22" ht="60" hidden="1" x14ac:dyDescent="0.3">
      <c r="A2904">
        <v>3923</v>
      </c>
      <c r="B2904" s="3" t="s">
        <v>3920</v>
      </c>
      <c r="C2904" s="3" t="s">
        <v>8031</v>
      </c>
      <c r="D2904" s="5">
        <v>11500</v>
      </c>
      <c r="E2904" s="7">
        <v>1384</v>
      </c>
      <c r="F2904" s="7">
        <f t="shared" si="279"/>
        <v>12</v>
      </c>
      <c r="G2904" s="7">
        <f t="shared" si="280"/>
        <v>81.41</v>
      </c>
      <c r="H2904" t="s">
        <v>8220</v>
      </c>
      <c r="I2904" t="s">
        <v>8224</v>
      </c>
      <c r="J2904" t="s">
        <v>8246</v>
      </c>
      <c r="K2904">
        <v>1428622271</v>
      </c>
      <c r="L2904">
        <v>1426203071</v>
      </c>
      <c r="M2904" s="13">
        <f t="shared" si="281"/>
        <v>42075.979988425926</v>
      </c>
      <c r="N2904" s="13" t="str">
        <f t="shared" si="282"/>
        <v>2015</v>
      </c>
      <c r="O2904" s="13" t="str">
        <f t="shared" si="283"/>
        <v>Mar</v>
      </c>
      <c r="P2904" s="13">
        <f t="shared" si="284"/>
        <v>42103.979988425926</v>
      </c>
      <c r="Q2904" t="b">
        <v>0</v>
      </c>
      <c r="R2904">
        <v>17</v>
      </c>
      <c r="S2904" t="b">
        <v>0</v>
      </c>
      <c r="T2904" t="s">
        <v>8269</v>
      </c>
      <c r="U2904" s="9" t="s">
        <v>8315</v>
      </c>
      <c r="V2904" t="s">
        <v>8316</v>
      </c>
    </row>
    <row r="2905" spans="1:22" ht="45" hidden="1" x14ac:dyDescent="0.3">
      <c r="A2905">
        <v>2879</v>
      </c>
      <c r="B2905" s="3" t="s">
        <v>2879</v>
      </c>
      <c r="C2905" s="3" t="s">
        <v>6989</v>
      </c>
      <c r="D2905" s="5">
        <v>11200</v>
      </c>
      <c r="E2905" s="7">
        <v>29</v>
      </c>
      <c r="F2905" s="7">
        <f t="shared" si="279"/>
        <v>0</v>
      </c>
      <c r="G2905" s="7">
        <f t="shared" si="280"/>
        <v>29</v>
      </c>
      <c r="H2905" t="s">
        <v>8220</v>
      </c>
      <c r="I2905" t="s">
        <v>8223</v>
      </c>
      <c r="J2905" t="s">
        <v>8245</v>
      </c>
      <c r="K2905">
        <v>1453310661</v>
      </c>
      <c r="L2905">
        <v>1450718661</v>
      </c>
      <c r="M2905" s="13">
        <f t="shared" si="281"/>
        <v>42359.725243055553</v>
      </c>
      <c r="N2905" s="13" t="str">
        <f t="shared" si="282"/>
        <v>2015</v>
      </c>
      <c r="O2905" s="13" t="str">
        <f t="shared" si="283"/>
        <v>Dec</v>
      </c>
      <c r="P2905" s="13">
        <f t="shared" si="284"/>
        <v>42389.725243055553</v>
      </c>
      <c r="Q2905" t="b">
        <v>0</v>
      </c>
      <c r="R2905">
        <v>1</v>
      </c>
      <c r="S2905" t="b">
        <v>0</v>
      </c>
      <c r="T2905" t="s">
        <v>8269</v>
      </c>
      <c r="U2905" s="9" t="s">
        <v>8315</v>
      </c>
      <c r="V2905" t="s">
        <v>8316</v>
      </c>
    </row>
    <row r="2906" spans="1:22" ht="60" hidden="1" x14ac:dyDescent="0.3">
      <c r="A2906">
        <v>3983</v>
      </c>
      <c r="B2906" s="3" t="s">
        <v>3979</v>
      </c>
      <c r="C2906" s="3" t="s">
        <v>8089</v>
      </c>
      <c r="D2906" s="5">
        <v>11140</v>
      </c>
      <c r="E2906" s="7">
        <v>3877</v>
      </c>
      <c r="F2906" s="7">
        <f t="shared" si="279"/>
        <v>35</v>
      </c>
      <c r="G2906" s="7">
        <f t="shared" si="280"/>
        <v>84.28</v>
      </c>
      <c r="H2906" t="s">
        <v>8220</v>
      </c>
      <c r="I2906" t="s">
        <v>8223</v>
      </c>
      <c r="J2906" t="s">
        <v>8245</v>
      </c>
      <c r="K2906">
        <v>1400569140</v>
      </c>
      <c r="L2906">
        <v>1397854356</v>
      </c>
      <c r="M2906" s="13">
        <f t="shared" si="281"/>
        <v>41747.86986111111</v>
      </c>
      <c r="N2906" s="13" t="str">
        <f t="shared" si="282"/>
        <v>2014</v>
      </c>
      <c r="O2906" s="13" t="str">
        <f t="shared" si="283"/>
        <v>Apr</v>
      </c>
      <c r="P2906" s="13">
        <f t="shared" si="284"/>
        <v>41779.290972222225</v>
      </c>
      <c r="Q2906" t="b">
        <v>0</v>
      </c>
      <c r="R2906">
        <v>46</v>
      </c>
      <c r="S2906" t="b">
        <v>0</v>
      </c>
      <c r="T2906" t="s">
        <v>8269</v>
      </c>
      <c r="U2906" s="9" t="s">
        <v>8315</v>
      </c>
      <c r="V2906" t="s">
        <v>8316</v>
      </c>
    </row>
    <row r="2907" spans="1:22" ht="30" hidden="1" x14ac:dyDescent="0.3">
      <c r="A2907">
        <v>3854</v>
      </c>
      <c r="B2907" s="3" t="s">
        <v>3851</v>
      </c>
      <c r="C2907" s="3" t="s">
        <v>7963</v>
      </c>
      <c r="D2907" s="5">
        <v>11000</v>
      </c>
      <c r="E2907" s="7">
        <v>1788</v>
      </c>
      <c r="F2907" s="7">
        <f t="shared" si="279"/>
        <v>16</v>
      </c>
      <c r="G2907" s="7">
        <f t="shared" si="280"/>
        <v>89.4</v>
      </c>
      <c r="H2907" t="s">
        <v>8220</v>
      </c>
      <c r="I2907" t="s">
        <v>8223</v>
      </c>
      <c r="J2907" t="s">
        <v>8245</v>
      </c>
      <c r="K2907">
        <v>1431206058</v>
      </c>
      <c r="L2907">
        <v>1428614058</v>
      </c>
      <c r="M2907" s="13">
        <f t="shared" si="281"/>
        <v>42103.884930555556</v>
      </c>
      <c r="N2907" s="13" t="str">
        <f t="shared" si="282"/>
        <v>2015</v>
      </c>
      <c r="O2907" s="13" t="str">
        <f t="shared" si="283"/>
        <v>Apr</v>
      </c>
      <c r="P2907" s="13">
        <f t="shared" si="284"/>
        <v>42133.884930555556</v>
      </c>
      <c r="Q2907" t="b">
        <v>0</v>
      </c>
      <c r="R2907">
        <v>20</v>
      </c>
      <c r="S2907" t="b">
        <v>0</v>
      </c>
      <c r="T2907" t="s">
        <v>8269</v>
      </c>
      <c r="U2907" s="9" t="s">
        <v>8315</v>
      </c>
      <c r="V2907" t="s">
        <v>8316</v>
      </c>
    </row>
    <row r="2908" spans="1:22" ht="45" hidden="1" x14ac:dyDescent="0.3">
      <c r="A2908">
        <v>3847</v>
      </c>
      <c r="B2908" s="3" t="s">
        <v>3844</v>
      </c>
      <c r="C2908" s="3" t="s">
        <v>7956</v>
      </c>
      <c r="D2908" s="5">
        <v>10500</v>
      </c>
      <c r="E2908" s="7">
        <v>1697</v>
      </c>
      <c r="F2908" s="7">
        <f t="shared" si="279"/>
        <v>16</v>
      </c>
      <c r="G2908" s="7">
        <f t="shared" si="280"/>
        <v>188.56</v>
      </c>
      <c r="H2908" t="s">
        <v>8220</v>
      </c>
      <c r="I2908" t="s">
        <v>8223</v>
      </c>
      <c r="J2908" t="s">
        <v>8245</v>
      </c>
      <c r="K2908">
        <v>1437283391</v>
      </c>
      <c r="L2908">
        <v>1433395391</v>
      </c>
      <c r="M2908" s="13">
        <f t="shared" si="281"/>
        <v>42159.224432870367</v>
      </c>
      <c r="N2908" s="13" t="str">
        <f t="shared" si="282"/>
        <v>2015</v>
      </c>
      <c r="O2908" s="13" t="str">
        <f t="shared" si="283"/>
        <v>Jun</v>
      </c>
      <c r="P2908" s="13">
        <f t="shared" si="284"/>
        <v>42204.224432870367</v>
      </c>
      <c r="Q2908" t="b">
        <v>1</v>
      </c>
      <c r="R2908">
        <v>9</v>
      </c>
      <c r="S2908" t="b">
        <v>0</v>
      </c>
      <c r="T2908" t="s">
        <v>8269</v>
      </c>
      <c r="U2908" s="9" t="s">
        <v>8315</v>
      </c>
      <c r="V2908" t="s">
        <v>8316</v>
      </c>
    </row>
    <row r="2909" spans="1:22" ht="45" hidden="1" x14ac:dyDescent="0.3">
      <c r="A2909">
        <v>2871</v>
      </c>
      <c r="B2909" s="3" t="s">
        <v>2871</v>
      </c>
      <c r="C2909" s="3" t="s">
        <v>6981</v>
      </c>
      <c r="D2909" s="5">
        <v>10000</v>
      </c>
      <c r="E2909" s="7">
        <v>467</v>
      </c>
      <c r="F2909" s="7">
        <f t="shared" si="279"/>
        <v>5</v>
      </c>
      <c r="G2909" s="7">
        <f t="shared" si="280"/>
        <v>35.92</v>
      </c>
      <c r="H2909" t="s">
        <v>8220</v>
      </c>
      <c r="I2909" t="s">
        <v>8223</v>
      </c>
      <c r="J2909" t="s">
        <v>8245</v>
      </c>
      <c r="K2909">
        <v>1419183813</v>
      </c>
      <c r="L2909">
        <v>1417455813</v>
      </c>
      <c r="M2909" s="13">
        <f t="shared" si="281"/>
        <v>41974.738576388889</v>
      </c>
      <c r="N2909" s="13" t="str">
        <f t="shared" si="282"/>
        <v>2014</v>
      </c>
      <c r="O2909" s="13" t="str">
        <f t="shared" si="283"/>
        <v>Dec</v>
      </c>
      <c r="P2909" s="13">
        <f t="shared" si="284"/>
        <v>41994.738576388889</v>
      </c>
      <c r="Q2909" t="b">
        <v>0</v>
      </c>
      <c r="R2909">
        <v>13</v>
      </c>
      <c r="S2909" t="b">
        <v>0</v>
      </c>
      <c r="T2909" t="s">
        <v>8269</v>
      </c>
      <c r="U2909" s="9" t="s">
        <v>8315</v>
      </c>
      <c r="V2909" t="s">
        <v>8316</v>
      </c>
    </row>
    <row r="2910" spans="1:22" ht="60" hidden="1" x14ac:dyDescent="0.3">
      <c r="A2910">
        <v>2883</v>
      </c>
      <c r="B2910" s="3" t="s">
        <v>2883</v>
      </c>
      <c r="C2910" s="3" t="s">
        <v>6993</v>
      </c>
      <c r="D2910" s="5">
        <v>10000</v>
      </c>
      <c r="E2910" s="7">
        <v>1908</v>
      </c>
      <c r="F2910" s="7">
        <f t="shared" si="279"/>
        <v>19</v>
      </c>
      <c r="G2910" s="7">
        <f t="shared" si="280"/>
        <v>381.6</v>
      </c>
      <c r="H2910" t="s">
        <v>8220</v>
      </c>
      <c r="I2910" t="s">
        <v>8223</v>
      </c>
      <c r="J2910" t="s">
        <v>8245</v>
      </c>
      <c r="K2910">
        <v>1454734740</v>
      </c>
      <c r="L2910">
        <v>1451684437</v>
      </c>
      <c r="M2910" s="13">
        <f t="shared" si="281"/>
        <v>42370.90320601852</v>
      </c>
      <c r="N2910" s="13" t="str">
        <f t="shared" si="282"/>
        <v>2016</v>
      </c>
      <c r="O2910" s="13" t="str">
        <f t="shared" si="283"/>
        <v>Jan</v>
      </c>
      <c r="P2910" s="13">
        <f t="shared" si="284"/>
        <v>42406.207638888889</v>
      </c>
      <c r="Q2910" t="b">
        <v>0</v>
      </c>
      <c r="R2910">
        <v>5</v>
      </c>
      <c r="S2910" t="b">
        <v>0</v>
      </c>
      <c r="T2910" t="s">
        <v>8269</v>
      </c>
      <c r="U2910" s="9" t="s">
        <v>8315</v>
      </c>
      <c r="V2910" t="s">
        <v>8316</v>
      </c>
    </row>
    <row r="2911" spans="1:22" ht="60" hidden="1" x14ac:dyDescent="0.3">
      <c r="A2911">
        <v>2891</v>
      </c>
      <c r="B2911" s="3" t="s">
        <v>2891</v>
      </c>
      <c r="C2911" s="3" t="s">
        <v>7001</v>
      </c>
      <c r="D2911" s="5">
        <v>10000</v>
      </c>
      <c r="E2911" s="7">
        <v>273</v>
      </c>
      <c r="F2911" s="7">
        <f t="shared" ref="F2911:F2974" si="285">IFERROR(ROUND(E2911/D2911*100,0),0)</f>
        <v>3</v>
      </c>
      <c r="G2911" s="7">
        <f t="shared" si="280"/>
        <v>27.3</v>
      </c>
      <c r="H2911" t="s">
        <v>8220</v>
      </c>
      <c r="I2911" t="s">
        <v>8223</v>
      </c>
      <c r="J2911" t="s">
        <v>8245</v>
      </c>
      <c r="K2911">
        <v>1460751128</v>
      </c>
      <c r="L2911">
        <v>1455570728</v>
      </c>
      <c r="M2911" s="13">
        <f t="shared" si="281"/>
        <v>42415.883425925931</v>
      </c>
      <c r="N2911" s="13" t="str">
        <f t="shared" si="282"/>
        <v>2016</v>
      </c>
      <c r="O2911" s="13" t="str">
        <f t="shared" si="283"/>
        <v>Feb</v>
      </c>
      <c r="P2911" s="13">
        <f t="shared" si="284"/>
        <v>42475.84175925926</v>
      </c>
      <c r="Q2911" t="b">
        <v>0</v>
      </c>
      <c r="R2911">
        <v>10</v>
      </c>
      <c r="S2911" t="b">
        <v>0</v>
      </c>
      <c r="T2911" t="s">
        <v>8269</v>
      </c>
      <c r="U2911" s="9" t="s">
        <v>8315</v>
      </c>
      <c r="V2911" t="s">
        <v>8316</v>
      </c>
    </row>
    <row r="2912" spans="1:22" ht="45" hidden="1" x14ac:dyDescent="0.3">
      <c r="A2912">
        <v>2899</v>
      </c>
      <c r="B2912" s="3" t="s">
        <v>2899</v>
      </c>
      <c r="C2912" s="3" t="s">
        <v>7009</v>
      </c>
      <c r="D2912" s="5">
        <v>10000</v>
      </c>
      <c r="E2912" s="7">
        <v>0</v>
      </c>
      <c r="F2912" s="7">
        <f t="shared" si="285"/>
        <v>0</v>
      </c>
      <c r="G2912" s="7">
        <f t="shared" si="280"/>
        <v>0</v>
      </c>
      <c r="H2912" t="s">
        <v>8220</v>
      </c>
      <c r="I2912" t="s">
        <v>8223</v>
      </c>
      <c r="J2912" t="s">
        <v>8245</v>
      </c>
      <c r="K2912">
        <v>1469325158</v>
      </c>
      <c r="L2912">
        <v>1464141158</v>
      </c>
      <c r="M2912" s="13">
        <f t="shared" si="281"/>
        <v>42515.078217592592</v>
      </c>
      <c r="N2912" s="13" t="str">
        <f t="shared" si="282"/>
        <v>2016</v>
      </c>
      <c r="O2912" s="13" t="str">
        <f t="shared" si="283"/>
        <v>May</v>
      </c>
      <c r="P2912" s="13">
        <f t="shared" si="284"/>
        <v>42575.078217592592</v>
      </c>
      <c r="Q2912" t="b">
        <v>0</v>
      </c>
      <c r="R2912">
        <v>0</v>
      </c>
      <c r="S2912" t="b">
        <v>0</v>
      </c>
      <c r="T2912" t="s">
        <v>8269</v>
      </c>
      <c r="U2912" s="9" t="s">
        <v>8315</v>
      </c>
      <c r="V2912" t="s">
        <v>8316</v>
      </c>
    </row>
    <row r="2913" spans="1:22" ht="45" hidden="1" x14ac:dyDescent="0.3">
      <c r="A2913">
        <v>2913</v>
      </c>
      <c r="B2913" s="3" t="s">
        <v>2913</v>
      </c>
      <c r="C2913" s="3" t="s">
        <v>7023</v>
      </c>
      <c r="D2913" s="5">
        <v>10000</v>
      </c>
      <c r="E2913" s="7">
        <v>2</v>
      </c>
      <c r="F2913" s="7">
        <f t="shared" si="285"/>
        <v>0</v>
      </c>
      <c r="G2913" s="7">
        <f t="shared" si="280"/>
        <v>1</v>
      </c>
      <c r="H2913" t="s">
        <v>8220</v>
      </c>
      <c r="I2913" t="s">
        <v>8223</v>
      </c>
      <c r="J2913" t="s">
        <v>8245</v>
      </c>
      <c r="K2913">
        <v>1410041339</v>
      </c>
      <c r="L2913">
        <v>1404857339</v>
      </c>
      <c r="M2913" s="13">
        <f t="shared" si="281"/>
        <v>41828.922905092593</v>
      </c>
      <c r="N2913" s="13" t="str">
        <f t="shared" si="282"/>
        <v>2014</v>
      </c>
      <c r="O2913" s="13" t="str">
        <f t="shared" si="283"/>
        <v>Jul</v>
      </c>
      <c r="P2913" s="13">
        <f t="shared" si="284"/>
        <v>41888.922905092593</v>
      </c>
      <c r="Q2913" t="b">
        <v>0</v>
      </c>
      <c r="R2913">
        <v>2</v>
      </c>
      <c r="S2913" t="b">
        <v>0</v>
      </c>
      <c r="T2913" t="s">
        <v>8269</v>
      </c>
      <c r="U2913" s="9" t="s">
        <v>8315</v>
      </c>
      <c r="V2913" t="s">
        <v>8316</v>
      </c>
    </row>
    <row r="2914" spans="1:22" ht="60" hidden="1" x14ac:dyDescent="0.3">
      <c r="A2914">
        <v>3841</v>
      </c>
      <c r="B2914" s="3" t="s">
        <v>3838</v>
      </c>
      <c r="C2914" s="3" t="s">
        <v>7950</v>
      </c>
      <c r="D2914" s="5">
        <v>10000</v>
      </c>
      <c r="E2914" s="7">
        <v>872</v>
      </c>
      <c r="F2914" s="7">
        <f t="shared" si="285"/>
        <v>9</v>
      </c>
      <c r="G2914" s="7">
        <f t="shared" si="280"/>
        <v>25.65</v>
      </c>
      <c r="H2914" t="s">
        <v>8220</v>
      </c>
      <c r="I2914" t="s">
        <v>8223</v>
      </c>
      <c r="J2914" t="s">
        <v>8245</v>
      </c>
      <c r="K2914">
        <v>1405882287</v>
      </c>
      <c r="L2914">
        <v>1400698287</v>
      </c>
      <c r="M2914" s="13">
        <f t="shared" si="281"/>
        <v>41780.785729166666</v>
      </c>
      <c r="N2914" s="13" t="str">
        <f t="shared" si="282"/>
        <v>2014</v>
      </c>
      <c r="O2914" s="13" t="str">
        <f t="shared" si="283"/>
        <v>May</v>
      </c>
      <c r="P2914" s="13">
        <f t="shared" si="284"/>
        <v>41840.785729166666</v>
      </c>
      <c r="Q2914" t="b">
        <v>1</v>
      </c>
      <c r="R2914">
        <v>34</v>
      </c>
      <c r="S2914" t="b">
        <v>0</v>
      </c>
      <c r="T2914" t="s">
        <v>8269</v>
      </c>
      <c r="U2914" s="9" t="s">
        <v>8315</v>
      </c>
      <c r="V2914" t="s">
        <v>8316</v>
      </c>
    </row>
    <row r="2915" spans="1:22" ht="45" hidden="1" x14ac:dyDescent="0.3">
      <c r="A2915">
        <v>3852</v>
      </c>
      <c r="B2915" s="3" t="s">
        <v>3849</v>
      </c>
      <c r="C2915" s="3" t="s">
        <v>7961</v>
      </c>
      <c r="D2915" s="5">
        <v>10000</v>
      </c>
      <c r="E2915" s="7">
        <v>20</v>
      </c>
      <c r="F2915" s="7">
        <f t="shared" si="285"/>
        <v>0</v>
      </c>
      <c r="G2915" s="7">
        <f t="shared" si="280"/>
        <v>10</v>
      </c>
      <c r="H2915" t="s">
        <v>8220</v>
      </c>
      <c r="I2915" t="s">
        <v>8223</v>
      </c>
      <c r="J2915" t="s">
        <v>8245</v>
      </c>
      <c r="K2915">
        <v>1427427276</v>
      </c>
      <c r="L2915">
        <v>1425270876</v>
      </c>
      <c r="M2915" s="13">
        <f t="shared" si="281"/>
        <v>42065.190694444449</v>
      </c>
      <c r="N2915" s="13" t="str">
        <f t="shared" si="282"/>
        <v>2015</v>
      </c>
      <c r="O2915" s="13" t="str">
        <f t="shared" si="283"/>
        <v>Mar</v>
      </c>
      <c r="P2915" s="13">
        <f t="shared" si="284"/>
        <v>42090.149027777778</v>
      </c>
      <c r="Q2915" t="b">
        <v>0</v>
      </c>
      <c r="R2915">
        <v>2</v>
      </c>
      <c r="S2915" t="b">
        <v>0</v>
      </c>
      <c r="T2915" t="s">
        <v>8269</v>
      </c>
      <c r="U2915" s="9" t="s">
        <v>8315</v>
      </c>
      <c r="V2915" t="s">
        <v>8316</v>
      </c>
    </row>
    <row r="2916" spans="1:22" ht="45" hidden="1" x14ac:dyDescent="0.3">
      <c r="A2916">
        <v>3899</v>
      </c>
      <c r="B2916" s="3" t="s">
        <v>3896</v>
      </c>
      <c r="C2916" s="3" t="s">
        <v>8007</v>
      </c>
      <c r="D2916" s="5">
        <v>10000</v>
      </c>
      <c r="E2916" s="7">
        <v>125</v>
      </c>
      <c r="F2916" s="7">
        <f t="shared" si="285"/>
        <v>1</v>
      </c>
      <c r="G2916" s="7">
        <f t="shared" si="280"/>
        <v>62.5</v>
      </c>
      <c r="H2916" t="s">
        <v>8220</v>
      </c>
      <c r="I2916" t="s">
        <v>8223</v>
      </c>
      <c r="J2916" t="s">
        <v>8245</v>
      </c>
      <c r="K2916">
        <v>1407868561</v>
      </c>
      <c r="L2916">
        <v>1406140561</v>
      </c>
      <c r="M2916" s="13">
        <f t="shared" si="281"/>
        <v>41843.775011574071</v>
      </c>
      <c r="N2916" s="13" t="str">
        <f t="shared" si="282"/>
        <v>2014</v>
      </c>
      <c r="O2916" s="13" t="str">
        <f t="shared" si="283"/>
        <v>Jul</v>
      </c>
      <c r="P2916" s="13">
        <f t="shared" si="284"/>
        <v>41863.775011574071</v>
      </c>
      <c r="Q2916" t="b">
        <v>0</v>
      </c>
      <c r="R2916">
        <v>2</v>
      </c>
      <c r="S2916" t="b">
        <v>0</v>
      </c>
      <c r="T2916" t="s">
        <v>8269</v>
      </c>
      <c r="U2916" s="9" t="s">
        <v>8315</v>
      </c>
      <c r="V2916" t="s">
        <v>8316</v>
      </c>
    </row>
    <row r="2917" spans="1:22" ht="30" hidden="1" x14ac:dyDescent="0.3">
      <c r="A2917">
        <v>3904</v>
      </c>
      <c r="B2917" s="3" t="s">
        <v>3901</v>
      </c>
      <c r="C2917" s="3" t="s">
        <v>8012</v>
      </c>
      <c r="D2917" s="5">
        <v>10000</v>
      </c>
      <c r="E2917" s="7">
        <v>3</v>
      </c>
      <c r="F2917" s="7">
        <f t="shared" si="285"/>
        <v>0</v>
      </c>
      <c r="G2917" s="7">
        <f t="shared" si="280"/>
        <v>1.5</v>
      </c>
      <c r="H2917" t="s">
        <v>8220</v>
      </c>
      <c r="I2917" t="s">
        <v>8223</v>
      </c>
      <c r="J2917" t="s">
        <v>8245</v>
      </c>
      <c r="K2917">
        <v>1429074240</v>
      </c>
      <c r="L2917">
        <v>1427866200</v>
      </c>
      <c r="M2917" s="13">
        <f t="shared" si="281"/>
        <v>42095.229166666672</v>
      </c>
      <c r="N2917" s="13" t="str">
        <f t="shared" si="282"/>
        <v>2015</v>
      </c>
      <c r="O2917" s="13" t="str">
        <f t="shared" si="283"/>
        <v>Apr</v>
      </c>
      <c r="P2917" s="13">
        <f t="shared" si="284"/>
        <v>42109.211111111115</v>
      </c>
      <c r="Q2917" t="b">
        <v>0</v>
      </c>
      <c r="R2917">
        <v>2</v>
      </c>
      <c r="S2917" t="b">
        <v>0</v>
      </c>
      <c r="T2917" t="s">
        <v>8269</v>
      </c>
      <c r="U2917" s="9" t="s">
        <v>8315</v>
      </c>
      <c r="V2917" t="s">
        <v>8316</v>
      </c>
    </row>
    <row r="2918" spans="1:22" ht="45" hidden="1" x14ac:dyDescent="0.3">
      <c r="A2918">
        <v>3913</v>
      </c>
      <c r="B2918" s="3" t="s">
        <v>3910</v>
      </c>
      <c r="C2918" s="3" t="s">
        <v>8021</v>
      </c>
      <c r="D2918" s="5">
        <v>10000</v>
      </c>
      <c r="E2918" s="7">
        <v>1000</v>
      </c>
      <c r="F2918" s="7">
        <f t="shared" si="285"/>
        <v>10</v>
      </c>
      <c r="G2918" s="7">
        <f t="shared" si="280"/>
        <v>142.86000000000001</v>
      </c>
      <c r="H2918" t="s">
        <v>8220</v>
      </c>
      <c r="I2918" t="s">
        <v>8223</v>
      </c>
      <c r="J2918" t="s">
        <v>8245</v>
      </c>
      <c r="K2918">
        <v>1448863449</v>
      </c>
      <c r="L2918">
        <v>1446267849</v>
      </c>
      <c r="M2918" s="13">
        <f t="shared" si="281"/>
        <v>42308.211215277777</v>
      </c>
      <c r="N2918" s="13" t="str">
        <f t="shared" si="282"/>
        <v>2015</v>
      </c>
      <c r="O2918" s="13" t="str">
        <f t="shared" si="283"/>
        <v>Oct</v>
      </c>
      <c r="P2918" s="13">
        <f t="shared" si="284"/>
        <v>42338.252881944441</v>
      </c>
      <c r="Q2918" t="b">
        <v>0</v>
      </c>
      <c r="R2918">
        <v>7</v>
      </c>
      <c r="S2918" t="b">
        <v>0</v>
      </c>
      <c r="T2918" t="s">
        <v>8269</v>
      </c>
      <c r="U2918" s="9" t="s">
        <v>8315</v>
      </c>
      <c r="V2918" t="s">
        <v>8316</v>
      </c>
    </row>
    <row r="2919" spans="1:22" ht="45" hidden="1" x14ac:dyDescent="0.3">
      <c r="A2919">
        <v>3930</v>
      </c>
      <c r="B2919" s="3" t="s">
        <v>3927</v>
      </c>
      <c r="C2919" s="3" t="s">
        <v>8038</v>
      </c>
      <c r="D2919" s="5">
        <v>10000</v>
      </c>
      <c r="E2919" s="7">
        <v>0</v>
      </c>
      <c r="F2919" s="7">
        <f t="shared" si="285"/>
        <v>0</v>
      </c>
      <c r="G2919" s="7">
        <f t="shared" si="280"/>
        <v>0</v>
      </c>
      <c r="H2919" t="s">
        <v>8220</v>
      </c>
      <c r="I2919" t="s">
        <v>8225</v>
      </c>
      <c r="J2919" t="s">
        <v>8247</v>
      </c>
      <c r="K2919">
        <v>1459490400</v>
      </c>
      <c r="L2919">
        <v>1457078868</v>
      </c>
      <c r="M2919" s="13">
        <f t="shared" si="281"/>
        <v>42433.338749999995</v>
      </c>
      <c r="N2919" s="13" t="str">
        <f t="shared" si="282"/>
        <v>2016</v>
      </c>
      <c r="O2919" s="13" t="str">
        <f t="shared" si="283"/>
        <v>Mar</v>
      </c>
      <c r="P2919" s="13">
        <f t="shared" si="284"/>
        <v>42461.25</v>
      </c>
      <c r="Q2919" t="b">
        <v>0</v>
      </c>
      <c r="R2919">
        <v>0</v>
      </c>
      <c r="S2919" t="b">
        <v>0</v>
      </c>
      <c r="T2919" t="s">
        <v>8269</v>
      </c>
      <c r="U2919" s="9" t="s">
        <v>8315</v>
      </c>
      <c r="V2919" t="s">
        <v>8316</v>
      </c>
    </row>
    <row r="2920" spans="1:22" ht="60" hidden="1" x14ac:dyDescent="0.3">
      <c r="A2920">
        <v>3949</v>
      </c>
      <c r="B2920" s="3" t="s">
        <v>3946</v>
      </c>
      <c r="C2920" s="3" t="s">
        <v>8057</v>
      </c>
      <c r="D2920" s="5">
        <v>10000</v>
      </c>
      <c r="E2920" s="7">
        <v>1577</v>
      </c>
      <c r="F2920" s="7">
        <f t="shared" si="285"/>
        <v>16</v>
      </c>
      <c r="G2920" s="7">
        <f t="shared" si="280"/>
        <v>49.28</v>
      </c>
      <c r="H2920" t="s">
        <v>8220</v>
      </c>
      <c r="I2920" t="s">
        <v>8225</v>
      </c>
      <c r="J2920" t="s">
        <v>8247</v>
      </c>
      <c r="K2920">
        <v>1423623221</v>
      </c>
      <c r="L2920">
        <v>1421031221</v>
      </c>
      <c r="M2920" s="13">
        <f t="shared" si="281"/>
        <v>42016.120613425926</v>
      </c>
      <c r="N2920" s="13" t="str">
        <f t="shared" si="282"/>
        <v>2015</v>
      </c>
      <c r="O2920" s="13" t="str">
        <f t="shared" si="283"/>
        <v>Jan</v>
      </c>
      <c r="P2920" s="13">
        <f t="shared" si="284"/>
        <v>42046.120613425926</v>
      </c>
      <c r="Q2920" t="b">
        <v>0</v>
      </c>
      <c r="R2920">
        <v>32</v>
      </c>
      <c r="S2920" t="b">
        <v>0</v>
      </c>
      <c r="T2920" t="s">
        <v>8269</v>
      </c>
      <c r="U2920" s="9" t="s">
        <v>8315</v>
      </c>
      <c r="V2920" t="s">
        <v>8316</v>
      </c>
    </row>
    <row r="2921" spans="1:22" ht="60" hidden="1" x14ac:dyDescent="0.3">
      <c r="A2921">
        <v>3963</v>
      </c>
      <c r="B2921" s="3" t="s">
        <v>3960</v>
      </c>
      <c r="C2921" s="3" t="s">
        <v>8070</v>
      </c>
      <c r="D2921" s="5">
        <v>10000</v>
      </c>
      <c r="E2921" s="7">
        <v>0</v>
      </c>
      <c r="F2921" s="7">
        <f t="shared" si="285"/>
        <v>0</v>
      </c>
      <c r="G2921" s="7">
        <f t="shared" si="280"/>
        <v>0</v>
      </c>
      <c r="H2921" t="s">
        <v>8220</v>
      </c>
      <c r="I2921" t="s">
        <v>8228</v>
      </c>
      <c r="J2921" t="s">
        <v>8250</v>
      </c>
      <c r="K2921">
        <v>1447821717</v>
      </c>
      <c r="L2921">
        <v>1445226117</v>
      </c>
      <c r="M2921" s="13">
        <f t="shared" si="281"/>
        <v>42296.154131944444</v>
      </c>
      <c r="N2921" s="13" t="str">
        <f t="shared" si="282"/>
        <v>2015</v>
      </c>
      <c r="O2921" s="13" t="str">
        <f t="shared" si="283"/>
        <v>Oct</v>
      </c>
      <c r="P2921" s="13">
        <f t="shared" si="284"/>
        <v>42326.195798611108</v>
      </c>
      <c r="Q2921" t="b">
        <v>0</v>
      </c>
      <c r="R2921">
        <v>0</v>
      </c>
      <c r="S2921" t="b">
        <v>0</v>
      </c>
      <c r="T2921" t="s">
        <v>8269</v>
      </c>
      <c r="U2921" s="9" t="s">
        <v>8315</v>
      </c>
      <c r="V2921" t="s">
        <v>8316</v>
      </c>
    </row>
    <row r="2922" spans="1:22" ht="45" hidden="1" x14ac:dyDescent="0.3">
      <c r="A2922">
        <v>3992</v>
      </c>
      <c r="B2922" s="3" t="s">
        <v>3988</v>
      </c>
      <c r="C2922" s="3" t="s">
        <v>8098</v>
      </c>
      <c r="D2922" s="5">
        <v>10000</v>
      </c>
      <c r="E2922" s="7">
        <v>541</v>
      </c>
      <c r="F2922" s="7">
        <f t="shared" si="285"/>
        <v>5</v>
      </c>
      <c r="G2922" s="7">
        <f t="shared" si="280"/>
        <v>60.11</v>
      </c>
      <c r="H2922" t="s">
        <v>8220</v>
      </c>
      <c r="I2922" t="s">
        <v>8223</v>
      </c>
      <c r="J2922" t="s">
        <v>8245</v>
      </c>
      <c r="K2922">
        <v>1449876859</v>
      </c>
      <c r="L2922">
        <v>1444689259</v>
      </c>
      <c r="M2922" s="13">
        <f t="shared" si="281"/>
        <v>42289.94049768518</v>
      </c>
      <c r="N2922" s="13" t="str">
        <f t="shared" si="282"/>
        <v>2015</v>
      </c>
      <c r="O2922" s="13" t="str">
        <f t="shared" si="283"/>
        <v>Oct</v>
      </c>
      <c r="P2922" s="13">
        <f t="shared" si="284"/>
        <v>42349.982164351852</v>
      </c>
      <c r="Q2922" t="b">
        <v>0</v>
      </c>
      <c r="R2922">
        <v>9</v>
      </c>
      <c r="S2922" t="b">
        <v>0</v>
      </c>
      <c r="T2922" t="s">
        <v>8269</v>
      </c>
      <c r="U2922" s="9" t="s">
        <v>8315</v>
      </c>
      <c r="V2922" t="s">
        <v>8316</v>
      </c>
    </row>
    <row r="2923" spans="1:22" ht="45" hidden="1" x14ac:dyDescent="0.3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s="7">
        <f t="shared" si="285"/>
        <v>129</v>
      </c>
      <c r="G2923" s="7">
        <f t="shared" si="280"/>
        <v>43</v>
      </c>
      <c r="H2923" t="s">
        <v>8218</v>
      </c>
      <c r="I2923" t="s">
        <v>8223</v>
      </c>
      <c r="J2923" t="s">
        <v>8245</v>
      </c>
      <c r="K2923">
        <v>1411679804</v>
      </c>
      <c r="L2923">
        <v>1409087804</v>
      </c>
      <c r="M2923" s="13">
        <f t="shared" si="281"/>
        <v>41877.886620370373</v>
      </c>
      <c r="N2923" s="13" t="str">
        <f t="shared" si="282"/>
        <v>2014</v>
      </c>
      <c r="O2923" s="13" t="str">
        <f t="shared" si="283"/>
        <v>Aug</v>
      </c>
      <c r="P2923" s="13">
        <f t="shared" si="284"/>
        <v>41907.886620370373</v>
      </c>
      <c r="Q2923" t="b">
        <v>0</v>
      </c>
      <c r="R2923">
        <v>3</v>
      </c>
      <c r="S2923" t="b">
        <v>1</v>
      </c>
      <c r="T2923" t="s">
        <v>8303</v>
      </c>
      <c r="U2923" s="9" t="s">
        <v>8315</v>
      </c>
      <c r="V2923" t="s">
        <v>8357</v>
      </c>
    </row>
    <row r="2924" spans="1:22" ht="60" hidden="1" x14ac:dyDescent="0.3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s="7">
        <f t="shared" si="285"/>
        <v>100</v>
      </c>
      <c r="G2924" s="7">
        <f t="shared" si="280"/>
        <v>83.33</v>
      </c>
      <c r="H2924" t="s">
        <v>8218</v>
      </c>
      <c r="I2924" t="s">
        <v>8224</v>
      </c>
      <c r="J2924" t="s">
        <v>8246</v>
      </c>
      <c r="K2924">
        <v>1431982727</v>
      </c>
      <c r="L2924">
        <v>1428094727</v>
      </c>
      <c r="M2924" s="13">
        <f t="shared" si="281"/>
        <v>42097.874155092592</v>
      </c>
      <c r="N2924" s="13" t="str">
        <f t="shared" si="282"/>
        <v>2015</v>
      </c>
      <c r="O2924" s="13" t="str">
        <f t="shared" si="283"/>
        <v>Apr</v>
      </c>
      <c r="P2924" s="13">
        <f t="shared" si="284"/>
        <v>42142.874155092592</v>
      </c>
      <c r="Q2924" t="b">
        <v>0</v>
      </c>
      <c r="R2924">
        <v>6</v>
      </c>
      <c r="S2924" t="b">
        <v>1</v>
      </c>
      <c r="T2924" t="s">
        <v>8303</v>
      </c>
      <c r="U2924" s="9" t="s">
        <v>8315</v>
      </c>
      <c r="V2924" t="s">
        <v>8357</v>
      </c>
    </row>
    <row r="2925" spans="1:22" ht="45" hidden="1" x14ac:dyDescent="0.3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s="7">
        <f t="shared" si="285"/>
        <v>100</v>
      </c>
      <c r="G2925" s="7">
        <f t="shared" si="280"/>
        <v>30</v>
      </c>
      <c r="H2925" t="s">
        <v>8218</v>
      </c>
      <c r="I2925" t="s">
        <v>8223</v>
      </c>
      <c r="J2925" t="s">
        <v>8245</v>
      </c>
      <c r="K2925">
        <v>1422068400</v>
      </c>
      <c r="L2925">
        <v>1420774779</v>
      </c>
      <c r="M2925" s="13">
        <f t="shared" si="281"/>
        <v>42013.15253472222</v>
      </c>
      <c r="N2925" s="13" t="str">
        <f t="shared" si="282"/>
        <v>2015</v>
      </c>
      <c r="O2925" s="13" t="str">
        <f t="shared" si="283"/>
        <v>Jan</v>
      </c>
      <c r="P2925" s="13">
        <f t="shared" si="284"/>
        <v>42028.125</v>
      </c>
      <c r="Q2925" t="b">
        <v>0</v>
      </c>
      <c r="R2925">
        <v>10</v>
      </c>
      <c r="S2925" t="b">
        <v>1</v>
      </c>
      <c r="T2925" t="s">
        <v>8303</v>
      </c>
      <c r="U2925" s="9" t="s">
        <v>8315</v>
      </c>
      <c r="V2925" t="s">
        <v>8357</v>
      </c>
    </row>
    <row r="2926" spans="1:22" ht="45" hidden="1" x14ac:dyDescent="0.3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s="7">
        <f t="shared" si="285"/>
        <v>103</v>
      </c>
      <c r="G2926" s="7">
        <f t="shared" si="280"/>
        <v>175.51</v>
      </c>
      <c r="H2926" t="s">
        <v>8218</v>
      </c>
      <c r="I2926" t="s">
        <v>8223</v>
      </c>
      <c r="J2926" t="s">
        <v>8245</v>
      </c>
      <c r="K2926">
        <v>1431143940</v>
      </c>
      <c r="L2926">
        <v>1428585710</v>
      </c>
      <c r="M2926" s="13">
        <f t="shared" si="281"/>
        <v>42103.556828703702</v>
      </c>
      <c r="N2926" s="13" t="str">
        <f t="shared" si="282"/>
        <v>2015</v>
      </c>
      <c r="O2926" s="13" t="str">
        <f t="shared" si="283"/>
        <v>Apr</v>
      </c>
      <c r="P2926" s="13">
        <f t="shared" si="284"/>
        <v>42133.165972222225</v>
      </c>
      <c r="Q2926" t="b">
        <v>0</v>
      </c>
      <c r="R2926">
        <v>147</v>
      </c>
      <c r="S2926" t="b">
        <v>1</v>
      </c>
      <c r="T2926" t="s">
        <v>8303</v>
      </c>
      <c r="U2926" s="9" t="s">
        <v>8315</v>
      </c>
      <c r="V2926" t="s">
        <v>8357</v>
      </c>
    </row>
    <row r="2927" spans="1:22" ht="45" hidden="1" x14ac:dyDescent="0.3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s="7">
        <f t="shared" si="285"/>
        <v>102</v>
      </c>
      <c r="G2927" s="7">
        <f t="shared" si="280"/>
        <v>231.66</v>
      </c>
      <c r="H2927" t="s">
        <v>8218</v>
      </c>
      <c r="I2927" t="s">
        <v>8223</v>
      </c>
      <c r="J2927" t="s">
        <v>8245</v>
      </c>
      <c r="K2927">
        <v>1410444068</v>
      </c>
      <c r="L2927">
        <v>1407852068</v>
      </c>
      <c r="M2927" s="13">
        <f t="shared" si="281"/>
        <v>41863.584120370368</v>
      </c>
      <c r="N2927" s="13" t="str">
        <f t="shared" si="282"/>
        <v>2014</v>
      </c>
      <c r="O2927" s="13" t="str">
        <f t="shared" si="283"/>
        <v>Aug</v>
      </c>
      <c r="P2927" s="13">
        <f t="shared" si="284"/>
        <v>41893.584120370368</v>
      </c>
      <c r="Q2927" t="b">
        <v>0</v>
      </c>
      <c r="R2927">
        <v>199</v>
      </c>
      <c r="S2927" t="b">
        <v>1</v>
      </c>
      <c r="T2927" t="s">
        <v>8303</v>
      </c>
      <c r="U2927" s="9" t="s">
        <v>8315</v>
      </c>
      <c r="V2927" t="s">
        <v>8357</v>
      </c>
    </row>
    <row r="2928" spans="1:22" ht="45" hidden="1" x14ac:dyDescent="0.3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s="7">
        <f t="shared" si="285"/>
        <v>125</v>
      </c>
      <c r="G2928" s="7">
        <f t="shared" si="280"/>
        <v>75</v>
      </c>
      <c r="H2928" t="s">
        <v>8218</v>
      </c>
      <c r="I2928" t="s">
        <v>8223</v>
      </c>
      <c r="J2928" t="s">
        <v>8245</v>
      </c>
      <c r="K2928">
        <v>1424715779</v>
      </c>
      <c r="L2928">
        <v>1423506179</v>
      </c>
      <c r="M2928" s="13">
        <f t="shared" si="281"/>
        <v>42044.765960648147</v>
      </c>
      <c r="N2928" s="13" t="str">
        <f t="shared" si="282"/>
        <v>2015</v>
      </c>
      <c r="O2928" s="13" t="str">
        <f t="shared" si="283"/>
        <v>Feb</v>
      </c>
      <c r="P2928" s="13">
        <f t="shared" si="284"/>
        <v>42058.765960648147</v>
      </c>
      <c r="Q2928" t="b">
        <v>0</v>
      </c>
      <c r="R2928">
        <v>50</v>
      </c>
      <c r="S2928" t="b">
        <v>1</v>
      </c>
      <c r="T2928" t="s">
        <v>8303</v>
      </c>
      <c r="U2928" s="9" t="s">
        <v>8315</v>
      </c>
      <c r="V2928" t="s">
        <v>8357</v>
      </c>
    </row>
    <row r="2929" spans="1:22" ht="60" hidden="1" x14ac:dyDescent="0.3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s="7">
        <f t="shared" si="285"/>
        <v>131</v>
      </c>
      <c r="G2929" s="7">
        <f t="shared" si="280"/>
        <v>112.14</v>
      </c>
      <c r="H2929" t="s">
        <v>8218</v>
      </c>
      <c r="I2929" t="s">
        <v>8223</v>
      </c>
      <c r="J2929" t="s">
        <v>8245</v>
      </c>
      <c r="K2929">
        <v>1405400400</v>
      </c>
      <c r="L2929">
        <v>1402934629</v>
      </c>
      <c r="M2929" s="13">
        <f t="shared" si="281"/>
        <v>41806.669317129628</v>
      </c>
      <c r="N2929" s="13" t="str">
        <f t="shared" si="282"/>
        <v>2014</v>
      </c>
      <c r="O2929" s="13" t="str">
        <f t="shared" si="283"/>
        <v>Jun</v>
      </c>
      <c r="P2929" s="13">
        <f t="shared" si="284"/>
        <v>41835.208333333336</v>
      </c>
      <c r="Q2929" t="b">
        <v>0</v>
      </c>
      <c r="R2929">
        <v>21</v>
      </c>
      <c r="S2929" t="b">
        <v>1</v>
      </c>
      <c r="T2929" t="s">
        <v>8303</v>
      </c>
      <c r="U2929" s="9" t="s">
        <v>8315</v>
      </c>
      <c r="V2929" t="s">
        <v>8357</v>
      </c>
    </row>
    <row r="2930" spans="1:22" ht="30" hidden="1" x14ac:dyDescent="0.3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s="7">
        <f t="shared" si="285"/>
        <v>100</v>
      </c>
      <c r="G2930" s="7">
        <f t="shared" si="280"/>
        <v>41.67</v>
      </c>
      <c r="H2930" t="s">
        <v>8218</v>
      </c>
      <c r="I2930" t="s">
        <v>8223</v>
      </c>
      <c r="J2930" t="s">
        <v>8245</v>
      </c>
      <c r="K2930">
        <v>1457135846</v>
      </c>
      <c r="L2930">
        <v>1454543846</v>
      </c>
      <c r="M2930" s="13">
        <f t="shared" si="281"/>
        <v>42403.998217592598</v>
      </c>
      <c r="N2930" s="13" t="str">
        <f t="shared" si="282"/>
        <v>2016</v>
      </c>
      <c r="O2930" s="13" t="str">
        <f t="shared" si="283"/>
        <v>Feb</v>
      </c>
      <c r="P2930" s="13">
        <f t="shared" si="284"/>
        <v>42433.998217592598</v>
      </c>
      <c r="Q2930" t="b">
        <v>0</v>
      </c>
      <c r="R2930">
        <v>24</v>
      </c>
      <c r="S2930" t="b">
        <v>1</v>
      </c>
      <c r="T2930" t="s">
        <v>8303</v>
      </c>
      <c r="U2930" s="9" t="s">
        <v>8315</v>
      </c>
      <c r="V2930" t="s">
        <v>8357</v>
      </c>
    </row>
    <row r="2931" spans="1:22" ht="60" hidden="1" x14ac:dyDescent="0.3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s="7">
        <f t="shared" si="285"/>
        <v>102</v>
      </c>
      <c r="G2931" s="7">
        <f t="shared" si="280"/>
        <v>255.17</v>
      </c>
      <c r="H2931" t="s">
        <v>8218</v>
      </c>
      <c r="I2931" t="s">
        <v>8223</v>
      </c>
      <c r="J2931" t="s">
        <v>8245</v>
      </c>
      <c r="K2931">
        <v>1401024758</v>
      </c>
      <c r="L2931">
        <v>1398432758</v>
      </c>
      <c r="M2931" s="13">
        <f t="shared" si="281"/>
        <v>41754.564328703702</v>
      </c>
      <c r="N2931" s="13" t="str">
        <f t="shared" si="282"/>
        <v>2014</v>
      </c>
      <c r="O2931" s="13" t="str">
        <f t="shared" si="283"/>
        <v>Apr</v>
      </c>
      <c r="P2931" s="13">
        <f t="shared" si="284"/>
        <v>41784.564328703702</v>
      </c>
      <c r="Q2931" t="b">
        <v>0</v>
      </c>
      <c r="R2931">
        <v>32</v>
      </c>
      <c r="S2931" t="b">
        <v>1</v>
      </c>
      <c r="T2931" t="s">
        <v>8303</v>
      </c>
      <c r="U2931" s="9" t="s">
        <v>8315</v>
      </c>
      <c r="V2931" t="s">
        <v>8357</v>
      </c>
    </row>
    <row r="2932" spans="1:22" ht="45" hidden="1" x14ac:dyDescent="0.3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s="7">
        <f t="shared" si="285"/>
        <v>101</v>
      </c>
      <c r="G2932" s="7">
        <f t="shared" si="280"/>
        <v>162.77000000000001</v>
      </c>
      <c r="H2932" t="s">
        <v>8218</v>
      </c>
      <c r="I2932" t="s">
        <v>8224</v>
      </c>
      <c r="J2932" t="s">
        <v>8246</v>
      </c>
      <c r="K2932">
        <v>1431007264</v>
      </c>
      <c r="L2932">
        <v>1428415264</v>
      </c>
      <c r="M2932" s="13">
        <f t="shared" si="281"/>
        <v>42101.584074074075</v>
      </c>
      <c r="N2932" s="13" t="str">
        <f t="shared" si="282"/>
        <v>2015</v>
      </c>
      <c r="O2932" s="13" t="str">
        <f t="shared" si="283"/>
        <v>Apr</v>
      </c>
      <c r="P2932" s="13">
        <f t="shared" si="284"/>
        <v>42131.584074074075</v>
      </c>
      <c r="Q2932" t="b">
        <v>0</v>
      </c>
      <c r="R2932">
        <v>62</v>
      </c>
      <c r="S2932" t="b">
        <v>1</v>
      </c>
      <c r="T2932" t="s">
        <v>8303</v>
      </c>
      <c r="U2932" s="9" t="s">
        <v>8315</v>
      </c>
      <c r="V2932" t="s">
        <v>8357</v>
      </c>
    </row>
    <row r="2933" spans="1:22" ht="60" hidden="1" x14ac:dyDescent="0.3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s="7">
        <f t="shared" si="285"/>
        <v>106</v>
      </c>
      <c r="G2933" s="7">
        <f t="shared" si="280"/>
        <v>88.33</v>
      </c>
      <c r="H2933" t="s">
        <v>8218</v>
      </c>
      <c r="I2933" t="s">
        <v>8228</v>
      </c>
      <c r="J2933" t="s">
        <v>8250</v>
      </c>
      <c r="K2933">
        <v>1410761280</v>
      </c>
      <c r="L2933">
        <v>1408604363</v>
      </c>
      <c r="M2933" s="13">
        <f t="shared" si="281"/>
        <v>41872.291238425925</v>
      </c>
      <c r="N2933" s="13" t="str">
        <f t="shared" si="282"/>
        <v>2014</v>
      </c>
      <c r="O2933" s="13" t="str">
        <f t="shared" si="283"/>
        <v>Aug</v>
      </c>
      <c r="P2933" s="13">
        <f t="shared" si="284"/>
        <v>41897.255555555559</v>
      </c>
      <c r="Q2933" t="b">
        <v>0</v>
      </c>
      <c r="R2933">
        <v>9</v>
      </c>
      <c r="S2933" t="b">
        <v>1</v>
      </c>
      <c r="T2933" t="s">
        <v>8303</v>
      </c>
      <c r="U2933" s="9" t="s">
        <v>8315</v>
      </c>
      <c r="V2933" t="s">
        <v>8357</v>
      </c>
    </row>
    <row r="2934" spans="1:22" ht="45" hidden="1" x14ac:dyDescent="0.3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s="7">
        <f t="shared" si="285"/>
        <v>105</v>
      </c>
      <c r="G2934" s="7">
        <f t="shared" si="280"/>
        <v>85.74</v>
      </c>
      <c r="H2934" t="s">
        <v>8218</v>
      </c>
      <c r="I2934" t="s">
        <v>8225</v>
      </c>
      <c r="J2934" t="s">
        <v>8247</v>
      </c>
      <c r="K2934">
        <v>1424516400</v>
      </c>
      <c r="L2934">
        <v>1421812637</v>
      </c>
      <c r="M2934" s="13">
        <f t="shared" si="281"/>
        <v>42025.164780092593</v>
      </c>
      <c r="N2934" s="13" t="str">
        <f t="shared" si="282"/>
        <v>2015</v>
      </c>
      <c r="O2934" s="13" t="str">
        <f t="shared" si="283"/>
        <v>Jan</v>
      </c>
      <c r="P2934" s="13">
        <f t="shared" si="284"/>
        <v>42056.458333333328</v>
      </c>
      <c r="Q2934" t="b">
        <v>0</v>
      </c>
      <c r="R2934">
        <v>38</v>
      </c>
      <c r="S2934" t="b">
        <v>1</v>
      </c>
      <c r="T2934" t="s">
        <v>8303</v>
      </c>
      <c r="U2934" s="9" t="s">
        <v>8315</v>
      </c>
      <c r="V2934" t="s">
        <v>8357</v>
      </c>
    </row>
    <row r="2935" spans="1:22" ht="60" hidden="1" x14ac:dyDescent="0.3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s="7">
        <f t="shared" si="285"/>
        <v>103</v>
      </c>
      <c r="G2935" s="7">
        <f t="shared" si="280"/>
        <v>47.57</v>
      </c>
      <c r="H2935" t="s">
        <v>8218</v>
      </c>
      <c r="I2935" t="s">
        <v>8223</v>
      </c>
      <c r="J2935" t="s">
        <v>8245</v>
      </c>
      <c r="K2935">
        <v>1465081053</v>
      </c>
      <c r="L2935">
        <v>1462489053</v>
      </c>
      <c r="M2935" s="13">
        <f t="shared" si="281"/>
        <v>42495.956631944442</v>
      </c>
      <c r="N2935" s="13" t="str">
        <f t="shared" si="282"/>
        <v>2016</v>
      </c>
      <c r="O2935" s="13" t="str">
        <f t="shared" si="283"/>
        <v>May</v>
      </c>
      <c r="P2935" s="13">
        <f t="shared" si="284"/>
        <v>42525.956631944442</v>
      </c>
      <c r="Q2935" t="b">
        <v>0</v>
      </c>
      <c r="R2935">
        <v>54</v>
      </c>
      <c r="S2935" t="b">
        <v>1</v>
      </c>
      <c r="T2935" t="s">
        <v>8303</v>
      </c>
      <c r="U2935" s="9" t="s">
        <v>8315</v>
      </c>
      <c r="V2935" t="s">
        <v>8357</v>
      </c>
    </row>
    <row r="2936" spans="1:22" ht="45" hidden="1" x14ac:dyDescent="0.3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s="7">
        <f t="shared" si="285"/>
        <v>108</v>
      </c>
      <c r="G2936" s="7">
        <f t="shared" si="280"/>
        <v>72.97</v>
      </c>
      <c r="H2936" t="s">
        <v>8218</v>
      </c>
      <c r="I2936" t="s">
        <v>8228</v>
      </c>
      <c r="J2936" t="s">
        <v>8250</v>
      </c>
      <c r="K2936">
        <v>1402845364</v>
      </c>
      <c r="L2936">
        <v>1400253364</v>
      </c>
      <c r="M2936" s="13">
        <f t="shared" si="281"/>
        <v>41775.636157407411</v>
      </c>
      <c r="N2936" s="13" t="str">
        <f t="shared" si="282"/>
        <v>2014</v>
      </c>
      <c r="O2936" s="13" t="str">
        <f t="shared" si="283"/>
        <v>May</v>
      </c>
      <c r="P2936" s="13">
        <f t="shared" si="284"/>
        <v>41805.636157407411</v>
      </c>
      <c r="Q2936" t="b">
        <v>0</v>
      </c>
      <c r="R2936">
        <v>37</v>
      </c>
      <c r="S2936" t="b">
        <v>1</v>
      </c>
      <c r="T2936" t="s">
        <v>8303</v>
      </c>
      <c r="U2936" s="9" t="s">
        <v>8315</v>
      </c>
      <c r="V2936" t="s">
        <v>8357</v>
      </c>
    </row>
    <row r="2937" spans="1:22" ht="45" hidden="1" x14ac:dyDescent="0.3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s="7">
        <f t="shared" si="285"/>
        <v>101</v>
      </c>
      <c r="G2937" s="7">
        <f t="shared" si="280"/>
        <v>90.54</v>
      </c>
      <c r="H2937" t="s">
        <v>8218</v>
      </c>
      <c r="I2937" t="s">
        <v>8223</v>
      </c>
      <c r="J2937" t="s">
        <v>8245</v>
      </c>
      <c r="K2937">
        <v>1472490000</v>
      </c>
      <c r="L2937">
        <v>1467468008</v>
      </c>
      <c r="M2937" s="13">
        <f t="shared" si="281"/>
        <v>42553.583425925928</v>
      </c>
      <c r="N2937" s="13" t="str">
        <f t="shared" si="282"/>
        <v>2016</v>
      </c>
      <c r="O2937" s="13" t="str">
        <f t="shared" si="283"/>
        <v>Jul</v>
      </c>
      <c r="P2937" s="13">
        <f t="shared" si="284"/>
        <v>42611.708333333328</v>
      </c>
      <c r="Q2937" t="b">
        <v>0</v>
      </c>
      <c r="R2937">
        <v>39</v>
      </c>
      <c r="S2937" t="b">
        <v>1</v>
      </c>
      <c r="T2937" t="s">
        <v>8303</v>
      </c>
      <c r="U2937" s="9" t="s">
        <v>8315</v>
      </c>
      <c r="V2937" t="s">
        <v>8357</v>
      </c>
    </row>
    <row r="2938" spans="1:22" ht="45" hidden="1" x14ac:dyDescent="0.3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s="7">
        <f t="shared" si="285"/>
        <v>128</v>
      </c>
      <c r="G2938" s="7">
        <f t="shared" si="280"/>
        <v>37.65</v>
      </c>
      <c r="H2938" t="s">
        <v>8218</v>
      </c>
      <c r="I2938" t="s">
        <v>8223</v>
      </c>
      <c r="J2938" t="s">
        <v>8245</v>
      </c>
      <c r="K2938">
        <v>1413176340</v>
      </c>
      <c r="L2938">
        <v>1412091423</v>
      </c>
      <c r="M2938" s="13">
        <f t="shared" si="281"/>
        <v>41912.650729166664</v>
      </c>
      <c r="N2938" s="13" t="str">
        <f t="shared" si="282"/>
        <v>2014</v>
      </c>
      <c r="O2938" s="13" t="str">
        <f t="shared" si="283"/>
        <v>Sep</v>
      </c>
      <c r="P2938" s="13">
        <f t="shared" si="284"/>
        <v>41925.207638888889</v>
      </c>
      <c r="Q2938" t="b">
        <v>0</v>
      </c>
      <c r="R2938">
        <v>34</v>
      </c>
      <c r="S2938" t="b">
        <v>1</v>
      </c>
      <c r="T2938" t="s">
        <v>8303</v>
      </c>
      <c r="U2938" s="9" t="s">
        <v>8315</v>
      </c>
      <c r="V2938" t="s">
        <v>8357</v>
      </c>
    </row>
    <row r="2939" spans="1:22" ht="30" hidden="1" x14ac:dyDescent="0.3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s="7">
        <f t="shared" si="285"/>
        <v>133</v>
      </c>
      <c r="G2939" s="7">
        <f t="shared" si="280"/>
        <v>36.36</v>
      </c>
      <c r="H2939" t="s">
        <v>8218</v>
      </c>
      <c r="I2939" t="s">
        <v>8224</v>
      </c>
      <c r="J2939" t="s">
        <v>8246</v>
      </c>
      <c r="K2939">
        <v>1405249113</v>
      </c>
      <c r="L2939">
        <v>1402657113</v>
      </c>
      <c r="M2939" s="13">
        <f t="shared" si="281"/>
        <v>41803.457326388889</v>
      </c>
      <c r="N2939" s="13" t="str">
        <f t="shared" si="282"/>
        <v>2014</v>
      </c>
      <c r="O2939" s="13" t="str">
        <f t="shared" si="283"/>
        <v>Jun</v>
      </c>
      <c r="P2939" s="13">
        <f t="shared" si="284"/>
        <v>41833.457326388889</v>
      </c>
      <c r="Q2939" t="b">
        <v>0</v>
      </c>
      <c r="R2939">
        <v>55</v>
      </c>
      <c r="S2939" t="b">
        <v>1</v>
      </c>
      <c r="T2939" t="s">
        <v>8303</v>
      </c>
      <c r="U2939" s="9" t="s">
        <v>8315</v>
      </c>
      <c r="V2939" t="s">
        <v>8357</v>
      </c>
    </row>
    <row r="2940" spans="1:22" ht="60" hidden="1" x14ac:dyDescent="0.3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s="7">
        <f t="shared" si="285"/>
        <v>101</v>
      </c>
      <c r="G2940" s="7">
        <f t="shared" si="280"/>
        <v>126.72</v>
      </c>
      <c r="H2940" t="s">
        <v>8218</v>
      </c>
      <c r="I2940" t="s">
        <v>8223</v>
      </c>
      <c r="J2940" t="s">
        <v>8245</v>
      </c>
      <c r="K2940">
        <v>1422636814</v>
      </c>
      <c r="L2940">
        <v>1420044814</v>
      </c>
      <c r="M2940" s="13">
        <f t="shared" si="281"/>
        <v>42004.703865740739</v>
      </c>
      <c r="N2940" s="13" t="str">
        <f t="shared" si="282"/>
        <v>2014</v>
      </c>
      <c r="O2940" s="13" t="str">
        <f t="shared" si="283"/>
        <v>Dec</v>
      </c>
      <c r="P2940" s="13">
        <f t="shared" si="284"/>
        <v>42034.703865740739</v>
      </c>
      <c r="Q2940" t="b">
        <v>0</v>
      </c>
      <c r="R2940">
        <v>32</v>
      </c>
      <c r="S2940" t="b">
        <v>1</v>
      </c>
      <c r="T2940" t="s">
        <v>8303</v>
      </c>
      <c r="U2940" s="9" t="s">
        <v>8315</v>
      </c>
      <c r="V2940" t="s">
        <v>8357</v>
      </c>
    </row>
    <row r="2941" spans="1:22" ht="60" hidden="1" x14ac:dyDescent="0.3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s="7">
        <f t="shared" si="285"/>
        <v>103</v>
      </c>
      <c r="G2941" s="7">
        <f t="shared" si="280"/>
        <v>329.2</v>
      </c>
      <c r="H2941" t="s">
        <v>8218</v>
      </c>
      <c r="I2941" t="s">
        <v>8223</v>
      </c>
      <c r="J2941" t="s">
        <v>8245</v>
      </c>
      <c r="K2941">
        <v>1409187600</v>
      </c>
      <c r="L2941">
        <v>1406316312</v>
      </c>
      <c r="M2941" s="13">
        <f t="shared" si="281"/>
        <v>41845.809166666666</v>
      </c>
      <c r="N2941" s="13" t="str">
        <f t="shared" si="282"/>
        <v>2014</v>
      </c>
      <c r="O2941" s="13" t="str">
        <f t="shared" si="283"/>
        <v>Jul</v>
      </c>
      <c r="P2941" s="13">
        <f t="shared" si="284"/>
        <v>41879.041666666664</v>
      </c>
      <c r="Q2941" t="b">
        <v>0</v>
      </c>
      <c r="R2941">
        <v>25</v>
      </c>
      <c r="S2941" t="b">
        <v>1</v>
      </c>
      <c r="T2941" t="s">
        <v>8303</v>
      </c>
      <c r="U2941" s="9" t="s">
        <v>8315</v>
      </c>
      <c r="V2941" t="s">
        <v>8357</v>
      </c>
    </row>
    <row r="2942" spans="1:22" ht="45" hidden="1" x14ac:dyDescent="0.3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s="7">
        <f t="shared" si="285"/>
        <v>107</v>
      </c>
      <c r="G2942" s="7">
        <f t="shared" si="280"/>
        <v>81.239999999999995</v>
      </c>
      <c r="H2942" t="s">
        <v>8218</v>
      </c>
      <c r="I2942" t="s">
        <v>8223</v>
      </c>
      <c r="J2942" t="s">
        <v>8245</v>
      </c>
      <c r="K2942">
        <v>1421606018</v>
      </c>
      <c r="L2942">
        <v>1418150018</v>
      </c>
      <c r="M2942" s="13">
        <f t="shared" si="281"/>
        <v>41982.773356481484</v>
      </c>
      <c r="N2942" s="13" t="str">
        <f t="shared" si="282"/>
        <v>2014</v>
      </c>
      <c r="O2942" s="13" t="str">
        <f t="shared" si="283"/>
        <v>Dec</v>
      </c>
      <c r="P2942" s="13">
        <f t="shared" si="284"/>
        <v>42022.773356481484</v>
      </c>
      <c r="Q2942" t="b">
        <v>0</v>
      </c>
      <c r="R2942">
        <v>33</v>
      </c>
      <c r="S2942" t="b">
        <v>1</v>
      </c>
      <c r="T2942" t="s">
        <v>8303</v>
      </c>
      <c r="U2942" s="9" t="s">
        <v>8315</v>
      </c>
      <c r="V2942" t="s">
        <v>8357</v>
      </c>
    </row>
    <row r="2943" spans="1:22" ht="60" hidden="1" x14ac:dyDescent="0.3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s="7">
        <f t="shared" si="285"/>
        <v>0</v>
      </c>
      <c r="G2943" s="7">
        <f t="shared" si="280"/>
        <v>1</v>
      </c>
      <c r="H2943" t="s">
        <v>8220</v>
      </c>
      <c r="I2943" t="s">
        <v>8223</v>
      </c>
      <c r="J2943" t="s">
        <v>8245</v>
      </c>
      <c r="K2943">
        <v>1425250955</v>
      </c>
      <c r="L2943">
        <v>1422658955</v>
      </c>
      <c r="M2943" s="13">
        <f t="shared" si="281"/>
        <v>42034.960127314815</v>
      </c>
      <c r="N2943" s="13" t="str">
        <f t="shared" si="282"/>
        <v>2015</v>
      </c>
      <c r="O2943" s="13" t="str">
        <f t="shared" si="283"/>
        <v>Jan</v>
      </c>
      <c r="P2943" s="13">
        <f t="shared" si="284"/>
        <v>42064.960127314815</v>
      </c>
      <c r="Q2943" t="b">
        <v>0</v>
      </c>
      <c r="R2943">
        <v>1</v>
      </c>
      <c r="S2943" t="b">
        <v>0</v>
      </c>
      <c r="T2943" t="s">
        <v>8301</v>
      </c>
      <c r="U2943" s="9" t="s">
        <v>8315</v>
      </c>
      <c r="V2943" t="s">
        <v>8355</v>
      </c>
    </row>
    <row r="2944" spans="1:22" ht="45" hidden="1" x14ac:dyDescent="0.3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s="7">
        <f t="shared" si="285"/>
        <v>20</v>
      </c>
      <c r="G2944" s="7">
        <f t="shared" si="280"/>
        <v>202.23</v>
      </c>
      <c r="H2944" t="s">
        <v>8220</v>
      </c>
      <c r="I2944" t="s">
        <v>8228</v>
      </c>
      <c r="J2944" t="s">
        <v>8250</v>
      </c>
      <c r="K2944">
        <v>1450297080</v>
      </c>
      <c r="L2944">
        <v>1448565459</v>
      </c>
      <c r="M2944" s="13">
        <f t="shared" si="281"/>
        <v>42334.803923611107</v>
      </c>
      <c r="N2944" s="13" t="str">
        <f t="shared" si="282"/>
        <v>2015</v>
      </c>
      <c r="O2944" s="13" t="str">
        <f t="shared" si="283"/>
        <v>Nov</v>
      </c>
      <c r="P2944" s="13">
        <f t="shared" si="284"/>
        <v>42354.845833333333</v>
      </c>
      <c r="Q2944" t="b">
        <v>0</v>
      </c>
      <c r="R2944">
        <v>202</v>
      </c>
      <c r="S2944" t="b">
        <v>0</v>
      </c>
      <c r="T2944" t="s">
        <v>8301</v>
      </c>
      <c r="U2944" s="9" t="s">
        <v>8315</v>
      </c>
      <c r="V2944" t="s">
        <v>8355</v>
      </c>
    </row>
    <row r="2945" spans="1:22" ht="45" hidden="1" x14ac:dyDescent="0.3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s="7">
        <f t="shared" si="285"/>
        <v>0</v>
      </c>
      <c r="G2945" s="7">
        <f t="shared" si="280"/>
        <v>0</v>
      </c>
      <c r="H2945" t="s">
        <v>8220</v>
      </c>
      <c r="I2945" t="s">
        <v>8223</v>
      </c>
      <c r="J2945" t="s">
        <v>8245</v>
      </c>
      <c r="K2945">
        <v>1428894380</v>
      </c>
      <c r="L2945">
        <v>1426302380</v>
      </c>
      <c r="M2945" s="13">
        <f t="shared" si="281"/>
        <v>42077.129398148143</v>
      </c>
      <c r="N2945" s="13" t="str">
        <f t="shared" si="282"/>
        <v>2015</v>
      </c>
      <c r="O2945" s="13" t="str">
        <f t="shared" si="283"/>
        <v>Mar</v>
      </c>
      <c r="P2945" s="13">
        <f t="shared" si="284"/>
        <v>42107.129398148143</v>
      </c>
      <c r="Q2945" t="b">
        <v>0</v>
      </c>
      <c r="R2945">
        <v>0</v>
      </c>
      <c r="S2945" t="b">
        <v>0</v>
      </c>
      <c r="T2945" t="s">
        <v>8301</v>
      </c>
      <c r="U2945" s="9" t="s">
        <v>8315</v>
      </c>
      <c r="V2945" t="s">
        <v>8355</v>
      </c>
    </row>
    <row r="2946" spans="1:22" ht="45" hidden="1" x14ac:dyDescent="0.3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s="7">
        <f t="shared" si="285"/>
        <v>1</v>
      </c>
      <c r="G2946" s="7">
        <f t="shared" si="280"/>
        <v>100</v>
      </c>
      <c r="H2946" t="s">
        <v>8220</v>
      </c>
      <c r="I2946" t="s">
        <v>8223</v>
      </c>
      <c r="J2946" t="s">
        <v>8245</v>
      </c>
      <c r="K2946">
        <v>1433714198</v>
      </c>
      <c r="L2946">
        <v>1431122198</v>
      </c>
      <c r="M2946" s="13">
        <f t="shared" si="281"/>
        <v>42132.9143287037</v>
      </c>
      <c r="N2946" s="13" t="str">
        <f t="shared" si="282"/>
        <v>2015</v>
      </c>
      <c r="O2946" s="13" t="str">
        <f t="shared" si="283"/>
        <v>May</v>
      </c>
      <c r="P2946" s="13">
        <f t="shared" si="284"/>
        <v>42162.9143287037</v>
      </c>
      <c r="Q2946" t="b">
        <v>0</v>
      </c>
      <c r="R2946">
        <v>1</v>
      </c>
      <c r="S2946" t="b">
        <v>0</v>
      </c>
      <c r="T2946" t="s">
        <v>8301</v>
      </c>
      <c r="U2946" s="9" t="s">
        <v>8315</v>
      </c>
      <c r="V2946" t="s">
        <v>8355</v>
      </c>
    </row>
    <row r="2947" spans="1:22" ht="60" hidden="1" x14ac:dyDescent="0.3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s="7">
        <f t="shared" si="285"/>
        <v>0</v>
      </c>
      <c r="G2947" s="7">
        <f t="shared" si="280"/>
        <v>0</v>
      </c>
      <c r="H2947" t="s">
        <v>8220</v>
      </c>
      <c r="I2947" t="s">
        <v>8223</v>
      </c>
      <c r="J2947" t="s">
        <v>8245</v>
      </c>
      <c r="K2947">
        <v>1432437660</v>
      </c>
      <c r="L2947">
        <v>1429845660</v>
      </c>
      <c r="M2947" s="13">
        <f t="shared" si="281"/>
        <v>42118.139583333337</v>
      </c>
      <c r="N2947" s="13" t="str">
        <f t="shared" si="282"/>
        <v>2015</v>
      </c>
      <c r="O2947" s="13" t="str">
        <f t="shared" si="283"/>
        <v>Apr</v>
      </c>
      <c r="P2947" s="13">
        <f t="shared" si="284"/>
        <v>42148.139583333337</v>
      </c>
      <c r="Q2947" t="b">
        <v>0</v>
      </c>
      <c r="R2947">
        <v>0</v>
      </c>
      <c r="S2947" t="b">
        <v>0</v>
      </c>
      <c r="T2947" t="s">
        <v>8301</v>
      </c>
      <c r="U2947" s="9" t="s">
        <v>8315</v>
      </c>
      <c r="V2947" t="s">
        <v>8355</v>
      </c>
    </row>
    <row r="2948" spans="1:22" ht="45" hidden="1" x14ac:dyDescent="0.3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s="7">
        <f t="shared" si="285"/>
        <v>0</v>
      </c>
      <c r="G2948" s="7">
        <f t="shared" si="280"/>
        <v>1</v>
      </c>
      <c r="H2948" t="s">
        <v>8220</v>
      </c>
      <c r="I2948" t="s">
        <v>8224</v>
      </c>
      <c r="J2948" t="s">
        <v>8246</v>
      </c>
      <c r="K2948">
        <v>1471265092</v>
      </c>
      <c r="L2948">
        <v>1468673092</v>
      </c>
      <c r="M2948" s="13">
        <f t="shared" si="281"/>
        <v>42567.531157407408</v>
      </c>
      <c r="N2948" s="13" t="str">
        <f t="shared" si="282"/>
        <v>2016</v>
      </c>
      <c r="O2948" s="13" t="str">
        <f t="shared" si="283"/>
        <v>Jul</v>
      </c>
      <c r="P2948" s="13">
        <f t="shared" si="284"/>
        <v>42597.531157407408</v>
      </c>
      <c r="Q2948" t="b">
        <v>0</v>
      </c>
      <c r="R2948">
        <v>2</v>
      </c>
      <c r="S2948" t="b">
        <v>0</v>
      </c>
      <c r="T2948" t="s">
        <v>8301</v>
      </c>
      <c r="U2948" s="9" t="s">
        <v>8315</v>
      </c>
      <c r="V2948" t="s">
        <v>8355</v>
      </c>
    </row>
    <row r="2949" spans="1:22" ht="60" hidden="1" x14ac:dyDescent="0.3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s="7">
        <f t="shared" si="285"/>
        <v>4</v>
      </c>
      <c r="G2949" s="7">
        <f t="shared" si="280"/>
        <v>82.46</v>
      </c>
      <c r="H2949" t="s">
        <v>8220</v>
      </c>
      <c r="I2949" t="s">
        <v>8223</v>
      </c>
      <c r="J2949" t="s">
        <v>8245</v>
      </c>
      <c r="K2949">
        <v>1480007460</v>
      </c>
      <c r="L2949">
        <v>1475760567</v>
      </c>
      <c r="M2949" s="13">
        <f t="shared" si="281"/>
        <v>42649.562118055561</v>
      </c>
      <c r="N2949" s="13" t="str">
        <f t="shared" si="282"/>
        <v>2016</v>
      </c>
      <c r="O2949" s="13" t="str">
        <f t="shared" si="283"/>
        <v>Oct</v>
      </c>
      <c r="P2949" s="13">
        <f t="shared" si="284"/>
        <v>42698.715972222228</v>
      </c>
      <c r="Q2949" t="b">
        <v>0</v>
      </c>
      <c r="R2949">
        <v>13</v>
      </c>
      <c r="S2949" t="b">
        <v>0</v>
      </c>
      <c r="T2949" t="s">
        <v>8301</v>
      </c>
      <c r="U2949" s="9" t="s">
        <v>8315</v>
      </c>
      <c r="V2949" t="s">
        <v>8355</v>
      </c>
    </row>
    <row r="2950" spans="1:22" ht="60" hidden="1" x14ac:dyDescent="0.3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s="7">
        <f t="shared" si="285"/>
        <v>0</v>
      </c>
      <c r="G2950" s="7">
        <f t="shared" si="280"/>
        <v>2.67</v>
      </c>
      <c r="H2950" t="s">
        <v>8220</v>
      </c>
      <c r="I2950" t="s">
        <v>8223</v>
      </c>
      <c r="J2950" t="s">
        <v>8245</v>
      </c>
      <c r="K2950">
        <v>1433259293</v>
      </c>
      <c r="L2950">
        <v>1428075293</v>
      </c>
      <c r="M2950" s="13">
        <f t="shared" si="281"/>
        <v>42097.649224537032</v>
      </c>
      <c r="N2950" s="13" t="str">
        <f t="shared" si="282"/>
        <v>2015</v>
      </c>
      <c r="O2950" s="13" t="str">
        <f t="shared" si="283"/>
        <v>Apr</v>
      </c>
      <c r="P2950" s="13">
        <f t="shared" si="284"/>
        <v>42157.649224537032</v>
      </c>
      <c r="Q2950" t="b">
        <v>0</v>
      </c>
      <c r="R2950">
        <v>9</v>
      </c>
      <c r="S2950" t="b">
        <v>0</v>
      </c>
      <c r="T2950" t="s">
        <v>8301</v>
      </c>
      <c r="U2950" s="9" t="s">
        <v>8315</v>
      </c>
      <c r="V2950" t="s">
        <v>8355</v>
      </c>
    </row>
    <row r="2951" spans="1:22" ht="45" hidden="1" x14ac:dyDescent="0.3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s="7">
        <f t="shared" si="285"/>
        <v>3</v>
      </c>
      <c r="G2951" s="7">
        <f t="shared" si="280"/>
        <v>12.5</v>
      </c>
      <c r="H2951" t="s">
        <v>8220</v>
      </c>
      <c r="I2951" t="s">
        <v>8223</v>
      </c>
      <c r="J2951" t="s">
        <v>8245</v>
      </c>
      <c r="K2951">
        <v>1447965917</v>
      </c>
      <c r="L2951">
        <v>1445370317</v>
      </c>
      <c r="M2951" s="13">
        <f t="shared" si="281"/>
        <v>42297.823113425926</v>
      </c>
      <c r="N2951" s="13" t="str">
        <f t="shared" si="282"/>
        <v>2015</v>
      </c>
      <c r="O2951" s="13" t="str">
        <f t="shared" si="283"/>
        <v>Oct</v>
      </c>
      <c r="P2951" s="13">
        <f t="shared" si="284"/>
        <v>42327.864780092597</v>
      </c>
      <c r="Q2951" t="b">
        <v>0</v>
      </c>
      <c r="R2951">
        <v>2</v>
      </c>
      <c r="S2951" t="b">
        <v>0</v>
      </c>
      <c r="T2951" t="s">
        <v>8301</v>
      </c>
      <c r="U2951" s="9" t="s">
        <v>8315</v>
      </c>
      <c r="V2951" t="s">
        <v>8355</v>
      </c>
    </row>
    <row r="2952" spans="1:22" ht="60" hidden="1" x14ac:dyDescent="0.3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s="7">
        <f t="shared" si="285"/>
        <v>0</v>
      </c>
      <c r="G2952" s="7">
        <f t="shared" si="280"/>
        <v>0</v>
      </c>
      <c r="H2952" t="s">
        <v>8220</v>
      </c>
      <c r="I2952" t="s">
        <v>8223</v>
      </c>
      <c r="J2952" t="s">
        <v>8245</v>
      </c>
      <c r="K2952">
        <v>1453538752</v>
      </c>
      <c r="L2952">
        <v>1450946752</v>
      </c>
      <c r="M2952" s="13">
        <f t="shared" si="281"/>
        <v>42362.36518518519</v>
      </c>
      <c r="N2952" s="13" t="str">
        <f t="shared" si="282"/>
        <v>2015</v>
      </c>
      <c r="O2952" s="13" t="str">
        <f t="shared" si="283"/>
        <v>Dec</v>
      </c>
      <c r="P2952" s="13">
        <f t="shared" si="284"/>
        <v>42392.36518518519</v>
      </c>
      <c r="Q2952" t="b">
        <v>0</v>
      </c>
      <c r="R2952">
        <v>0</v>
      </c>
      <c r="S2952" t="b">
        <v>0</v>
      </c>
      <c r="T2952" t="s">
        <v>8301</v>
      </c>
      <c r="U2952" s="9" t="s">
        <v>8315</v>
      </c>
      <c r="V2952" t="s">
        <v>8355</v>
      </c>
    </row>
    <row r="2953" spans="1:22" ht="60" hidden="1" x14ac:dyDescent="0.3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s="7">
        <f t="shared" si="285"/>
        <v>2</v>
      </c>
      <c r="G2953" s="7">
        <f t="shared" si="280"/>
        <v>18.899999999999999</v>
      </c>
      <c r="H2953" t="s">
        <v>8219</v>
      </c>
      <c r="I2953" t="s">
        <v>8223</v>
      </c>
      <c r="J2953" t="s">
        <v>8245</v>
      </c>
      <c r="K2953">
        <v>1412536573</v>
      </c>
      <c r="L2953">
        <v>1408648573</v>
      </c>
      <c r="M2953" s="13">
        <f t="shared" si="281"/>
        <v>41872.802928240737</v>
      </c>
      <c r="N2953" s="13" t="str">
        <f t="shared" si="282"/>
        <v>2014</v>
      </c>
      <c r="O2953" s="13" t="str">
        <f t="shared" si="283"/>
        <v>Aug</v>
      </c>
      <c r="P2953" s="13">
        <f t="shared" si="284"/>
        <v>41917.802928240737</v>
      </c>
      <c r="Q2953" t="b">
        <v>0</v>
      </c>
      <c r="R2953">
        <v>58</v>
      </c>
      <c r="S2953" t="b">
        <v>0</v>
      </c>
      <c r="T2953" t="s">
        <v>8301</v>
      </c>
      <c r="U2953" s="9" t="s">
        <v>8315</v>
      </c>
      <c r="V2953" t="s">
        <v>8355</v>
      </c>
    </row>
    <row r="2954" spans="1:22" ht="60" hidden="1" x14ac:dyDescent="0.3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s="7">
        <f t="shared" si="285"/>
        <v>8</v>
      </c>
      <c r="G2954" s="7">
        <f t="shared" ref="G2954:G3017" si="286">IFERROR(ROUND(E2954/R2954,2),0)</f>
        <v>200.63</v>
      </c>
      <c r="H2954" t="s">
        <v>8219</v>
      </c>
      <c r="I2954" t="s">
        <v>8223</v>
      </c>
      <c r="J2954" t="s">
        <v>8245</v>
      </c>
      <c r="K2954">
        <v>1476676800</v>
      </c>
      <c r="L2954">
        <v>1473957239</v>
      </c>
      <c r="M2954" s="13">
        <f t="shared" ref="M2954:M3017" si="287">(((L2954/60)/60)/24)+DATE(1970,1,1)</f>
        <v>42628.690266203703</v>
      </c>
      <c r="N2954" s="13" t="str">
        <f t="shared" ref="N2954:N3017" si="288">TEXT(M2954, "YYY")</f>
        <v>2016</v>
      </c>
      <c r="O2954" s="13" t="str">
        <f t="shared" ref="O2954:O3017" si="289">TEXT(M2954,"MMM")</f>
        <v>Sep</v>
      </c>
      <c r="P2954" s="13">
        <f t="shared" ref="P2954:P3017" si="290">(((K2954/60)/60)/24)+DATE(1970,1,1)</f>
        <v>42660.166666666672</v>
      </c>
      <c r="Q2954" t="b">
        <v>0</v>
      </c>
      <c r="R2954">
        <v>8</v>
      </c>
      <c r="S2954" t="b">
        <v>0</v>
      </c>
      <c r="T2954" t="s">
        <v>8301</v>
      </c>
      <c r="U2954" s="9" t="s">
        <v>8315</v>
      </c>
      <c r="V2954" t="s">
        <v>8355</v>
      </c>
    </row>
    <row r="2955" spans="1:22" ht="45" hidden="1" x14ac:dyDescent="0.3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s="7">
        <f t="shared" si="285"/>
        <v>0</v>
      </c>
      <c r="G2955" s="7">
        <f t="shared" si="286"/>
        <v>201.67</v>
      </c>
      <c r="H2955" t="s">
        <v>8219</v>
      </c>
      <c r="I2955" t="s">
        <v>8223</v>
      </c>
      <c r="J2955" t="s">
        <v>8245</v>
      </c>
      <c r="K2955">
        <v>1444330821</v>
      </c>
      <c r="L2955">
        <v>1441738821</v>
      </c>
      <c r="M2955" s="13">
        <f t="shared" si="287"/>
        <v>42255.791909722218</v>
      </c>
      <c r="N2955" s="13" t="str">
        <f t="shared" si="288"/>
        <v>2015</v>
      </c>
      <c r="O2955" s="13" t="str">
        <f t="shared" si="289"/>
        <v>Sep</v>
      </c>
      <c r="P2955" s="13">
        <f t="shared" si="290"/>
        <v>42285.791909722218</v>
      </c>
      <c r="Q2955" t="b">
        <v>0</v>
      </c>
      <c r="R2955">
        <v>3</v>
      </c>
      <c r="S2955" t="b">
        <v>0</v>
      </c>
      <c r="T2955" t="s">
        <v>8301</v>
      </c>
      <c r="U2955" s="9" t="s">
        <v>8315</v>
      </c>
      <c r="V2955" t="s">
        <v>8355</v>
      </c>
    </row>
    <row r="2956" spans="1:22" ht="45" hidden="1" x14ac:dyDescent="0.3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s="7">
        <f t="shared" si="285"/>
        <v>0</v>
      </c>
      <c r="G2956" s="7">
        <f t="shared" si="286"/>
        <v>0</v>
      </c>
      <c r="H2956" t="s">
        <v>8219</v>
      </c>
      <c r="I2956" t="s">
        <v>8223</v>
      </c>
      <c r="J2956" t="s">
        <v>8245</v>
      </c>
      <c r="K2956">
        <v>1489669203</v>
      </c>
      <c r="L2956">
        <v>1487944803</v>
      </c>
      <c r="M2956" s="13">
        <f t="shared" si="287"/>
        <v>42790.583368055552</v>
      </c>
      <c r="N2956" s="13" t="str">
        <f t="shared" si="288"/>
        <v>2017</v>
      </c>
      <c r="O2956" s="13" t="str">
        <f t="shared" si="289"/>
        <v>Feb</v>
      </c>
      <c r="P2956" s="13">
        <f t="shared" si="290"/>
        <v>42810.541701388895</v>
      </c>
      <c r="Q2956" t="b">
        <v>0</v>
      </c>
      <c r="R2956">
        <v>0</v>
      </c>
      <c r="S2956" t="b">
        <v>0</v>
      </c>
      <c r="T2956" t="s">
        <v>8301</v>
      </c>
      <c r="U2956" s="9" t="s">
        <v>8315</v>
      </c>
      <c r="V2956" t="s">
        <v>8355</v>
      </c>
    </row>
    <row r="2957" spans="1:22" ht="30" hidden="1" x14ac:dyDescent="0.3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s="7">
        <f t="shared" si="285"/>
        <v>60</v>
      </c>
      <c r="G2957" s="7">
        <f t="shared" si="286"/>
        <v>65</v>
      </c>
      <c r="H2957" t="s">
        <v>8219</v>
      </c>
      <c r="I2957" t="s">
        <v>8223</v>
      </c>
      <c r="J2957" t="s">
        <v>8245</v>
      </c>
      <c r="K2957">
        <v>1434476849</v>
      </c>
      <c r="L2957">
        <v>1431884849</v>
      </c>
      <c r="M2957" s="13">
        <f t="shared" si="287"/>
        <v>42141.741307870368</v>
      </c>
      <c r="N2957" s="13" t="str">
        <f t="shared" si="288"/>
        <v>2015</v>
      </c>
      <c r="O2957" s="13" t="str">
        <f t="shared" si="289"/>
        <v>May</v>
      </c>
      <c r="P2957" s="13">
        <f t="shared" si="290"/>
        <v>42171.741307870368</v>
      </c>
      <c r="Q2957" t="b">
        <v>0</v>
      </c>
      <c r="R2957">
        <v>11</v>
      </c>
      <c r="S2957" t="b">
        <v>0</v>
      </c>
      <c r="T2957" t="s">
        <v>8301</v>
      </c>
      <c r="U2957" s="9" t="s">
        <v>8315</v>
      </c>
      <c r="V2957" t="s">
        <v>8355</v>
      </c>
    </row>
    <row r="2958" spans="1:22" ht="45" hidden="1" x14ac:dyDescent="0.3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s="7">
        <f t="shared" si="285"/>
        <v>17</v>
      </c>
      <c r="G2958" s="7">
        <f t="shared" si="286"/>
        <v>66.099999999999994</v>
      </c>
      <c r="H2958" t="s">
        <v>8219</v>
      </c>
      <c r="I2958" t="s">
        <v>8223</v>
      </c>
      <c r="J2958" t="s">
        <v>8245</v>
      </c>
      <c r="K2958">
        <v>1462402850</v>
      </c>
      <c r="L2958">
        <v>1459810850</v>
      </c>
      <c r="M2958" s="13">
        <f t="shared" si="287"/>
        <v>42464.958912037036</v>
      </c>
      <c r="N2958" s="13" t="str">
        <f t="shared" si="288"/>
        <v>2016</v>
      </c>
      <c r="O2958" s="13" t="str">
        <f t="shared" si="289"/>
        <v>Apr</v>
      </c>
      <c r="P2958" s="13">
        <f t="shared" si="290"/>
        <v>42494.958912037036</v>
      </c>
      <c r="Q2958" t="b">
        <v>0</v>
      </c>
      <c r="R2958">
        <v>20</v>
      </c>
      <c r="S2958" t="b">
        <v>0</v>
      </c>
      <c r="T2958" t="s">
        <v>8301</v>
      </c>
      <c r="U2958" s="9" t="s">
        <v>8315</v>
      </c>
      <c r="V2958" t="s">
        <v>8355</v>
      </c>
    </row>
    <row r="2959" spans="1:22" ht="45" hidden="1" x14ac:dyDescent="0.3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s="7">
        <f t="shared" si="285"/>
        <v>2</v>
      </c>
      <c r="G2959" s="7">
        <f t="shared" si="286"/>
        <v>93.33</v>
      </c>
      <c r="H2959" t="s">
        <v>8219</v>
      </c>
      <c r="I2959" t="s">
        <v>8223</v>
      </c>
      <c r="J2959" t="s">
        <v>8245</v>
      </c>
      <c r="K2959">
        <v>1427498172</v>
      </c>
      <c r="L2959">
        <v>1422317772</v>
      </c>
      <c r="M2959" s="13">
        <f t="shared" si="287"/>
        <v>42031.011249999996</v>
      </c>
      <c r="N2959" s="13" t="str">
        <f t="shared" si="288"/>
        <v>2015</v>
      </c>
      <c r="O2959" s="13" t="str">
        <f t="shared" si="289"/>
        <v>Jan</v>
      </c>
      <c r="P2959" s="13">
        <f t="shared" si="290"/>
        <v>42090.969583333332</v>
      </c>
      <c r="Q2959" t="b">
        <v>0</v>
      </c>
      <c r="R2959">
        <v>3</v>
      </c>
      <c r="S2959" t="b">
        <v>0</v>
      </c>
      <c r="T2959" t="s">
        <v>8301</v>
      </c>
      <c r="U2959" s="9" t="s">
        <v>8315</v>
      </c>
      <c r="V2959" t="s">
        <v>8355</v>
      </c>
    </row>
    <row r="2960" spans="1:22" ht="45" hidden="1" x14ac:dyDescent="0.3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s="7">
        <f t="shared" si="285"/>
        <v>0</v>
      </c>
      <c r="G2960" s="7">
        <f t="shared" si="286"/>
        <v>0</v>
      </c>
      <c r="H2960" t="s">
        <v>8219</v>
      </c>
      <c r="I2960" t="s">
        <v>8223</v>
      </c>
      <c r="J2960" t="s">
        <v>8245</v>
      </c>
      <c r="K2960">
        <v>1462729317</v>
      </c>
      <c r="L2960">
        <v>1457548917</v>
      </c>
      <c r="M2960" s="13">
        <f t="shared" si="287"/>
        <v>42438.779131944444</v>
      </c>
      <c r="N2960" s="13" t="str">
        <f t="shared" si="288"/>
        <v>2016</v>
      </c>
      <c r="O2960" s="13" t="str">
        <f t="shared" si="289"/>
        <v>Mar</v>
      </c>
      <c r="P2960" s="13">
        <f t="shared" si="290"/>
        <v>42498.73746527778</v>
      </c>
      <c r="Q2960" t="b">
        <v>0</v>
      </c>
      <c r="R2960">
        <v>0</v>
      </c>
      <c r="S2960" t="b">
        <v>0</v>
      </c>
      <c r="T2960" t="s">
        <v>8301</v>
      </c>
      <c r="U2960" s="9" t="s">
        <v>8315</v>
      </c>
      <c r="V2960" t="s">
        <v>8355</v>
      </c>
    </row>
    <row r="2961" spans="1:22" ht="45" hidden="1" x14ac:dyDescent="0.3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s="7">
        <f t="shared" si="285"/>
        <v>0</v>
      </c>
      <c r="G2961" s="7">
        <f t="shared" si="286"/>
        <v>0</v>
      </c>
      <c r="H2961" t="s">
        <v>8219</v>
      </c>
      <c r="I2961" t="s">
        <v>8224</v>
      </c>
      <c r="J2961" t="s">
        <v>8246</v>
      </c>
      <c r="K2961">
        <v>1465258325</v>
      </c>
      <c r="L2961">
        <v>1462666325</v>
      </c>
      <c r="M2961" s="13">
        <f t="shared" si="287"/>
        <v>42498.008391203708</v>
      </c>
      <c r="N2961" s="13" t="str">
        <f t="shared" si="288"/>
        <v>2016</v>
      </c>
      <c r="O2961" s="13" t="str">
        <f t="shared" si="289"/>
        <v>May</v>
      </c>
      <c r="P2961" s="13">
        <f t="shared" si="290"/>
        <v>42528.008391203708</v>
      </c>
      <c r="Q2961" t="b">
        <v>0</v>
      </c>
      <c r="R2961">
        <v>0</v>
      </c>
      <c r="S2961" t="b">
        <v>0</v>
      </c>
      <c r="T2961" t="s">
        <v>8301</v>
      </c>
      <c r="U2961" s="9" t="s">
        <v>8315</v>
      </c>
      <c r="V2961" t="s">
        <v>8355</v>
      </c>
    </row>
    <row r="2962" spans="1:22" ht="45" hidden="1" x14ac:dyDescent="0.3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s="7">
        <f t="shared" si="285"/>
        <v>0</v>
      </c>
      <c r="G2962" s="7">
        <f t="shared" si="286"/>
        <v>0</v>
      </c>
      <c r="H2962" t="s">
        <v>8219</v>
      </c>
      <c r="I2962" t="s">
        <v>8223</v>
      </c>
      <c r="J2962" t="s">
        <v>8245</v>
      </c>
      <c r="K2962">
        <v>1410459023</v>
      </c>
      <c r="L2962">
        <v>1407867023</v>
      </c>
      <c r="M2962" s="13">
        <f t="shared" si="287"/>
        <v>41863.757210648146</v>
      </c>
      <c r="N2962" s="13" t="str">
        <f t="shared" si="288"/>
        <v>2014</v>
      </c>
      <c r="O2962" s="13" t="str">
        <f t="shared" si="289"/>
        <v>Aug</v>
      </c>
      <c r="P2962" s="13">
        <f t="shared" si="290"/>
        <v>41893.757210648146</v>
      </c>
      <c r="Q2962" t="b">
        <v>0</v>
      </c>
      <c r="R2962">
        <v>0</v>
      </c>
      <c r="S2962" t="b">
        <v>0</v>
      </c>
      <c r="T2962" t="s">
        <v>8301</v>
      </c>
      <c r="U2962" s="9" t="s">
        <v>8315</v>
      </c>
      <c r="V2962" t="s">
        <v>8355</v>
      </c>
    </row>
    <row r="2963" spans="1:22" ht="45" x14ac:dyDescent="0.3">
      <c r="A2963">
        <v>3213</v>
      </c>
      <c r="B2963" s="3" t="s">
        <v>3213</v>
      </c>
      <c r="C2963" s="3" t="s">
        <v>7323</v>
      </c>
      <c r="D2963" s="20">
        <v>6000</v>
      </c>
      <c r="E2963" s="7">
        <v>6007</v>
      </c>
      <c r="F2963" s="7">
        <f t="shared" si="285"/>
        <v>100</v>
      </c>
      <c r="G2963" s="7">
        <f t="shared" si="286"/>
        <v>127.81</v>
      </c>
      <c r="H2963" t="s">
        <v>8218</v>
      </c>
      <c r="I2963" t="s">
        <v>8224</v>
      </c>
      <c r="J2963" t="s">
        <v>8246</v>
      </c>
      <c r="K2963">
        <v>1437934759</v>
      </c>
      <c r="L2963">
        <v>1434478759</v>
      </c>
      <c r="M2963" s="13">
        <f t="shared" si="287"/>
        <v>42171.763414351852</v>
      </c>
      <c r="N2963" s="13" t="str">
        <f t="shared" si="288"/>
        <v>2015</v>
      </c>
      <c r="O2963" s="13" t="str">
        <f t="shared" si="289"/>
        <v>Jun</v>
      </c>
      <c r="P2963" s="13">
        <f t="shared" si="290"/>
        <v>42211.763414351852</v>
      </c>
      <c r="Q2963" t="b">
        <v>1</v>
      </c>
      <c r="R2963">
        <v>47</v>
      </c>
      <c r="S2963" t="b">
        <v>1</v>
      </c>
      <c r="T2963" t="s">
        <v>8269</v>
      </c>
      <c r="U2963" s="9" t="s">
        <v>8315</v>
      </c>
      <c r="V2963" t="s">
        <v>8316</v>
      </c>
    </row>
    <row r="2964" spans="1:22" ht="45" x14ac:dyDescent="0.3">
      <c r="A2964">
        <v>3266</v>
      </c>
      <c r="B2964" s="3" t="s">
        <v>3266</v>
      </c>
      <c r="C2964" s="3" t="s">
        <v>7376</v>
      </c>
      <c r="D2964" s="20">
        <v>6000</v>
      </c>
      <c r="E2964" s="7">
        <v>7877</v>
      </c>
      <c r="F2964" s="7">
        <f t="shared" si="285"/>
        <v>131</v>
      </c>
      <c r="G2964" s="7">
        <f t="shared" si="286"/>
        <v>48.33</v>
      </c>
      <c r="H2964" t="s">
        <v>8218</v>
      </c>
      <c r="I2964" t="s">
        <v>8223</v>
      </c>
      <c r="J2964" t="s">
        <v>8245</v>
      </c>
      <c r="K2964">
        <v>1434142800</v>
      </c>
      <c r="L2964">
        <v>1431435122</v>
      </c>
      <c r="M2964" s="13">
        <f t="shared" si="287"/>
        <v>42136.536134259266</v>
      </c>
      <c r="N2964" s="13" t="str">
        <f t="shared" si="288"/>
        <v>2015</v>
      </c>
      <c r="O2964" s="13" t="str">
        <f t="shared" si="289"/>
        <v>May</v>
      </c>
      <c r="P2964" s="13">
        <f t="shared" si="290"/>
        <v>42167.875</v>
      </c>
      <c r="Q2964" t="b">
        <v>1</v>
      </c>
      <c r="R2964">
        <v>163</v>
      </c>
      <c r="S2964" t="b">
        <v>1</v>
      </c>
      <c r="T2964" t="s">
        <v>8269</v>
      </c>
      <c r="U2964" s="9" t="s">
        <v>8315</v>
      </c>
      <c r="V2964" t="s">
        <v>8316</v>
      </c>
    </row>
    <row r="2965" spans="1:22" ht="45" x14ac:dyDescent="0.3">
      <c r="A2965">
        <v>3332</v>
      </c>
      <c r="B2965" s="3" t="s">
        <v>3332</v>
      </c>
      <c r="C2965" s="3" t="s">
        <v>7442</v>
      </c>
      <c r="D2965" s="20">
        <v>6000</v>
      </c>
      <c r="E2965" s="7">
        <v>6000</v>
      </c>
      <c r="F2965" s="7">
        <f t="shared" si="285"/>
        <v>100</v>
      </c>
      <c r="G2965" s="7">
        <f t="shared" si="286"/>
        <v>72.290000000000006</v>
      </c>
      <c r="H2965" t="s">
        <v>8218</v>
      </c>
      <c r="I2965" t="s">
        <v>8223</v>
      </c>
      <c r="J2965" t="s">
        <v>8245</v>
      </c>
      <c r="K2965">
        <v>1405802330</v>
      </c>
      <c r="L2965">
        <v>1403210330</v>
      </c>
      <c r="M2965" s="13">
        <f t="shared" si="287"/>
        <v>41809.860300925924</v>
      </c>
      <c r="N2965" s="13" t="str">
        <f t="shared" si="288"/>
        <v>2014</v>
      </c>
      <c r="O2965" s="13" t="str">
        <f t="shared" si="289"/>
        <v>Jun</v>
      </c>
      <c r="P2965" s="13">
        <f t="shared" si="290"/>
        <v>41839.860300925924</v>
      </c>
      <c r="Q2965" t="b">
        <v>0</v>
      </c>
      <c r="R2965">
        <v>83</v>
      </c>
      <c r="S2965" t="b">
        <v>1</v>
      </c>
      <c r="T2965" t="s">
        <v>8269</v>
      </c>
      <c r="U2965" s="9" t="s">
        <v>8315</v>
      </c>
      <c r="V2965" t="s">
        <v>8316</v>
      </c>
    </row>
    <row r="2966" spans="1:22" ht="45" x14ac:dyDescent="0.3">
      <c r="A2966">
        <v>3342</v>
      </c>
      <c r="B2966" s="3" t="s">
        <v>3342</v>
      </c>
      <c r="C2966" s="3" t="s">
        <v>7452</v>
      </c>
      <c r="D2966" s="20">
        <v>6000</v>
      </c>
      <c r="E2966" s="7">
        <v>6100</v>
      </c>
      <c r="F2966" s="7">
        <f t="shared" si="285"/>
        <v>102</v>
      </c>
      <c r="G2966" s="7">
        <f t="shared" si="286"/>
        <v>78.209999999999994</v>
      </c>
      <c r="H2966" t="s">
        <v>8218</v>
      </c>
      <c r="I2966" t="s">
        <v>8223</v>
      </c>
      <c r="J2966" t="s">
        <v>8245</v>
      </c>
      <c r="K2966">
        <v>1427864340</v>
      </c>
      <c r="L2966">
        <v>1425020810</v>
      </c>
      <c r="M2966" s="13">
        <f t="shared" si="287"/>
        <v>42062.296412037031</v>
      </c>
      <c r="N2966" s="13" t="str">
        <f t="shared" si="288"/>
        <v>2015</v>
      </c>
      <c r="O2966" s="13" t="str">
        <f t="shared" si="289"/>
        <v>Feb</v>
      </c>
      <c r="P2966" s="13">
        <f t="shared" si="290"/>
        <v>42095.207638888889</v>
      </c>
      <c r="Q2966" t="b">
        <v>0</v>
      </c>
      <c r="R2966">
        <v>78</v>
      </c>
      <c r="S2966" t="b">
        <v>1</v>
      </c>
      <c r="T2966" t="s">
        <v>8269</v>
      </c>
      <c r="U2966" s="9" t="s">
        <v>8315</v>
      </c>
      <c r="V2966" t="s">
        <v>8316</v>
      </c>
    </row>
    <row r="2967" spans="1:22" ht="45" x14ac:dyDescent="0.3">
      <c r="A2967">
        <v>3384</v>
      </c>
      <c r="B2967" s="3" t="s">
        <v>3383</v>
      </c>
      <c r="C2967" s="3" t="s">
        <v>7494</v>
      </c>
      <c r="D2967" s="20">
        <v>6000</v>
      </c>
      <c r="E2967" s="7">
        <v>6000.66</v>
      </c>
      <c r="F2967" s="7">
        <f t="shared" si="285"/>
        <v>100</v>
      </c>
      <c r="G2967" s="7">
        <f t="shared" si="286"/>
        <v>93.76</v>
      </c>
      <c r="H2967" t="s">
        <v>8218</v>
      </c>
      <c r="I2967" t="s">
        <v>8223</v>
      </c>
      <c r="J2967" t="s">
        <v>8245</v>
      </c>
      <c r="K2967">
        <v>1448074800</v>
      </c>
      <c r="L2967">
        <v>1444874768</v>
      </c>
      <c r="M2967" s="13">
        <f t="shared" si="287"/>
        <v>42292.087592592594</v>
      </c>
      <c r="N2967" s="13" t="str">
        <f t="shared" si="288"/>
        <v>2015</v>
      </c>
      <c r="O2967" s="13" t="str">
        <f t="shared" si="289"/>
        <v>Oct</v>
      </c>
      <c r="P2967" s="13">
        <f t="shared" si="290"/>
        <v>42329.125</v>
      </c>
      <c r="Q2967" t="b">
        <v>0</v>
      </c>
      <c r="R2967">
        <v>64</v>
      </c>
      <c r="S2967" t="b">
        <v>1</v>
      </c>
      <c r="T2967" t="s">
        <v>8269</v>
      </c>
      <c r="U2967" s="9" t="s">
        <v>8315</v>
      </c>
      <c r="V2967" t="s">
        <v>8316</v>
      </c>
    </row>
    <row r="2968" spans="1:22" ht="45" x14ac:dyDescent="0.3">
      <c r="A2968">
        <v>3424</v>
      </c>
      <c r="B2968" s="3" t="s">
        <v>3423</v>
      </c>
      <c r="C2968" s="3" t="s">
        <v>7534</v>
      </c>
      <c r="D2968" s="20">
        <v>6000</v>
      </c>
      <c r="E2968" s="7">
        <v>6215</v>
      </c>
      <c r="F2968" s="7">
        <f t="shared" si="285"/>
        <v>104</v>
      </c>
      <c r="G2968" s="7">
        <f t="shared" si="286"/>
        <v>81.78</v>
      </c>
      <c r="H2968" t="s">
        <v>8218</v>
      </c>
      <c r="I2968" t="s">
        <v>8223</v>
      </c>
      <c r="J2968" t="s">
        <v>8245</v>
      </c>
      <c r="K2968">
        <v>1423119540</v>
      </c>
      <c r="L2968">
        <v>1421252084</v>
      </c>
      <c r="M2968" s="13">
        <f t="shared" si="287"/>
        <v>42018.676898148144</v>
      </c>
      <c r="N2968" s="13" t="str">
        <f t="shared" si="288"/>
        <v>2015</v>
      </c>
      <c r="O2968" s="13" t="str">
        <f t="shared" si="289"/>
        <v>Jan</v>
      </c>
      <c r="P2968" s="13">
        <f t="shared" si="290"/>
        <v>42040.290972222225</v>
      </c>
      <c r="Q2968" t="b">
        <v>0</v>
      </c>
      <c r="R2968">
        <v>76</v>
      </c>
      <c r="S2968" t="b">
        <v>1</v>
      </c>
      <c r="T2968" t="s">
        <v>8269</v>
      </c>
      <c r="U2968" s="9" t="s">
        <v>8315</v>
      </c>
      <c r="V2968" t="s">
        <v>8316</v>
      </c>
    </row>
    <row r="2969" spans="1:22" ht="60" x14ac:dyDescent="0.3">
      <c r="A2969">
        <v>3527</v>
      </c>
      <c r="B2969" s="3" t="s">
        <v>3526</v>
      </c>
      <c r="C2969" s="3" t="s">
        <v>7637</v>
      </c>
      <c r="D2969" s="20">
        <v>6000</v>
      </c>
      <c r="E2969" s="7">
        <v>7015</v>
      </c>
      <c r="F2969" s="7">
        <f t="shared" si="285"/>
        <v>117</v>
      </c>
      <c r="G2969" s="7">
        <f t="shared" si="286"/>
        <v>81.569999999999993</v>
      </c>
      <c r="H2969" t="s">
        <v>8218</v>
      </c>
      <c r="I2969" t="s">
        <v>8223</v>
      </c>
      <c r="J2969" t="s">
        <v>8245</v>
      </c>
      <c r="K2969">
        <v>1436587140</v>
      </c>
      <c r="L2969">
        <v>1434069205</v>
      </c>
      <c r="M2969" s="13">
        <f t="shared" si="287"/>
        <v>42167.023206018523</v>
      </c>
      <c r="N2969" s="13" t="str">
        <f t="shared" si="288"/>
        <v>2015</v>
      </c>
      <c r="O2969" s="13" t="str">
        <f t="shared" si="289"/>
        <v>Jun</v>
      </c>
      <c r="P2969" s="13">
        <f t="shared" si="290"/>
        <v>42196.165972222225</v>
      </c>
      <c r="Q2969" t="b">
        <v>0</v>
      </c>
      <c r="R2969">
        <v>86</v>
      </c>
      <c r="S2969" t="b">
        <v>1</v>
      </c>
      <c r="T2969" t="s">
        <v>8269</v>
      </c>
      <c r="U2969" s="9" t="s">
        <v>8315</v>
      </c>
      <c r="V2969" t="s">
        <v>8316</v>
      </c>
    </row>
    <row r="2970" spans="1:22" ht="60" x14ac:dyDescent="0.3">
      <c r="A2970">
        <v>3239</v>
      </c>
      <c r="B2970" s="3" t="s">
        <v>3239</v>
      </c>
      <c r="C2970" s="3" t="s">
        <v>7349</v>
      </c>
      <c r="D2970" s="20">
        <v>5862</v>
      </c>
      <c r="E2970" s="7">
        <v>6208.98</v>
      </c>
      <c r="F2970" s="7">
        <f t="shared" si="285"/>
        <v>106</v>
      </c>
      <c r="G2970" s="7">
        <f t="shared" si="286"/>
        <v>59.7</v>
      </c>
      <c r="H2970" t="s">
        <v>8218</v>
      </c>
      <c r="I2970" t="s">
        <v>8224</v>
      </c>
      <c r="J2970" t="s">
        <v>8246</v>
      </c>
      <c r="K2970">
        <v>1445817540</v>
      </c>
      <c r="L2970">
        <v>1443665293</v>
      </c>
      <c r="M2970" s="13">
        <f t="shared" si="287"/>
        <v>42278.089039351849</v>
      </c>
      <c r="N2970" s="13" t="str">
        <f t="shared" si="288"/>
        <v>2015</v>
      </c>
      <c r="O2970" s="13" t="str">
        <f t="shared" si="289"/>
        <v>Oct</v>
      </c>
      <c r="P2970" s="13">
        <f t="shared" si="290"/>
        <v>42302.999305555553</v>
      </c>
      <c r="Q2970" t="b">
        <v>1</v>
      </c>
      <c r="R2970">
        <v>104</v>
      </c>
      <c r="S2970" t="b">
        <v>1</v>
      </c>
      <c r="T2970" t="s">
        <v>8269</v>
      </c>
      <c r="U2970" s="9" t="s">
        <v>8315</v>
      </c>
      <c r="V2970" t="s">
        <v>8316</v>
      </c>
    </row>
    <row r="2971" spans="1:22" ht="60" x14ac:dyDescent="0.3">
      <c r="A2971">
        <v>3279</v>
      </c>
      <c r="B2971" s="3" t="s">
        <v>3279</v>
      </c>
      <c r="C2971" s="3" t="s">
        <v>7389</v>
      </c>
      <c r="D2971" s="20">
        <v>5800</v>
      </c>
      <c r="E2971" s="7">
        <v>6628</v>
      </c>
      <c r="F2971" s="7">
        <f t="shared" si="285"/>
        <v>114</v>
      </c>
      <c r="G2971" s="7">
        <f t="shared" si="286"/>
        <v>105.21</v>
      </c>
      <c r="H2971" t="s">
        <v>8218</v>
      </c>
      <c r="I2971" t="s">
        <v>8223</v>
      </c>
      <c r="J2971" t="s">
        <v>8245</v>
      </c>
      <c r="K2971">
        <v>1459474059</v>
      </c>
      <c r="L2971">
        <v>1456885659</v>
      </c>
      <c r="M2971" s="13">
        <f t="shared" si="287"/>
        <v>42431.102534722217</v>
      </c>
      <c r="N2971" s="13" t="str">
        <f t="shared" si="288"/>
        <v>2016</v>
      </c>
      <c r="O2971" s="13" t="str">
        <f t="shared" si="289"/>
        <v>Mar</v>
      </c>
      <c r="P2971" s="13">
        <f t="shared" si="290"/>
        <v>42461.06086805556</v>
      </c>
      <c r="Q2971" t="b">
        <v>0</v>
      </c>
      <c r="R2971">
        <v>63</v>
      </c>
      <c r="S2971" t="b">
        <v>1</v>
      </c>
      <c r="T2971" t="s">
        <v>8269</v>
      </c>
      <c r="U2971" s="9" t="s">
        <v>8315</v>
      </c>
      <c r="V2971" t="s">
        <v>8316</v>
      </c>
    </row>
    <row r="2972" spans="1:22" ht="60" x14ac:dyDescent="0.3">
      <c r="A2972">
        <v>3574</v>
      </c>
      <c r="B2972" s="3" t="s">
        <v>3573</v>
      </c>
      <c r="C2972" s="3" t="s">
        <v>7684</v>
      </c>
      <c r="D2972" s="20">
        <v>5800</v>
      </c>
      <c r="E2972" s="7">
        <v>6155</v>
      </c>
      <c r="F2972" s="7">
        <f t="shared" si="285"/>
        <v>106</v>
      </c>
      <c r="G2972" s="7">
        <f t="shared" si="286"/>
        <v>136.78</v>
      </c>
      <c r="H2972" t="s">
        <v>8218</v>
      </c>
      <c r="I2972" t="s">
        <v>8223</v>
      </c>
      <c r="J2972" t="s">
        <v>8245</v>
      </c>
      <c r="K2972">
        <v>1415921848</v>
      </c>
      <c r="L2972">
        <v>1413326248</v>
      </c>
      <c r="M2972" s="13">
        <f t="shared" si="287"/>
        <v>41926.942685185182</v>
      </c>
      <c r="N2972" s="13" t="str">
        <f t="shared" si="288"/>
        <v>2014</v>
      </c>
      <c r="O2972" s="13" t="str">
        <f t="shared" si="289"/>
        <v>Oct</v>
      </c>
      <c r="P2972" s="13">
        <f t="shared" si="290"/>
        <v>41956.984351851846</v>
      </c>
      <c r="Q2972" t="b">
        <v>0</v>
      </c>
      <c r="R2972">
        <v>45</v>
      </c>
      <c r="S2972" t="b">
        <v>1</v>
      </c>
      <c r="T2972" t="s">
        <v>8269</v>
      </c>
      <c r="U2972" s="9" t="s">
        <v>8315</v>
      </c>
      <c r="V2972" t="s">
        <v>8316</v>
      </c>
    </row>
    <row r="2973" spans="1:22" ht="45" x14ac:dyDescent="0.3">
      <c r="A2973">
        <v>3156</v>
      </c>
      <c r="B2973" s="3" t="s">
        <v>3156</v>
      </c>
      <c r="C2973" s="3" t="s">
        <v>7266</v>
      </c>
      <c r="D2973" s="20">
        <v>5500</v>
      </c>
      <c r="E2973" s="7">
        <v>5600</v>
      </c>
      <c r="F2973" s="7">
        <f t="shared" si="285"/>
        <v>102</v>
      </c>
      <c r="G2973" s="7">
        <f t="shared" si="286"/>
        <v>62.92</v>
      </c>
      <c r="H2973" t="s">
        <v>8218</v>
      </c>
      <c r="I2973" t="s">
        <v>8223</v>
      </c>
      <c r="J2973" t="s">
        <v>8245</v>
      </c>
      <c r="K2973">
        <v>1338591144</v>
      </c>
      <c r="L2973">
        <v>1335567144</v>
      </c>
      <c r="M2973" s="13">
        <f t="shared" si="287"/>
        <v>41026.953055555554</v>
      </c>
      <c r="N2973" s="13" t="str">
        <f t="shared" si="288"/>
        <v>2012</v>
      </c>
      <c r="O2973" s="13" t="str">
        <f t="shared" si="289"/>
        <v>Apr</v>
      </c>
      <c r="P2973" s="13">
        <f t="shared" si="290"/>
        <v>41061.953055555554</v>
      </c>
      <c r="Q2973" t="b">
        <v>1</v>
      </c>
      <c r="R2973">
        <v>89</v>
      </c>
      <c r="S2973" t="b">
        <v>1</v>
      </c>
      <c r="T2973" t="s">
        <v>8269</v>
      </c>
      <c r="U2973" s="9" t="s">
        <v>8315</v>
      </c>
      <c r="V2973" t="s">
        <v>8316</v>
      </c>
    </row>
    <row r="2974" spans="1:22" ht="45" x14ac:dyDescent="0.3">
      <c r="A2974">
        <v>3249</v>
      </c>
      <c r="B2974" s="3" t="s">
        <v>3249</v>
      </c>
      <c r="C2974" s="3" t="s">
        <v>7359</v>
      </c>
      <c r="D2974" s="20">
        <v>5500</v>
      </c>
      <c r="E2974" s="7">
        <v>5771</v>
      </c>
      <c r="F2974" s="7">
        <f t="shared" si="285"/>
        <v>105</v>
      </c>
      <c r="G2974" s="7">
        <f t="shared" si="286"/>
        <v>65.58</v>
      </c>
      <c r="H2974" t="s">
        <v>8218</v>
      </c>
      <c r="I2974" t="s">
        <v>8223</v>
      </c>
      <c r="J2974" t="s">
        <v>8245</v>
      </c>
      <c r="K2974">
        <v>1434822914</v>
      </c>
      <c r="L2974">
        <v>1432230914</v>
      </c>
      <c r="M2974" s="13">
        <f t="shared" si="287"/>
        <v>42145.746689814812</v>
      </c>
      <c r="N2974" s="13" t="str">
        <f t="shared" si="288"/>
        <v>2015</v>
      </c>
      <c r="O2974" s="13" t="str">
        <f t="shared" si="289"/>
        <v>May</v>
      </c>
      <c r="P2974" s="13">
        <f t="shared" si="290"/>
        <v>42175.746689814812</v>
      </c>
      <c r="Q2974" t="b">
        <v>1</v>
      </c>
      <c r="R2974">
        <v>88</v>
      </c>
      <c r="S2974" t="b">
        <v>1</v>
      </c>
      <c r="T2974" t="s">
        <v>8269</v>
      </c>
      <c r="U2974" s="9" t="s">
        <v>8315</v>
      </c>
      <c r="V2974" t="s">
        <v>8316</v>
      </c>
    </row>
    <row r="2975" spans="1:22" ht="45" x14ac:dyDescent="0.3">
      <c r="A2975">
        <v>3297</v>
      </c>
      <c r="B2975" s="3" t="s">
        <v>3297</v>
      </c>
      <c r="C2975" s="3" t="s">
        <v>7407</v>
      </c>
      <c r="D2975" s="20">
        <v>5500</v>
      </c>
      <c r="E2975" s="7">
        <v>5504</v>
      </c>
      <c r="F2975" s="7">
        <f t="shared" ref="F2975:F3038" si="291">IFERROR(ROUND(E2975/D2975*100,0),0)</f>
        <v>100</v>
      </c>
      <c r="G2975" s="7">
        <f t="shared" si="286"/>
        <v>125.09</v>
      </c>
      <c r="H2975" t="s">
        <v>8218</v>
      </c>
      <c r="I2975" t="s">
        <v>8224</v>
      </c>
      <c r="J2975" t="s">
        <v>8246</v>
      </c>
      <c r="K2975">
        <v>1438037940</v>
      </c>
      <c r="L2975">
        <v>1436380256</v>
      </c>
      <c r="M2975" s="13">
        <f t="shared" si="287"/>
        <v>42193.771481481483</v>
      </c>
      <c r="N2975" s="13" t="str">
        <f t="shared" si="288"/>
        <v>2015</v>
      </c>
      <c r="O2975" s="13" t="str">
        <f t="shared" si="289"/>
        <v>Jul</v>
      </c>
      <c r="P2975" s="13">
        <f t="shared" si="290"/>
        <v>42212.957638888889</v>
      </c>
      <c r="Q2975" t="b">
        <v>0</v>
      </c>
      <c r="R2975">
        <v>44</v>
      </c>
      <c r="S2975" t="b">
        <v>1</v>
      </c>
      <c r="T2975" t="s">
        <v>8269</v>
      </c>
      <c r="U2975" s="9" t="s">
        <v>8315</v>
      </c>
      <c r="V2975" t="s">
        <v>8316</v>
      </c>
    </row>
    <row r="2976" spans="1:22" ht="45" x14ac:dyDescent="0.3">
      <c r="A2976">
        <v>3348</v>
      </c>
      <c r="B2976" s="3" t="s">
        <v>3266</v>
      </c>
      <c r="C2976" s="3" t="s">
        <v>7458</v>
      </c>
      <c r="D2976" s="20">
        <v>5500</v>
      </c>
      <c r="E2976" s="7">
        <v>5516</v>
      </c>
      <c r="F2976" s="7">
        <f t="shared" si="291"/>
        <v>100</v>
      </c>
      <c r="G2976" s="7">
        <f t="shared" si="286"/>
        <v>69.819999999999993</v>
      </c>
      <c r="H2976" t="s">
        <v>8218</v>
      </c>
      <c r="I2976" t="s">
        <v>8223</v>
      </c>
      <c r="J2976" t="s">
        <v>8245</v>
      </c>
      <c r="K2976">
        <v>1461988740</v>
      </c>
      <c r="L2976">
        <v>1459949080</v>
      </c>
      <c r="M2976" s="13">
        <f t="shared" si="287"/>
        <v>42466.558796296296</v>
      </c>
      <c r="N2976" s="13" t="str">
        <f t="shared" si="288"/>
        <v>2016</v>
      </c>
      <c r="O2976" s="13" t="str">
        <f t="shared" si="289"/>
        <v>Apr</v>
      </c>
      <c r="P2976" s="13">
        <f t="shared" si="290"/>
        <v>42490.165972222225</v>
      </c>
      <c r="Q2976" t="b">
        <v>0</v>
      </c>
      <c r="R2976">
        <v>79</v>
      </c>
      <c r="S2976" t="b">
        <v>1</v>
      </c>
      <c r="T2976" t="s">
        <v>8269</v>
      </c>
      <c r="U2976" s="9" t="s">
        <v>8315</v>
      </c>
      <c r="V2976" t="s">
        <v>8316</v>
      </c>
    </row>
    <row r="2977" spans="1:22" ht="45" x14ac:dyDescent="0.3">
      <c r="A2977">
        <v>3542</v>
      </c>
      <c r="B2977" s="3" t="s">
        <v>3541</v>
      </c>
      <c r="C2977" s="3" t="s">
        <v>7652</v>
      </c>
      <c r="D2977" s="20">
        <v>5500</v>
      </c>
      <c r="E2977" s="7">
        <v>5623</v>
      </c>
      <c r="F2977" s="7">
        <f t="shared" si="291"/>
        <v>102</v>
      </c>
      <c r="G2977" s="7">
        <f t="shared" si="286"/>
        <v>66.150000000000006</v>
      </c>
      <c r="H2977" t="s">
        <v>8218</v>
      </c>
      <c r="I2977" t="s">
        <v>8223</v>
      </c>
      <c r="J2977" t="s">
        <v>8245</v>
      </c>
      <c r="K2977">
        <v>1410099822</v>
      </c>
      <c r="L2977">
        <v>1404915822</v>
      </c>
      <c r="M2977" s="13">
        <f t="shared" si="287"/>
        <v>41829.599791666667</v>
      </c>
      <c r="N2977" s="13" t="str">
        <f t="shared" si="288"/>
        <v>2014</v>
      </c>
      <c r="O2977" s="13" t="str">
        <f t="shared" si="289"/>
        <v>Jul</v>
      </c>
      <c r="P2977" s="13">
        <f t="shared" si="290"/>
        <v>41889.599791666667</v>
      </c>
      <c r="Q2977" t="b">
        <v>0</v>
      </c>
      <c r="R2977">
        <v>85</v>
      </c>
      <c r="S2977" t="b">
        <v>1</v>
      </c>
      <c r="T2977" t="s">
        <v>8269</v>
      </c>
      <c r="U2977" s="9" t="s">
        <v>8315</v>
      </c>
      <c r="V2977" t="s">
        <v>8316</v>
      </c>
    </row>
    <row r="2978" spans="1:22" ht="60" x14ac:dyDescent="0.3">
      <c r="A2978">
        <v>3553</v>
      </c>
      <c r="B2978" s="3" t="s">
        <v>3552</v>
      </c>
      <c r="C2978" s="3" t="s">
        <v>7663</v>
      </c>
      <c r="D2978" s="20">
        <v>5500</v>
      </c>
      <c r="E2978" s="7">
        <v>5845</v>
      </c>
      <c r="F2978" s="7">
        <f t="shared" si="291"/>
        <v>106</v>
      </c>
      <c r="G2978" s="7">
        <f t="shared" si="286"/>
        <v>56.2</v>
      </c>
      <c r="H2978" t="s">
        <v>8218</v>
      </c>
      <c r="I2978" t="s">
        <v>8223</v>
      </c>
      <c r="J2978" t="s">
        <v>8245</v>
      </c>
      <c r="K2978">
        <v>1439337600</v>
      </c>
      <c r="L2978">
        <v>1436575280</v>
      </c>
      <c r="M2978" s="13">
        <f t="shared" si="287"/>
        <v>42196.028703703705</v>
      </c>
      <c r="N2978" s="13" t="str">
        <f t="shared" si="288"/>
        <v>2015</v>
      </c>
      <c r="O2978" s="13" t="str">
        <f t="shared" si="289"/>
        <v>Jul</v>
      </c>
      <c r="P2978" s="13">
        <f t="shared" si="290"/>
        <v>42228</v>
      </c>
      <c r="Q2978" t="b">
        <v>0</v>
      </c>
      <c r="R2978">
        <v>104</v>
      </c>
      <c r="S2978" t="b">
        <v>1</v>
      </c>
      <c r="T2978" t="s">
        <v>8269</v>
      </c>
      <c r="U2978" s="9" t="s">
        <v>8315</v>
      </c>
      <c r="V2978" t="s">
        <v>8316</v>
      </c>
    </row>
    <row r="2979" spans="1:22" ht="60" x14ac:dyDescent="0.3">
      <c r="A2979">
        <v>520</v>
      </c>
      <c r="B2979" s="3" t="s">
        <v>521</v>
      </c>
      <c r="C2979" s="3" t="s">
        <v>4630</v>
      </c>
      <c r="D2979" s="20">
        <v>5000</v>
      </c>
      <c r="E2979" s="7">
        <v>5105</v>
      </c>
      <c r="F2979" s="7">
        <f t="shared" si="291"/>
        <v>102</v>
      </c>
      <c r="G2979" s="7">
        <f t="shared" si="286"/>
        <v>150.15</v>
      </c>
      <c r="H2979" t="s">
        <v>8218</v>
      </c>
      <c r="I2979" t="s">
        <v>8224</v>
      </c>
      <c r="J2979" t="s">
        <v>8246</v>
      </c>
      <c r="K2979">
        <v>1449766261</v>
      </c>
      <c r="L2979">
        <v>1447174261</v>
      </c>
      <c r="M2979" s="13">
        <f t="shared" si="287"/>
        <v>42318.702094907407</v>
      </c>
      <c r="N2979" s="13" t="str">
        <f t="shared" si="288"/>
        <v>2015</v>
      </c>
      <c r="O2979" s="13" t="str">
        <f t="shared" si="289"/>
        <v>Nov</v>
      </c>
      <c r="P2979" s="13">
        <f t="shared" si="290"/>
        <v>42348.702094907407</v>
      </c>
      <c r="Q2979" t="b">
        <v>0</v>
      </c>
      <c r="R2979">
        <v>34</v>
      </c>
      <c r="S2979" t="b">
        <v>1</v>
      </c>
      <c r="T2979" t="s">
        <v>8269</v>
      </c>
      <c r="U2979" s="9" t="s">
        <v>8315</v>
      </c>
      <c r="V2979" t="s">
        <v>8316</v>
      </c>
    </row>
    <row r="2980" spans="1:22" ht="60" x14ac:dyDescent="0.3">
      <c r="A2980">
        <v>521</v>
      </c>
      <c r="B2980" s="3" t="s">
        <v>522</v>
      </c>
      <c r="C2980" s="3" t="s">
        <v>4631</v>
      </c>
      <c r="D2980" s="20">
        <v>5000</v>
      </c>
      <c r="E2980" s="7">
        <v>5232</v>
      </c>
      <c r="F2980" s="7">
        <f t="shared" si="291"/>
        <v>105</v>
      </c>
      <c r="G2980" s="7">
        <f t="shared" si="286"/>
        <v>93.43</v>
      </c>
      <c r="H2980" t="s">
        <v>8218</v>
      </c>
      <c r="I2980" t="s">
        <v>8223</v>
      </c>
      <c r="J2980" t="s">
        <v>8245</v>
      </c>
      <c r="K2980">
        <v>1477976340</v>
      </c>
      <c r="L2980">
        <v>1475460819</v>
      </c>
      <c r="M2980" s="13">
        <f t="shared" si="287"/>
        <v>42646.092812499999</v>
      </c>
      <c r="N2980" s="13" t="str">
        <f t="shared" si="288"/>
        <v>2016</v>
      </c>
      <c r="O2980" s="13" t="str">
        <f t="shared" si="289"/>
        <v>Oct</v>
      </c>
      <c r="P2980" s="13">
        <f t="shared" si="290"/>
        <v>42675.207638888889</v>
      </c>
      <c r="Q2980" t="b">
        <v>0</v>
      </c>
      <c r="R2980">
        <v>56</v>
      </c>
      <c r="S2980" t="b">
        <v>1</v>
      </c>
      <c r="T2980" t="s">
        <v>8269</v>
      </c>
      <c r="U2980" s="9" t="s">
        <v>8315</v>
      </c>
      <c r="V2980" t="s">
        <v>8316</v>
      </c>
    </row>
    <row r="2981" spans="1:22" ht="45" x14ac:dyDescent="0.3">
      <c r="A2981">
        <v>523</v>
      </c>
      <c r="B2981" s="3" t="s">
        <v>524</v>
      </c>
      <c r="C2981" s="3" t="s">
        <v>4633</v>
      </c>
      <c r="D2981" s="20">
        <v>5000</v>
      </c>
      <c r="E2981" s="7">
        <v>6030</v>
      </c>
      <c r="F2981" s="7">
        <f t="shared" si="291"/>
        <v>121</v>
      </c>
      <c r="G2981" s="7">
        <f t="shared" si="286"/>
        <v>71.790000000000006</v>
      </c>
      <c r="H2981" t="s">
        <v>8218</v>
      </c>
      <c r="I2981" t="s">
        <v>8223</v>
      </c>
      <c r="J2981" t="s">
        <v>8245</v>
      </c>
      <c r="K2981">
        <v>1442805076</v>
      </c>
      <c r="L2981">
        <v>1440213076</v>
      </c>
      <c r="M2981" s="13">
        <f t="shared" si="287"/>
        <v>42238.13282407407</v>
      </c>
      <c r="N2981" s="13" t="str">
        <f t="shared" si="288"/>
        <v>2015</v>
      </c>
      <c r="O2981" s="13" t="str">
        <f t="shared" si="289"/>
        <v>Aug</v>
      </c>
      <c r="P2981" s="13">
        <f t="shared" si="290"/>
        <v>42268.13282407407</v>
      </c>
      <c r="Q2981" t="b">
        <v>0</v>
      </c>
      <c r="R2981">
        <v>84</v>
      </c>
      <c r="S2981" t="b">
        <v>1</v>
      </c>
      <c r="T2981" t="s">
        <v>8269</v>
      </c>
      <c r="U2981" s="9" t="s">
        <v>8315</v>
      </c>
      <c r="V2981" t="s">
        <v>8316</v>
      </c>
    </row>
    <row r="2982" spans="1:22" ht="60" x14ac:dyDescent="0.3">
      <c r="A2982">
        <v>538</v>
      </c>
      <c r="B2982" s="3" t="s">
        <v>539</v>
      </c>
      <c r="C2982" s="3" t="s">
        <v>4648</v>
      </c>
      <c r="D2982" s="20">
        <v>5000</v>
      </c>
      <c r="E2982" s="7">
        <v>15121</v>
      </c>
      <c r="F2982" s="7">
        <f t="shared" si="291"/>
        <v>302</v>
      </c>
      <c r="G2982" s="7">
        <f t="shared" si="286"/>
        <v>252.02</v>
      </c>
      <c r="H2982" t="s">
        <v>8218</v>
      </c>
      <c r="I2982" t="s">
        <v>8223</v>
      </c>
      <c r="J2982" t="s">
        <v>8245</v>
      </c>
      <c r="K2982">
        <v>1463166263</v>
      </c>
      <c r="L2982">
        <v>1460574263</v>
      </c>
      <c r="M2982" s="13">
        <f t="shared" si="287"/>
        <v>42473.794710648144</v>
      </c>
      <c r="N2982" s="13" t="str">
        <f t="shared" si="288"/>
        <v>2016</v>
      </c>
      <c r="O2982" s="13" t="str">
        <f t="shared" si="289"/>
        <v>Apr</v>
      </c>
      <c r="P2982" s="13">
        <f t="shared" si="290"/>
        <v>42503.794710648144</v>
      </c>
      <c r="Q2982" t="b">
        <v>0</v>
      </c>
      <c r="R2982">
        <v>60</v>
      </c>
      <c r="S2982" t="b">
        <v>1</v>
      </c>
      <c r="T2982" t="s">
        <v>8269</v>
      </c>
      <c r="U2982" s="9" t="s">
        <v>8315</v>
      </c>
      <c r="V2982" t="s">
        <v>8316</v>
      </c>
    </row>
    <row r="2983" spans="1:22" ht="60" hidden="1" x14ac:dyDescent="0.3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s="7">
        <f t="shared" si="291"/>
        <v>129</v>
      </c>
      <c r="G2983" s="7">
        <f t="shared" si="286"/>
        <v>53.16</v>
      </c>
      <c r="H2983" t="s">
        <v>8218</v>
      </c>
      <c r="I2983" t="s">
        <v>8240</v>
      </c>
      <c r="J2983" t="s">
        <v>8248</v>
      </c>
      <c r="K2983">
        <v>1443014756</v>
      </c>
      <c r="L2983">
        <v>1439126756</v>
      </c>
      <c r="M2983" s="13">
        <f t="shared" si="287"/>
        <v>42225.559675925921</v>
      </c>
      <c r="N2983" s="13" t="str">
        <f t="shared" si="288"/>
        <v>2015</v>
      </c>
      <c r="O2983" s="13" t="str">
        <f t="shared" si="289"/>
        <v>Aug</v>
      </c>
      <c r="P2983" s="13">
        <f t="shared" si="290"/>
        <v>42270.559675925921</v>
      </c>
      <c r="Q2983" t="b">
        <v>1</v>
      </c>
      <c r="R2983">
        <v>97</v>
      </c>
      <c r="S2983" t="b">
        <v>1</v>
      </c>
      <c r="T2983" t="s">
        <v>8301</v>
      </c>
      <c r="U2983" s="9" t="s">
        <v>8315</v>
      </c>
      <c r="V2983" t="s">
        <v>8355</v>
      </c>
    </row>
    <row r="2984" spans="1:22" ht="45" hidden="1" x14ac:dyDescent="0.3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s="7">
        <f t="shared" si="291"/>
        <v>102</v>
      </c>
      <c r="G2984" s="7">
        <f t="shared" si="286"/>
        <v>86.49</v>
      </c>
      <c r="H2984" t="s">
        <v>8218</v>
      </c>
      <c r="I2984" t="s">
        <v>8224</v>
      </c>
      <c r="J2984" t="s">
        <v>8246</v>
      </c>
      <c r="K2984">
        <v>1455208143</v>
      </c>
      <c r="L2984">
        <v>1452616143</v>
      </c>
      <c r="M2984" s="13">
        <f t="shared" si="287"/>
        <v>42381.686840277776</v>
      </c>
      <c r="N2984" s="13" t="str">
        <f t="shared" si="288"/>
        <v>2016</v>
      </c>
      <c r="O2984" s="13" t="str">
        <f t="shared" si="289"/>
        <v>Jan</v>
      </c>
      <c r="P2984" s="13">
        <f t="shared" si="290"/>
        <v>42411.686840277776</v>
      </c>
      <c r="Q2984" t="b">
        <v>1</v>
      </c>
      <c r="R2984">
        <v>59</v>
      </c>
      <c r="S2984" t="b">
        <v>1</v>
      </c>
      <c r="T2984" t="s">
        <v>8301</v>
      </c>
      <c r="U2984" s="9" t="s">
        <v>8315</v>
      </c>
      <c r="V2984" t="s">
        <v>8355</v>
      </c>
    </row>
    <row r="2985" spans="1:22" ht="45" hidden="1" x14ac:dyDescent="0.3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s="7">
        <f t="shared" si="291"/>
        <v>147</v>
      </c>
      <c r="G2985" s="7">
        <f t="shared" si="286"/>
        <v>155.24</v>
      </c>
      <c r="H2985" t="s">
        <v>8218</v>
      </c>
      <c r="I2985" t="s">
        <v>8223</v>
      </c>
      <c r="J2985" t="s">
        <v>8245</v>
      </c>
      <c r="K2985">
        <v>1415722236</v>
      </c>
      <c r="L2985">
        <v>1410534636</v>
      </c>
      <c r="M2985" s="13">
        <f t="shared" si="287"/>
        <v>41894.632361111115</v>
      </c>
      <c r="N2985" s="13" t="str">
        <f t="shared" si="288"/>
        <v>2014</v>
      </c>
      <c r="O2985" s="13" t="str">
        <f t="shared" si="289"/>
        <v>Sep</v>
      </c>
      <c r="P2985" s="13">
        <f t="shared" si="290"/>
        <v>41954.674027777779</v>
      </c>
      <c r="Q2985" t="b">
        <v>1</v>
      </c>
      <c r="R2985">
        <v>1095</v>
      </c>
      <c r="S2985" t="b">
        <v>1</v>
      </c>
      <c r="T2985" t="s">
        <v>8301</v>
      </c>
      <c r="U2985" s="9" t="s">
        <v>8315</v>
      </c>
      <c r="V2985" t="s">
        <v>8355</v>
      </c>
    </row>
    <row r="2986" spans="1:22" ht="60" hidden="1" x14ac:dyDescent="0.3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s="7">
        <f t="shared" si="291"/>
        <v>100</v>
      </c>
      <c r="G2986" s="7">
        <f t="shared" si="286"/>
        <v>115.08</v>
      </c>
      <c r="H2986" t="s">
        <v>8218</v>
      </c>
      <c r="I2986" t="s">
        <v>8223</v>
      </c>
      <c r="J2986" t="s">
        <v>8245</v>
      </c>
      <c r="K2986">
        <v>1472020881</v>
      </c>
      <c r="L2986">
        <v>1469428881</v>
      </c>
      <c r="M2986" s="13">
        <f t="shared" si="287"/>
        <v>42576.278715277775</v>
      </c>
      <c r="N2986" s="13" t="str">
        <f t="shared" si="288"/>
        <v>2016</v>
      </c>
      <c r="O2986" s="13" t="str">
        <f t="shared" si="289"/>
        <v>Jul</v>
      </c>
      <c r="P2986" s="13">
        <f t="shared" si="290"/>
        <v>42606.278715277775</v>
      </c>
      <c r="Q2986" t="b">
        <v>1</v>
      </c>
      <c r="R2986">
        <v>218</v>
      </c>
      <c r="S2986" t="b">
        <v>1</v>
      </c>
      <c r="T2986" t="s">
        <v>8301</v>
      </c>
      <c r="U2986" s="9" t="s">
        <v>8315</v>
      </c>
      <c r="V2986" t="s">
        <v>8355</v>
      </c>
    </row>
    <row r="2987" spans="1:22" ht="60" hidden="1" x14ac:dyDescent="0.3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s="7">
        <f t="shared" si="291"/>
        <v>122</v>
      </c>
      <c r="G2987" s="7">
        <f t="shared" si="286"/>
        <v>109.59</v>
      </c>
      <c r="H2987" t="s">
        <v>8218</v>
      </c>
      <c r="I2987" t="s">
        <v>8227</v>
      </c>
      <c r="J2987" t="s">
        <v>8249</v>
      </c>
      <c r="K2987">
        <v>1477886400</v>
      </c>
      <c r="L2987">
        <v>1476228128</v>
      </c>
      <c r="M2987" s="13">
        <f t="shared" si="287"/>
        <v>42654.973703703698</v>
      </c>
      <c r="N2987" s="13" t="str">
        <f t="shared" si="288"/>
        <v>2016</v>
      </c>
      <c r="O2987" s="13" t="str">
        <f t="shared" si="289"/>
        <v>Oct</v>
      </c>
      <c r="P2987" s="13">
        <f t="shared" si="290"/>
        <v>42674.166666666672</v>
      </c>
      <c r="Q2987" t="b">
        <v>0</v>
      </c>
      <c r="R2987">
        <v>111</v>
      </c>
      <c r="S2987" t="b">
        <v>1</v>
      </c>
      <c r="T2987" t="s">
        <v>8301</v>
      </c>
      <c r="U2987" s="9" t="s">
        <v>8315</v>
      </c>
      <c r="V2987" t="s">
        <v>8355</v>
      </c>
    </row>
    <row r="2988" spans="1:22" ht="45" hidden="1" x14ac:dyDescent="0.3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s="7">
        <f t="shared" si="291"/>
        <v>106</v>
      </c>
      <c r="G2988" s="7">
        <f t="shared" si="286"/>
        <v>45.21</v>
      </c>
      <c r="H2988" t="s">
        <v>8218</v>
      </c>
      <c r="I2988" t="s">
        <v>8224</v>
      </c>
      <c r="J2988" t="s">
        <v>8246</v>
      </c>
      <c r="K2988">
        <v>1462100406</v>
      </c>
      <c r="L2988">
        <v>1456920006</v>
      </c>
      <c r="M2988" s="13">
        <f t="shared" si="287"/>
        <v>42431.500069444446</v>
      </c>
      <c r="N2988" s="13" t="str">
        <f t="shared" si="288"/>
        <v>2016</v>
      </c>
      <c r="O2988" s="13" t="str">
        <f t="shared" si="289"/>
        <v>Mar</v>
      </c>
      <c r="P2988" s="13">
        <f t="shared" si="290"/>
        <v>42491.458402777775</v>
      </c>
      <c r="Q2988" t="b">
        <v>0</v>
      </c>
      <c r="R2988">
        <v>56</v>
      </c>
      <c r="S2988" t="b">
        <v>1</v>
      </c>
      <c r="T2988" t="s">
        <v>8301</v>
      </c>
      <c r="U2988" s="9" t="s">
        <v>8315</v>
      </c>
      <c r="V2988" t="s">
        <v>8355</v>
      </c>
    </row>
    <row r="2989" spans="1:22" ht="60" hidden="1" x14ac:dyDescent="0.3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s="7">
        <f t="shared" si="291"/>
        <v>110</v>
      </c>
      <c r="G2989" s="7">
        <f t="shared" si="286"/>
        <v>104.15</v>
      </c>
      <c r="H2989" t="s">
        <v>8218</v>
      </c>
      <c r="I2989" t="s">
        <v>8223</v>
      </c>
      <c r="J2989" t="s">
        <v>8245</v>
      </c>
      <c r="K2989">
        <v>1476316800</v>
      </c>
      <c r="L2989">
        <v>1473837751</v>
      </c>
      <c r="M2989" s="13">
        <f t="shared" si="287"/>
        <v>42627.307303240741</v>
      </c>
      <c r="N2989" s="13" t="str">
        <f t="shared" si="288"/>
        <v>2016</v>
      </c>
      <c r="O2989" s="13" t="str">
        <f t="shared" si="289"/>
        <v>Sep</v>
      </c>
      <c r="P2989" s="13">
        <f t="shared" si="290"/>
        <v>42656</v>
      </c>
      <c r="Q2989" t="b">
        <v>0</v>
      </c>
      <c r="R2989">
        <v>265</v>
      </c>
      <c r="S2989" t="b">
        <v>1</v>
      </c>
      <c r="T2989" t="s">
        <v>8301</v>
      </c>
      <c r="U2989" s="9" t="s">
        <v>8315</v>
      </c>
      <c r="V2989" t="s">
        <v>8355</v>
      </c>
    </row>
    <row r="2990" spans="1:22" ht="45" hidden="1" x14ac:dyDescent="0.3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s="7">
        <f t="shared" si="291"/>
        <v>100</v>
      </c>
      <c r="G2990" s="7">
        <f t="shared" si="286"/>
        <v>35.71</v>
      </c>
      <c r="H2990" t="s">
        <v>8218</v>
      </c>
      <c r="I2990" t="s">
        <v>8224</v>
      </c>
      <c r="J2990" t="s">
        <v>8246</v>
      </c>
      <c r="K2990">
        <v>1466412081</v>
      </c>
      <c r="L2990">
        <v>1463820081</v>
      </c>
      <c r="M2990" s="13">
        <f t="shared" si="287"/>
        <v>42511.362048611118</v>
      </c>
      <c r="N2990" s="13" t="str">
        <f t="shared" si="288"/>
        <v>2016</v>
      </c>
      <c r="O2990" s="13" t="str">
        <f t="shared" si="289"/>
        <v>May</v>
      </c>
      <c r="P2990" s="13">
        <f t="shared" si="290"/>
        <v>42541.362048611118</v>
      </c>
      <c r="Q2990" t="b">
        <v>0</v>
      </c>
      <c r="R2990">
        <v>28</v>
      </c>
      <c r="S2990" t="b">
        <v>1</v>
      </c>
      <c r="T2990" t="s">
        <v>8301</v>
      </c>
      <c r="U2990" s="9" t="s">
        <v>8315</v>
      </c>
      <c r="V2990" t="s">
        <v>8355</v>
      </c>
    </row>
    <row r="2991" spans="1:22" hidden="1" x14ac:dyDescent="0.3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s="7">
        <f t="shared" si="291"/>
        <v>177</v>
      </c>
      <c r="G2991" s="7">
        <f t="shared" si="286"/>
        <v>97</v>
      </c>
      <c r="H2991" t="s">
        <v>8218</v>
      </c>
      <c r="I2991" t="s">
        <v>8223</v>
      </c>
      <c r="J2991" t="s">
        <v>8245</v>
      </c>
      <c r="K2991">
        <v>1450673940</v>
      </c>
      <c r="L2991">
        <v>1448756962</v>
      </c>
      <c r="M2991" s="13">
        <f t="shared" si="287"/>
        <v>42337.02039351852</v>
      </c>
      <c r="N2991" s="13" t="str">
        <f t="shared" si="288"/>
        <v>2015</v>
      </c>
      <c r="O2991" s="13" t="str">
        <f t="shared" si="289"/>
        <v>Nov</v>
      </c>
      <c r="P2991" s="13">
        <f t="shared" si="290"/>
        <v>42359.207638888889</v>
      </c>
      <c r="Q2991" t="b">
        <v>0</v>
      </c>
      <c r="R2991">
        <v>364</v>
      </c>
      <c r="S2991" t="b">
        <v>1</v>
      </c>
      <c r="T2991" t="s">
        <v>8301</v>
      </c>
      <c r="U2991" s="9" t="s">
        <v>8315</v>
      </c>
      <c r="V2991" t="s">
        <v>8355</v>
      </c>
    </row>
    <row r="2992" spans="1:22" ht="45" hidden="1" x14ac:dyDescent="0.3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s="7">
        <f t="shared" si="291"/>
        <v>100</v>
      </c>
      <c r="G2992" s="7">
        <f t="shared" si="286"/>
        <v>370.37</v>
      </c>
      <c r="H2992" t="s">
        <v>8218</v>
      </c>
      <c r="I2992" t="s">
        <v>8223</v>
      </c>
      <c r="J2992" t="s">
        <v>8245</v>
      </c>
      <c r="K2992">
        <v>1452174420</v>
      </c>
      <c r="L2992">
        <v>1449150420</v>
      </c>
      <c r="M2992" s="13">
        <f t="shared" si="287"/>
        <v>42341.57430555555</v>
      </c>
      <c r="N2992" s="13" t="str">
        <f t="shared" si="288"/>
        <v>2015</v>
      </c>
      <c r="O2992" s="13" t="str">
        <f t="shared" si="289"/>
        <v>Dec</v>
      </c>
      <c r="P2992" s="13">
        <f t="shared" si="290"/>
        <v>42376.57430555555</v>
      </c>
      <c r="Q2992" t="b">
        <v>0</v>
      </c>
      <c r="R2992">
        <v>27</v>
      </c>
      <c r="S2992" t="b">
        <v>1</v>
      </c>
      <c r="T2992" t="s">
        <v>8301</v>
      </c>
      <c r="U2992" s="9" t="s">
        <v>8315</v>
      </c>
      <c r="V2992" t="s">
        <v>8355</v>
      </c>
    </row>
    <row r="2993" spans="1:22" ht="45" hidden="1" x14ac:dyDescent="0.3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s="7">
        <f t="shared" si="291"/>
        <v>103</v>
      </c>
      <c r="G2993" s="7">
        <f t="shared" si="286"/>
        <v>94.41</v>
      </c>
      <c r="H2993" t="s">
        <v>8218</v>
      </c>
      <c r="I2993" t="s">
        <v>8223</v>
      </c>
      <c r="J2993" t="s">
        <v>8245</v>
      </c>
      <c r="K2993">
        <v>1485547530</v>
      </c>
      <c r="L2993">
        <v>1483646730</v>
      </c>
      <c r="M2993" s="13">
        <f t="shared" si="287"/>
        <v>42740.837152777778</v>
      </c>
      <c r="N2993" s="13" t="str">
        <f t="shared" si="288"/>
        <v>2017</v>
      </c>
      <c r="O2993" s="13" t="str">
        <f t="shared" si="289"/>
        <v>Jan</v>
      </c>
      <c r="P2993" s="13">
        <f t="shared" si="290"/>
        <v>42762.837152777778</v>
      </c>
      <c r="Q2993" t="b">
        <v>0</v>
      </c>
      <c r="R2993">
        <v>93</v>
      </c>
      <c r="S2993" t="b">
        <v>1</v>
      </c>
      <c r="T2993" t="s">
        <v>8301</v>
      </c>
      <c r="U2993" s="9" t="s">
        <v>8315</v>
      </c>
      <c r="V2993" t="s">
        <v>8355</v>
      </c>
    </row>
    <row r="2994" spans="1:22" ht="45" hidden="1" x14ac:dyDescent="0.3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s="7">
        <f t="shared" si="291"/>
        <v>105</v>
      </c>
      <c r="G2994" s="7">
        <f t="shared" si="286"/>
        <v>48.98</v>
      </c>
      <c r="H2994" t="s">
        <v>8218</v>
      </c>
      <c r="I2994" t="s">
        <v>8223</v>
      </c>
      <c r="J2994" t="s">
        <v>8245</v>
      </c>
      <c r="K2994">
        <v>1476037510</v>
      </c>
      <c r="L2994">
        <v>1473445510</v>
      </c>
      <c r="M2994" s="13">
        <f t="shared" si="287"/>
        <v>42622.767476851848</v>
      </c>
      <c r="N2994" s="13" t="str">
        <f t="shared" si="288"/>
        <v>2016</v>
      </c>
      <c r="O2994" s="13" t="str">
        <f t="shared" si="289"/>
        <v>Sep</v>
      </c>
      <c r="P2994" s="13">
        <f t="shared" si="290"/>
        <v>42652.767476851848</v>
      </c>
      <c r="Q2994" t="b">
        <v>0</v>
      </c>
      <c r="R2994">
        <v>64</v>
      </c>
      <c r="S2994" t="b">
        <v>1</v>
      </c>
      <c r="T2994" t="s">
        <v>8301</v>
      </c>
      <c r="U2994" s="9" t="s">
        <v>8315</v>
      </c>
      <c r="V2994" t="s">
        <v>8355</v>
      </c>
    </row>
    <row r="2995" spans="1:22" hidden="1" x14ac:dyDescent="0.3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s="7">
        <f t="shared" si="291"/>
        <v>100</v>
      </c>
      <c r="G2995" s="7">
        <f t="shared" si="286"/>
        <v>45.59</v>
      </c>
      <c r="H2995" t="s">
        <v>8218</v>
      </c>
      <c r="I2995" t="s">
        <v>8223</v>
      </c>
      <c r="J2995" t="s">
        <v>8245</v>
      </c>
      <c r="K2995">
        <v>1455998867</v>
      </c>
      <c r="L2995">
        <v>1453406867</v>
      </c>
      <c r="M2995" s="13">
        <f t="shared" si="287"/>
        <v>42390.838738425926</v>
      </c>
      <c r="N2995" s="13" t="str">
        <f t="shared" si="288"/>
        <v>2016</v>
      </c>
      <c r="O2995" s="13" t="str">
        <f t="shared" si="289"/>
        <v>Jan</v>
      </c>
      <c r="P2995" s="13">
        <f t="shared" si="290"/>
        <v>42420.838738425926</v>
      </c>
      <c r="Q2995" t="b">
        <v>0</v>
      </c>
      <c r="R2995">
        <v>22</v>
      </c>
      <c r="S2995" t="b">
        <v>1</v>
      </c>
      <c r="T2995" t="s">
        <v>8301</v>
      </c>
      <c r="U2995" s="9" t="s">
        <v>8315</v>
      </c>
      <c r="V2995" t="s">
        <v>8355</v>
      </c>
    </row>
    <row r="2996" spans="1:22" ht="45" hidden="1" x14ac:dyDescent="0.3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s="7">
        <f t="shared" si="291"/>
        <v>458</v>
      </c>
      <c r="G2996" s="7">
        <f t="shared" si="286"/>
        <v>23.28</v>
      </c>
      <c r="H2996" t="s">
        <v>8218</v>
      </c>
      <c r="I2996" t="s">
        <v>8224</v>
      </c>
      <c r="J2996" t="s">
        <v>8246</v>
      </c>
      <c r="K2996">
        <v>1412335772</v>
      </c>
      <c r="L2996">
        <v>1409743772</v>
      </c>
      <c r="M2996" s="13">
        <f t="shared" si="287"/>
        <v>41885.478842592594</v>
      </c>
      <c r="N2996" s="13" t="str">
        <f t="shared" si="288"/>
        <v>2014</v>
      </c>
      <c r="O2996" s="13" t="str">
        <f t="shared" si="289"/>
        <v>Sep</v>
      </c>
      <c r="P2996" s="13">
        <f t="shared" si="290"/>
        <v>41915.478842592594</v>
      </c>
      <c r="Q2996" t="b">
        <v>0</v>
      </c>
      <c r="R2996">
        <v>59</v>
      </c>
      <c r="S2996" t="b">
        <v>1</v>
      </c>
      <c r="T2996" t="s">
        <v>8301</v>
      </c>
      <c r="U2996" s="9" t="s">
        <v>8315</v>
      </c>
      <c r="V2996" t="s">
        <v>8355</v>
      </c>
    </row>
    <row r="2997" spans="1:22" ht="45" hidden="1" x14ac:dyDescent="0.3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s="7">
        <f t="shared" si="291"/>
        <v>105</v>
      </c>
      <c r="G2997" s="7">
        <f t="shared" si="286"/>
        <v>63.23</v>
      </c>
      <c r="H2997" t="s">
        <v>8218</v>
      </c>
      <c r="I2997" t="s">
        <v>8223</v>
      </c>
      <c r="J2997" t="s">
        <v>8245</v>
      </c>
      <c r="K2997">
        <v>1484841471</v>
      </c>
      <c r="L2997">
        <v>1482249471</v>
      </c>
      <c r="M2997" s="13">
        <f t="shared" si="287"/>
        <v>42724.665173611109</v>
      </c>
      <c r="N2997" s="13" t="str">
        <f t="shared" si="288"/>
        <v>2016</v>
      </c>
      <c r="O2997" s="13" t="str">
        <f t="shared" si="289"/>
        <v>Dec</v>
      </c>
      <c r="P2997" s="13">
        <f t="shared" si="290"/>
        <v>42754.665173611109</v>
      </c>
      <c r="Q2997" t="b">
        <v>0</v>
      </c>
      <c r="R2997">
        <v>249</v>
      </c>
      <c r="S2997" t="b">
        <v>1</v>
      </c>
      <c r="T2997" t="s">
        <v>8301</v>
      </c>
      <c r="U2997" s="9" t="s">
        <v>8315</v>
      </c>
      <c r="V2997" t="s">
        <v>8355</v>
      </c>
    </row>
    <row r="2998" spans="1:22" ht="45" hidden="1" x14ac:dyDescent="0.3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s="7">
        <f t="shared" si="291"/>
        <v>172</v>
      </c>
      <c r="G2998" s="7">
        <f t="shared" si="286"/>
        <v>153.52000000000001</v>
      </c>
      <c r="H2998" t="s">
        <v>8218</v>
      </c>
      <c r="I2998" t="s">
        <v>8223</v>
      </c>
      <c r="J2998" t="s">
        <v>8245</v>
      </c>
      <c r="K2998">
        <v>1432677240</v>
      </c>
      <c r="L2998">
        <v>1427493240</v>
      </c>
      <c r="M2998" s="13">
        <f t="shared" si="287"/>
        <v>42090.912500000006</v>
      </c>
      <c r="N2998" s="13" t="str">
        <f t="shared" si="288"/>
        <v>2015</v>
      </c>
      <c r="O2998" s="13" t="str">
        <f t="shared" si="289"/>
        <v>Mar</v>
      </c>
      <c r="P2998" s="13">
        <f t="shared" si="290"/>
        <v>42150.912500000006</v>
      </c>
      <c r="Q2998" t="b">
        <v>0</v>
      </c>
      <c r="R2998">
        <v>392</v>
      </c>
      <c r="S2998" t="b">
        <v>1</v>
      </c>
      <c r="T2998" t="s">
        <v>8301</v>
      </c>
      <c r="U2998" s="9" t="s">
        <v>8315</v>
      </c>
      <c r="V2998" t="s">
        <v>8355</v>
      </c>
    </row>
    <row r="2999" spans="1:22" ht="45" hidden="1" x14ac:dyDescent="0.3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s="7">
        <f t="shared" si="291"/>
        <v>104</v>
      </c>
      <c r="G2999" s="7">
        <f t="shared" si="286"/>
        <v>90.2</v>
      </c>
      <c r="H2999" t="s">
        <v>8218</v>
      </c>
      <c r="I2999" t="s">
        <v>8223</v>
      </c>
      <c r="J2999" t="s">
        <v>8245</v>
      </c>
      <c r="K2999">
        <v>1488171540</v>
      </c>
      <c r="L2999">
        <v>1486661793</v>
      </c>
      <c r="M2999" s="13">
        <f t="shared" si="287"/>
        <v>42775.733715277776</v>
      </c>
      <c r="N2999" s="13" t="str">
        <f t="shared" si="288"/>
        <v>2017</v>
      </c>
      <c r="O2999" s="13" t="str">
        <f t="shared" si="289"/>
        <v>Feb</v>
      </c>
      <c r="P2999" s="13">
        <f t="shared" si="290"/>
        <v>42793.207638888889</v>
      </c>
      <c r="Q2999" t="b">
        <v>0</v>
      </c>
      <c r="R2999">
        <v>115</v>
      </c>
      <c r="S2999" t="b">
        <v>1</v>
      </c>
      <c r="T2999" t="s">
        <v>8301</v>
      </c>
      <c r="U2999" s="9" t="s">
        <v>8315</v>
      </c>
      <c r="V2999" t="s">
        <v>8355</v>
      </c>
    </row>
    <row r="3000" spans="1:22" ht="45" hidden="1" x14ac:dyDescent="0.3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s="7">
        <f t="shared" si="291"/>
        <v>103</v>
      </c>
      <c r="G3000" s="7">
        <f t="shared" si="286"/>
        <v>118.97</v>
      </c>
      <c r="H3000" t="s">
        <v>8218</v>
      </c>
      <c r="I3000" t="s">
        <v>8223</v>
      </c>
      <c r="J3000" t="s">
        <v>8245</v>
      </c>
      <c r="K3000">
        <v>1402892700</v>
      </c>
      <c r="L3000">
        <v>1400474329</v>
      </c>
      <c r="M3000" s="13">
        <f t="shared" si="287"/>
        <v>41778.193622685183</v>
      </c>
      <c r="N3000" s="13" t="str">
        <f t="shared" si="288"/>
        <v>2014</v>
      </c>
      <c r="O3000" s="13" t="str">
        <f t="shared" si="289"/>
        <v>May</v>
      </c>
      <c r="P3000" s="13">
        <f t="shared" si="290"/>
        <v>41806.184027777781</v>
      </c>
      <c r="Q3000" t="b">
        <v>0</v>
      </c>
      <c r="R3000">
        <v>433</v>
      </c>
      <c r="S3000" t="b">
        <v>1</v>
      </c>
      <c r="T3000" t="s">
        <v>8301</v>
      </c>
      <c r="U3000" s="9" t="s">
        <v>8315</v>
      </c>
      <c r="V3000" t="s">
        <v>8355</v>
      </c>
    </row>
    <row r="3001" spans="1:22" ht="45" hidden="1" x14ac:dyDescent="0.3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s="7">
        <f t="shared" si="291"/>
        <v>119</v>
      </c>
      <c r="G3001" s="7">
        <f t="shared" si="286"/>
        <v>80.25</v>
      </c>
      <c r="H3001" t="s">
        <v>8218</v>
      </c>
      <c r="I3001" t="s">
        <v>8223</v>
      </c>
      <c r="J3001" t="s">
        <v>8245</v>
      </c>
      <c r="K3001">
        <v>1488333600</v>
      </c>
      <c r="L3001">
        <v>1487094360</v>
      </c>
      <c r="M3001" s="13">
        <f t="shared" si="287"/>
        <v>42780.740277777775</v>
      </c>
      <c r="N3001" s="13" t="str">
        <f t="shared" si="288"/>
        <v>2017</v>
      </c>
      <c r="O3001" s="13" t="str">
        <f t="shared" si="289"/>
        <v>Feb</v>
      </c>
      <c r="P3001" s="13">
        <f t="shared" si="290"/>
        <v>42795.083333333328</v>
      </c>
      <c r="Q3001" t="b">
        <v>0</v>
      </c>
      <c r="R3001">
        <v>20</v>
      </c>
      <c r="S3001" t="b">
        <v>1</v>
      </c>
      <c r="T3001" t="s">
        <v>8301</v>
      </c>
      <c r="U3001" s="9" t="s">
        <v>8315</v>
      </c>
      <c r="V3001" t="s">
        <v>8355</v>
      </c>
    </row>
    <row r="3002" spans="1:22" ht="45" hidden="1" x14ac:dyDescent="0.3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s="7">
        <f t="shared" si="291"/>
        <v>100</v>
      </c>
      <c r="G3002" s="7">
        <f t="shared" si="286"/>
        <v>62.5</v>
      </c>
      <c r="H3002" t="s">
        <v>8218</v>
      </c>
      <c r="I3002" t="s">
        <v>8223</v>
      </c>
      <c r="J3002" t="s">
        <v>8245</v>
      </c>
      <c r="K3002">
        <v>1485885600</v>
      </c>
      <c r="L3002">
        <v>1484682670</v>
      </c>
      <c r="M3002" s="13">
        <f t="shared" si="287"/>
        <v>42752.827199074076</v>
      </c>
      <c r="N3002" s="13" t="str">
        <f t="shared" si="288"/>
        <v>2017</v>
      </c>
      <c r="O3002" s="13" t="str">
        <f t="shared" si="289"/>
        <v>Jan</v>
      </c>
      <c r="P3002" s="13">
        <f t="shared" si="290"/>
        <v>42766.75</v>
      </c>
      <c r="Q3002" t="b">
        <v>0</v>
      </c>
      <c r="R3002">
        <v>8</v>
      </c>
      <c r="S3002" t="b">
        <v>1</v>
      </c>
      <c r="T3002" t="s">
        <v>8301</v>
      </c>
      <c r="U3002" s="9" t="s">
        <v>8315</v>
      </c>
      <c r="V3002" t="s">
        <v>8355</v>
      </c>
    </row>
    <row r="3003" spans="1:22" ht="45" hidden="1" x14ac:dyDescent="0.3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s="7">
        <f t="shared" si="291"/>
        <v>319</v>
      </c>
      <c r="G3003" s="7">
        <f t="shared" si="286"/>
        <v>131.38</v>
      </c>
      <c r="H3003" t="s">
        <v>8218</v>
      </c>
      <c r="I3003" t="s">
        <v>8223</v>
      </c>
      <c r="J3003" t="s">
        <v>8245</v>
      </c>
      <c r="K3003">
        <v>1468445382</v>
      </c>
      <c r="L3003">
        <v>1465853382</v>
      </c>
      <c r="M3003" s="13">
        <f t="shared" si="287"/>
        <v>42534.895625000005</v>
      </c>
      <c r="N3003" s="13" t="str">
        <f t="shared" si="288"/>
        <v>2016</v>
      </c>
      <c r="O3003" s="13" t="str">
        <f t="shared" si="289"/>
        <v>Jun</v>
      </c>
      <c r="P3003" s="13">
        <f t="shared" si="290"/>
        <v>42564.895625000005</v>
      </c>
      <c r="Q3003" t="b">
        <v>0</v>
      </c>
      <c r="R3003">
        <v>175</v>
      </c>
      <c r="S3003" t="b">
        <v>1</v>
      </c>
      <c r="T3003" t="s">
        <v>8301</v>
      </c>
      <c r="U3003" s="9" t="s">
        <v>8315</v>
      </c>
      <c r="V3003" t="s">
        <v>8355</v>
      </c>
    </row>
    <row r="3004" spans="1:22" ht="30" hidden="1" x14ac:dyDescent="0.3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s="7">
        <f t="shared" si="291"/>
        <v>109</v>
      </c>
      <c r="G3004" s="7">
        <f t="shared" si="286"/>
        <v>73.03</v>
      </c>
      <c r="H3004" t="s">
        <v>8218</v>
      </c>
      <c r="I3004" t="s">
        <v>8223</v>
      </c>
      <c r="J3004" t="s">
        <v>8245</v>
      </c>
      <c r="K3004">
        <v>1356552252</v>
      </c>
      <c r="L3004">
        <v>1353960252</v>
      </c>
      <c r="M3004" s="13">
        <f t="shared" si="287"/>
        <v>41239.83625</v>
      </c>
      <c r="N3004" s="13" t="str">
        <f t="shared" si="288"/>
        <v>2012</v>
      </c>
      <c r="O3004" s="13" t="str">
        <f t="shared" si="289"/>
        <v>Nov</v>
      </c>
      <c r="P3004" s="13">
        <f t="shared" si="290"/>
        <v>41269.83625</v>
      </c>
      <c r="Q3004" t="b">
        <v>0</v>
      </c>
      <c r="R3004">
        <v>104</v>
      </c>
      <c r="S3004" t="b">
        <v>1</v>
      </c>
      <c r="T3004" t="s">
        <v>8301</v>
      </c>
      <c r="U3004" s="9" t="s">
        <v>8315</v>
      </c>
      <c r="V3004" t="s">
        <v>8355</v>
      </c>
    </row>
    <row r="3005" spans="1:22" ht="60" hidden="1" x14ac:dyDescent="0.3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s="7">
        <f t="shared" si="291"/>
        <v>101</v>
      </c>
      <c r="G3005" s="7">
        <f t="shared" si="286"/>
        <v>178.53</v>
      </c>
      <c r="H3005" t="s">
        <v>8218</v>
      </c>
      <c r="I3005" t="s">
        <v>8223</v>
      </c>
      <c r="J3005" t="s">
        <v>8245</v>
      </c>
      <c r="K3005">
        <v>1456811940</v>
      </c>
      <c r="L3005">
        <v>1454098976</v>
      </c>
      <c r="M3005" s="13">
        <f t="shared" si="287"/>
        <v>42398.849259259259</v>
      </c>
      <c r="N3005" s="13" t="str">
        <f t="shared" si="288"/>
        <v>2016</v>
      </c>
      <c r="O3005" s="13" t="str">
        <f t="shared" si="289"/>
        <v>Jan</v>
      </c>
      <c r="P3005" s="13">
        <f t="shared" si="290"/>
        <v>42430.249305555553</v>
      </c>
      <c r="Q3005" t="b">
        <v>0</v>
      </c>
      <c r="R3005">
        <v>17</v>
      </c>
      <c r="S3005" t="b">
        <v>1</v>
      </c>
      <c r="T3005" t="s">
        <v>8301</v>
      </c>
      <c r="U3005" s="9" t="s">
        <v>8315</v>
      </c>
      <c r="V3005" t="s">
        <v>8355</v>
      </c>
    </row>
    <row r="3006" spans="1:22" ht="60" hidden="1" x14ac:dyDescent="0.3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s="7">
        <f t="shared" si="291"/>
        <v>113</v>
      </c>
      <c r="G3006" s="7">
        <f t="shared" si="286"/>
        <v>162.91</v>
      </c>
      <c r="H3006" t="s">
        <v>8218</v>
      </c>
      <c r="I3006" t="s">
        <v>8223</v>
      </c>
      <c r="J3006" t="s">
        <v>8245</v>
      </c>
      <c r="K3006">
        <v>1416089324</v>
      </c>
      <c r="L3006">
        <v>1413493724</v>
      </c>
      <c r="M3006" s="13">
        <f t="shared" si="287"/>
        <v>41928.881064814814</v>
      </c>
      <c r="N3006" s="13" t="str">
        <f t="shared" si="288"/>
        <v>2014</v>
      </c>
      <c r="O3006" s="13" t="str">
        <f t="shared" si="289"/>
        <v>Oct</v>
      </c>
      <c r="P3006" s="13">
        <f t="shared" si="290"/>
        <v>41958.922731481478</v>
      </c>
      <c r="Q3006" t="b">
        <v>0</v>
      </c>
      <c r="R3006">
        <v>277</v>
      </c>
      <c r="S3006" t="b">
        <v>1</v>
      </c>
      <c r="T3006" t="s">
        <v>8301</v>
      </c>
      <c r="U3006" s="9" t="s">
        <v>8315</v>
      </c>
      <c r="V3006" t="s">
        <v>8355</v>
      </c>
    </row>
    <row r="3007" spans="1:22" ht="60" hidden="1" x14ac:dyDescent="0.3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s="7">
        <f t="shared" si="291"/>
        <v>120</v>
      </c>
      <c r="G3007" s="7">
        <f t="shared" si="286"/>
        <v>108.24</v>
      </c>
      <c r="H3007" t="s">
        <v>8218</v>
      </c>
      <c r="I3007" t="s">
        <v>8223</v>
      </c>
      <c r="J3007" t="s">
        <v>8245</v>
      </c>
      <c r="K3007">
        <v>1412611905</v>
      </c>
      <c r="L3007">
        <v>1410019905</v>
      </c>
      <c r="M3007" s="13">
        <f t="shared" si="287"/>
        <v>41888.674826388888</v>
      </c>
      <c r="N3007" s="13" t="str">
        <f t="shared" si="288"/>
        <v>2014</v>
      </c>
      <c r="O3007" s="13" t="str">
        <f t="shared" si="289"/>
        <v>Sep</v>
      </c>
      <c r="P3007" s="13">
        <f t="shared" si="290"/>
        <v>41918.674826388888</v>
      </c>
      <c r="Q3007" t="b">
        <v>0</v>
      </c>
      <c r="R3007">
        <v>118</v>
      </c>
      <c r="S3007" t="b">
        <v>1</v>
      </c>
      <c r="T3007" t="s">
        <v>8301</v>
      </c>
      <c r="U3007" s="9" t="s">
        <v>8315</v>
      </c>
      <c r="V3007" t="s">
        <v>8355</v>
      </c>
    </row>
    <row r="3008" spans="1:22" ht="30" hidden="1" x14ac:dyDescent="0.3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s="7">
        <f t="shared" si="291"/>
        <v>108</v>
      </c>
      <c r="G3008" s="7">
        <f t="shared" si="286"/>
        <v>88.87</v>
      </c>
      <c r="H3008" t="s">
        <v>8218</v>
      </c>
      <c r="I3008" t="s">
        <v>8228</v>
      </c>
      <c r="J3008" t="s">
        <v>8250</v>
      </c>
      <c r="K3008">
        <v>1418580591</v>
      </c>
      <c r="L3008">
        <v>1415988591</v>
      </c>
      <c r="M3008" s="13">
        <f t="shared" si="287"/>
        <v>41957.756840277783</v>
      </c>
      <c r="N3008" s="13" t="str">
        <f t="shared" si="288"/>
        <v>2014</v>
      </c>
      <c r="O3008" s="13" t="str">
        <f t="shared" si="289"/>
        <v>Nov</v>
      </c>
      <c r="P3008" s="13">
        <f t="shared" si="290"/>
        <v>41987.756840277783</v>
      </c>
      <c r="Q3008" t="b">
        <v>0</v>
      </c>
      <c r="R3008">
        <v>97</v>
      </c>
      <c r="S3008" t="b">
        <v>1</v>
      </c>
      <c r="T3008" t="s">
        <v>8301</v>
      </c>
      <c r="U3008" s="9" t="s">
        <v>8315</v>
      </c>
      <c r="V3008" t="s">
        <v>8355</v>
      </c>
    </row>
    <row r="3009" spans="1:22" ht="30" hidden="1" x14ac:dyDescent="0.3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s="7">
        <f t="shared" si="291"/>
        <v>180</v>
      </c>
      <c r="G3009" s="7">
        <f t="shared" si="286"/>
        <v>54</v>
      </c>
      <c r="H3009" t="s">
        <v>8218</v>
      </c>
      <c r="I3009" t="s">
        <v>8223</v>
      </c>
      <c r="J3009" t="s">
        <v>8245</v>
      </c>
      <c r="K3009">
        <v>1429938683</v>
      </c>
      <c r="L3009">
        <v>1428124283</v>
      </c>
      <c r="M3009" s="13">
        <f t="shared" si="287"/>
        <v>42098.216238425928</v>
      </c>
      <c r="N3009" s="13" t="str">
        <f t="shared" si="288"/>
        <v>2015</v>
      </c>
      <c r="O3009" s="13" t="str">
        <f t="shared" si="289"/>
        <v>Apr</v>
      </c>
      <c r="P3009" s="13">
        <f t="shared" si="290"/>
        <v>42119.216238425928</v>
      </c>
      <c r="Q3009" t="b">
        <v>0</v>
      </c>
      <c r="R3009">
        <v>20</v>
      </c>
      <c r="S3009" t="b">
        <v>1</v>
      </c>
      <c r="T3009" t="s">
        <v>8301</v>
      </c>
      <c r="U3009" s="9" t="s">
        <v>8315</v>
      </c>
      <c r="V3009" t="s">
        <v>8355</v>
      </c>
    </row>
    <row r="3010" spans="1:22" ht="45" hidden="1" x14ac:dyDescent="0.3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s="7">
        <f t="shared" si="291"/>
        <v>101</v>
      </c>
      <c r="G3010" s="7">
        <f t="shared" si="286"/>
        <v>116.73</v>
      </c>
      <c r="H3010" t="s">
        <v>8218</v>
      </c>
      <c r="I3010" t="s">
        <v>8223</v>
      </c>
      <c r="J3010" t="s">
        <v>8245</v>
      </c>
      <c r="K3010">
        <v>1453352719</v>
      </c>
      <c r="L3010">
        <v>1450760719</v>
      </c>
      <c r="M3010" s="13">
        <f t="shared" si="287"/>
        <v>42360.212025462963</v>
      </c>
      <c r="N3010" s="13" t="str">
        <f t="shared" si="288"/>
        <v>2015</v>
      </c>
      <c r="O3010" s="13" t="str">
        <f t="shared" si="289"/>
        <v>Dec</v>
      </c>
      <c r="P3010" s="13">
        <f t="shared" si="290"/>
        <v>42390.212025462963</v>
      </c>
      <c r="Q3010" t="b">
        <v>0</v>
      </c>
      <c r="R3010">
        <v>26</v>
      </c>
      <c r="S3010" t="b">
        <v>1</v>
      </c>
      <c r="T3010" t="s">
        <v>8301</v>
      </c>
      <c r="U3010" s="9" t="s">
        <v>8315</v>
      </c>
      <c r="V3010" t="s">
        <v>8355</v>
      </c>
    </row>
    <row r="3011" spans="1:22" ht="60" hidden="1" x14ac:dyDescent="0.3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s="7">
        <f t="shared" si="291"/>
        <v>120</v>
      </c>
      <c r="G3011" s="7">
        <f t="shared" si="286"/>
        <v>233.9</v>
      </c>
      <c r="H3011" t="s">
        <v>8218</v>
      </c>
      <c r="I3011" t="s">
        <v>8223</v>
      </c>
      <c r="J3011" t="s">
        <v>8245</v>
      </c>
      <c r="K3011">
        <v>1417012840</v>
      </c>
      <c r="L3011">
        <v>1414417240</v>
      </c>
      <c r="M3011" s="13">
        <f t="shared" si="287"/>
        <v>41939.569907407407</v>
      </c>
      <c r="N3011" s="13" t="str">
        <f t="shared" si="288"/>
        <v>2014</v>
      </c>
      <c r="O3011" s="13" t="str">
        <f t="shared" si="289"/>
        <v>Oct</v>
      </c>
      <c r="P3011" s="13">
        <f t="shared" si="290"/>
        <v>41969.611574074079</v>
      </c>
      <c r="Q3011" t="b">
        <v>0</v>
      </c>
      <c r="R3011">
        <v>128</v>
      </c>
      <c r="S3011" t="b">
        <v>1</v>
      </c>
      <c r="T3011" t="s">
        <v>8301</v>
      </c>
      <c r="U3011" s="9" t="s">
        <v>8315</v>
      </c>
      <c r="V3011" t="s">
        <v>8355</v>
      </c>
    </row>
    <row r="3012" spans="1:22" ht="60" hidden="1" x14ac:dyDescent="0.3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s="7">
        <f t="shared" si="291"/>
        <v>158</v>
      </c>
      <c r="G3012" s="7">
        <f t="shared" si="286"/>
        <v>158</v>
      </c>
      <c r="H3012" t="s">
        <v>8218</v>
      </c>
      <c r="I3012" t="s">
        <v>8223</v>
      </c>
      <c r="J3012" t="s">
        <v>8245</v>
      </c>
      <c r="K3012">
        <v>1424548719</v>
      </c>
      <c r="L3012">
        <v>1419364719</v>
      </c>
      <c r="M3012" s="13">
        <f t="shared" si="287"/>
        <v>41996.832395833335</v>
      </c>
      <c r="N3012" s="13" t="str">
        <f t="shared" si="288"/>
        <v>2014</v>
      </c>
      <c r="O3012" s="13" t="str">
        <f t="shared" si="289"/>
        <v>Dec</v>
      </c>
      <c r="P3012" s="13">
        <f t="shared" si="290"/>
        <v>42056.832395833335</v>
      </c>
      <c r="Q3012" t="b">
        <v>0</v>
      </c>
      <c r="R3012">
        <v>15</v>
      </c>
      <c r="S3012" t="b">
        <v>1</v>
      </c>
      <c r="T3012" t="s">
        <v>8301</v>
      </c>
      <c r="U3012" s="9" t="s">
        <v>8315</v>
      </c>
      <c r="V3012" t="s">
        <v>8355</v>
      </c>
    </row>
    <row r="3013" spans="1:22" ht="45" hidden="1" x14ac:dyDescent="0.3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s="7">
        <f t="shared" si="291"/>
        <v>124</v>
      </c>
      <c r="G3013" s="7">
        <f t="shared" si="286"/>
        <v>14.84</v>
      </c>
      <c r="H3013" t="s">
        <v>8218</v>
      </c>
      <c r="I3013" t="s">
        <v>8226</v>
      </c>
      <c r="J3013" t="s">
        <v>8248</v>
      </c>
      <c r="K3013">
        <v>1450911540</v>
      </c>
      <c r="L3013">
        <v>1448536516</v>
      </c>
      <c r="M3013" s="13">
        <f t="shared" si="287"/>
        <v>42334.468935185185</v>
      </c>
      <c r="N3013" s="13" t="str">
        <f t="shared" si="288"/>
        <v>2015</v>
      </c>
      <c r="O3013" s="13" t="str">
        <f t="shared" si="289"/>
        <v>Nov</v>
      </c>
      <c r="P3013" s="13">
        <f t="shared" si="290"/>
        <v>42361.957638888889</v>
      </c>
      <c r="Q3013" t="b">
        <v>0</v>
      </c>
      <c r="R3013">
        <v>25</v>
      </c>
      <c r="S3013" t="b">
        <v>1</v>
      </c>
      <c r="T3013" t="s">
        <v>8301</v>
      </c>
      <c r="U3013" s="9" t="s">
        <v>8315</v>
      </c>
      <c r="V3013" t="s">
        <v>8355</v>
      </c>
    </row>
    <row r="3014" spans="1:22" ht="45" hidden="1" x14ac:dyDescent="0.3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s="7">
        <f t="shared" si="291"/>
        <v>117</v>
      </c>
      <c r="G3014" s="7">
        <f t="shared" si="286"/>
        <v>85.18</v>
      </c>
      <c r="H3014" t="s">
        <v>8218</v>
      </c>
      <c r="I3014" t="s">
        <v>8223</v>
      </c>
      <c r="J3014" t="s">
        <v>8245</v>
      </c>
      <c r="K3014">
        <v>1423587130</v>
      </c>
      <c r="L3014">
        <v>1421772730</v>
      </c>
      <c r="M3014" s="13">
        <f t="shared" si="287"/>
        <v>42024.702893518523</v>
      </c>
      <c r="N3014" s="13" t="str">
        <f t="shared" si="288"/>
        <v>2015</v>
      </c>
      <c r="O3014" s="13" t="str">
        <f t="shared" si="289"/>
        <v>Jan</v>
      </c>
      <c r="P3014" s="13">
        <f t="shared" si="290"/>
        <v>42045.702893518523</v>
      </c>
      <c r="Q3014" t="b">
        <v>0</v>
      </c>
      <c r="R3014">
        <v>55</v>
      </c>
      <c r="S3014" t="b">
        <v>1</v>
      </c>
      <c r="T3014" t="s">
        <v>8301</v>
      </c>
      <c r="U3014" s="9" t="s">
        <v>8315</v>
      </c>
      <c r="V3014" t="s">
        <v>8355</v>
      </c>
    </row>
    <row r="3015" spans="1:22" ht="45" hidden="1" x14ac:dyDescent="0.3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s="7">
        <f t="shared" si="291"/>
        <v>157</v>
      </c>
      <c r="G3015" s="7">
        <f t="shared" si="286"/>
        <v>146.69</v>
      </c>
      <c r="H3015" t="s">
        <v>8218</v>
      </c>
      <c r="I3015" t="s">
        <v>8223</v>
      </c>
      <c r="J3015" t="s">
        <v>8245</v>
      </c>
      <c r="K3015">
        <v>1434917049</v>
      </c>
      <c r="L3015">
        <v>1432325049</v>
      </c>
      <c r="M3015" s="13">
        <f t="shared" si="287"/>
        <v>42146.836215277777</v>
      </c>
      <c r="N3015" s="13" t="str">
        <f t="shared" si="288"/>
        <v>2015</v>
      </c>
      <c r="O3015" s="13" t="str">
        <f t="shared" si="289"/>
        <v>May</v>
      </c>
      <c r="P3015" s="13">
        <f t="shared" si="290"/>
        <v>42176.836215277777</v>
      </c>
      <c r="Q3015" t="b">
        <v>0</v>
      </c>
      <c r="R3015">
        <v>107</v>
      </c>
      <c r="S3015" t="b">
        <v>1</v>
      </c>
      <c r="T3015" t="s">
        <v>8301</v>
      </c>
      <c r="U3015" s="9" t="s">
        <v>8315</v>
      </c>
      <c r="V3015" t="s">
        <v>8355</v>
      </c>
    </row>
    <row r="3016" spans="1:22" ht="60" hidden="1" x14ac:dyDescent="0.3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s="7">
        <f t="shared" si="291"/>
        <v>113</v>
      </c>
      <c r="G3016" s="7">
        <f t="shared" si="286"/>
        <v>50.76</v>
      </c>
      <c r="H3016" t="s">
        <v>8218</v>
      </c>
      <c r="I3016" t="s">
        <v>8223</v>
      </c>
      <c r="J3016" t="s">
        <v>8245</v>
      </c>
      <c r="K3016">
        <v>1415163600</v>
      </c>
      <c r="L3016">
        <v>1412737080</v>
      </c>
      <c r="M3016" s="13">
        <f t="shared" si="287"/>
        <v>41920.123611111114</v>
      </c>
      <c r="N3016" s="13" t="str">
        <f t="shared" si="288"/>
        <v>2014</v>
      </c>
      <c r="O3016" s="13" t="str">
        <f t="shared" si="289"/>
        <v>Oct</v>
      </c>
      <c r="P3016" s="13">
        <f t="shared" si="290"/>
        <v>41948.208333333336</v>
      </c>
      <c r="Q3016" t="b">
        <v>0</v>
      </c>
      <c r="R3016">
        <v>557</v>
      </c>
      <c r="S3016" t="b">
        <v>1</v>
      </c>
      <c r="T3016" t="s">
        <v>8301</v>
      </c>
      <c r="U3016" s="9" t="s">
        <v>8315</v>
      </c>
      <c r="V3016" t="s">
        <v>8355</v>
      </c>
    </row>
    <row r="3017" spans="1:22" ht="45" hidden="1" x14ac:dyDescent="0.3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s="7">
        <f t="shared" si="291"/>
        <v>103</v>
      </c>
      <c r="G3017" s="7">
        <f t="shared" si="286"/>
        <v>87.7</v>
      </c>
      <c r="H3017" t="s">
        <v>8218</v>
      </c>
      <c r="I3017" t="s">
        <v>8223</v>
      </c>
      <c r="J3017" t="s">
        <v>8245</v>
      </c>
      <c r="K3017">
        <v>1402459200</v>
      </c>
      <c r="L3017">
        <v>1401125238</v>
      </c>
      <c r="M3017" s="13">
        <f t="shared" si="287"/>
        <v>41785.72729166667</v>
      </c>
      <c r="N3017" s="13" t="str">
        <f t="shared" si="288"/>
        <v>2014</v>
      </c>
      <c r="O3017" s="13" t="str">
        <f t="shared" si="289"/>
        <v>May</v>
      </c>
      <c r="P3017" s="13">
        <f t="shared" si="290"/>
        <v>41801.166666666664</v>
      </c>
      <c r="Q3017" t="b">
        <v>0</v>
      </c>
      <c r="R3017">
        <v>40</v>
      </c>
      <c r="S3017" t="b">
        <v>1</v>
      </c>
      <c r="T3017" t="s">
        <v>8301</v>
      </c>
      <c r="U3017" s="9" t="s">
        <v>8315</v>
      </c>
      <c r="V3017" t="s">
        <v>8355</v>
      </c>
    </row>
    <row r="3018" spans="1:22" ht="60" hidden="1" x14ac:dyDescent="0.3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s="7">
        <f t="shared" si="291"/>
        <v>103</v>
      </c>
      <c r="G3018" s="7">
        <f t="shared" ref="G3018:G3081" si="292">IFERROR(ROUND(E3018/R3018,2),0)</f>
        <v>242.28</v>
      </c>
      <c r="H3018" t="s">
        <v>8218</v>
      </c>
      <c r="I3018" t="s">
        <v>8223</v>
      </c>
      <c r="J3018" t="s">
        <v>8245</v>
      </c>
      <c r="K3018">
        <v>1405688952</v>
      </c>
      <c r="L3018">
        <v>1400504952</v>
      </c>
      <c r="M3018" s="13">
        <f t="shared" ref="M3018:M3081" si="293">(((L3018/60)/60)/24)+DATE(1970,1,1)</f>
        <v>41778.548055555555</v>
      </c>
      <c r="N3018" s="13" t="str">
        <f t="shared" ref="N3018:N3081" si="294">TEXT(M3018, "YYY")</f>
        <v>2014</v>
      </c>
      <c r="O3018" s="13" t="str">
        <f t="shared" ref="O3018:O3081" si="295">TEXT(M3018,"MMM")</f>
        <v>May</v>
      </c>
      <c r="P3018" s="13">
        <f t="shared" ref="P3018:P3081" si="296">(((K3018/60)/60)/24)+DATE(1970,1,1)</f>
        <v>41838.548055555555</v>
      </c>
      <c r="Q3018" t="b">
        <v>0</v>
      </c>
      <c r="R3018">
        <v>36</v>
      </c>
      <c r="S3018" t="b">
        <v>1</v>
      </c>
      <c r="T3018" t="s">
        <v>8301</v>
      </c>
      <c r="U3018" s="9" t="s">
        <v>8315</v>
      </c>
      <c r="V3018" t="s">
        <v>8355</v>
      </c>
    </row>
    <row r="3019" spans="1:22" ht="60" hidden="1" x14ac:dyDescent="0.3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s="7">
        <f t="shared" si="291"/>
        <v>106</v>
      </c>
      <c r="G3019" s="7">
        <f t="shared" si="292"/>
        <v>146.44999999999999</v>
      </c>
      <c r="H3019" t="s">
        <v>8218</v>
      </c>
      <c r="I3019" t="s">
        <v>8223</v>
      </c>
      <c r="J3019" t="s">
        <v>8245</v>
      </c>
      <c r="K3019">
        <v>1408566243</v>
      </c>
      <c r="L3019">
        <v>1405974243</v>
      </c>
      <c r="M3019" s="13">
        <f t="shared" si="293"/>
        <v>41841.850034722222</v>
      </c>
      <c r="N3019" s="13" t="str">
        <f t="shared" si="294"/>
        <v>2014</v>
      </c>
      <c r="O3019" s="13" t="str">
        <f t="shared" si="295"/>
        <v>Jul</v>
      </c>
      <c r="P3019" s="13">
        <f t="shared" si="296"/>
        <v>41871.850034722222</v>
      </c>
      <c r="Q3019" t="b">
        <v>0</v>
      </c>
      <c r="R3019">
        <v>159</v>
      </c>
      <c r="S3019" t="b">
        <v>1</v>
      </c>
      <c r="T3019" t="s">
        <v>8301</v>
      </c>
      <c r="U3019" s="9" t="s">
        <v>8315</v>
      </c>
      <c r="V3019" t="s">
        <v>8355</v>
      </c>
    </row>
    <row r="3020" spans="1:22" ht="45" hidden="1" x14ac:dyDescent="0.3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s="7">
        <f t="shared" si="291"/>
        <v>101</v>
      </c>
      <c r="G3020" s="7">
        <f t="shared" si="292"/>
        <v>103.17</v>
      </c>
      <c r="H3020" t="s">
        <v>8218</v>
      </c>
      <c r="I3020" t="s">
        <v>8229</v>
      </c>
      <c r="J3020" t="s">
        <v>8248</v>
      </c>
      <c r="K3020">
        <v>1437429600</v>
      </c>
      <c r="L3020">
        <v>1433747376</v>
      </c>
      <c r="M3020" s="13">
        <f t="shared" si="293"/>
        <v>42163.29833333334</v>
      </c>
      <c r="N3020" s="13" t="str">
        <f t="shared" si="294"/>
        <v>2015</v>
      </c>
      <c r="O3020" s="13" t="str">
        <f t="shared" si="295"/>
        <v>Jun</v>
      </c>
      <c r="P3020" s="13">
        <f t="shared" si="296"/>
        <v>42205.916666666672</v>
      </c>
      <c r="Q3020" t="b">
        <v>0</v>
      </c>
      <c r="R3020">
        <v>41</v>
      </c>
      <c r="S3020" t="b">
        <v>1</v>
      </c>
      <c r="T3020" t="s">
        <v>8301</v>
      </c>
      <c r="U3020" s="9" t="s">
        <v>8315</v>
      </c>
      <c r="V3020" t="s">
        <v>8355</v>
      </c>
    </row>
    <row r="3021" spans="1:22" ht="45" hidden="1" x14ac:dyDescent="0.3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s="7">
        <f t="shared" si="291"/>
        <v>121</v>
      </c>
      <c r="G3021" s="7">
        <f t="shared" si="292"/>
        <v>80.459999999999994</v>
      </c>
      <c r="H3021" t="s">
        <v>8218</v>
      </c>
      <c r="I3021" t="s">
        <v>8223</v>
      </c>
      <c r="J3021" t="s">
        <v>8245</v>
      </c>
      <c r="K3021">
        <v>1401159600</v>
      </c>
      <c r="L3021">
        <v>1398801620</v>
      </c>
      <c r="M3021" s="13">
        <f t="shared" si="293"/>
        <v>41758.833564814813</v>
      </c>
      <c r="N3021" s="13" t="str">
        <f t="shared" si="294"/>
        <v>2014</v>
      </c>
      <c r="O3021" s="13" t="str">
        <f t="shared" si="295"/>
        <v>Apr</v>
      </c>
      <c r="P3021" s="13">
        <f t="shared" si="296"/>
        <v>41786.125</v>
      </c>
      <c r="Q3021" t="b">
        <v>0</v>
      </c>
      <c r="R3021">
        <v>226</v>
      </c>
      <c r="S3021" t="b">
        <v>1</v>
      </c>
      <c r="T3021" t="s">
        <v>8301</v>
      </c>
      <c r="U3021" s="9" t="s">
        <v>8315</v>
      </c>
      <c r="V3021" t="s">
        <v>8355</v>
      </c>
    </row>
    <row r="3022" spans="1:22" ht="60" hidden="1" x14ac:dyDescent="0.3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s="7">
        <f t="shared" si="291"/>
        <v>101</v>
      </c>
      <c r="G3022" s="7">
        <f t="shared" si="292"/>
        <v>234.67</v>
      </c>
      <c r="H3022" t="s">
        <v>8218</v>
      </c>
      <c r="I3022" t="s">
        <v>8223</v>
      </c>
      <c r="J3022" t="s">
        <v>8245</v>
      </c>
      <c r="K3022">
        <v>1439583533</v>
      </c>
      <c r="L3022">
        <v>1434399533</v>
      </c>
      <c r="M3022" s="13">
        <f t="shared" si="293"/>
        <v>42170.846446759257</v>
      </c>
      <c r="N3022" s="13" t="str">
        <f t="shared" si="294"/>
        <v>2015</v>
      </c>
      <c r="O3022" s="13" t="str">
        <f t="shared" si="295"/>
        <v>Jun</v>
      </c>
      <c r="P3022" s="13">
        <f t="shared" si="296"/>
        <v>42230.846446759257</v>
      </c>
      <c r="Q3022" t="b">
        <v>0</v>
      </c>
      <c r="R3022">
        <v>30</v>
      </c>
      <c r="S3022" t="b">
        <v>1</v>
      </c>
      <c r="T3022" t="s">
        <v>8301</v>
      </c>
      <c r="U3022" s="9" t="s">
        <v>8315</v>
      </c>
      <c r="V3022" t="s">
        <v>8355</v>
      </c>
    </row>
    <row r="3023" spans="1:22" ht="45" hidden="1" x14ac:dyDescent="0.3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s="7">
        <f t="shared" si="291"/>
        <v>116</v>
      </c>
      <c r="G3023" s="7">
        <f t="shared" si="292"/>
        <v>50.69</v>
      </c>
      <c r="H3023" t="s">
        <v>8218</v>
      </c>
      <c r="I3023" t="s">
        <v>8223</v>
      </c>
      <c r="J3023" t="s">
        <v>8245</v>
      </c>
      <c r="K3023">
        <v>1479794340</v>
      </c>
      <c r="L3023">
        <v>1476715869</v>
      </c>
      <c r="M3023" s="13">
        <f t="shared" si="293"/>
        <v>42660.618854166663</v>
      </c>
      <c r="N3023" s="13" t="str">
        <f t="shared" si="294"/>
        <v>2016</v>
      </c>
      <c r="O3023" s="13" t="str">
        <f t="shared" si="295"/>
        <v>Oct</v>
      </c>
      <c r="P3023" s="13">
        <f t="shared" si="296"/>
        <v>42696.249305555553</v>
      </c>
      <c r="Q3023" t="b">
        <v>0</v>
      </c>
      <c r="R3023">
        <v>103</v>
      </c>
      <c r="S3023" t="b">
        <v>1</v>
      </c>
      <c r="T3023" t="s">
        <v>8301</v>
      </c>
      <c r="U3023" s="9" t="s">
        <v>8315</v>
      </c>
      <c r="V3023" t="s">
        <v>8355</v>
      </c>
    </row>
    <row r="3024" spans="1:22" ht="60" hidden="1" x14ac:dyDescent="0.3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s="7">
        <f t="shared" si="291"/>
        <v>101</v>
      </c>
      <c r="G3024" s="7">
        <f t="shared" si="292"/>
        <v>162.71</v>
      </c>
      <c r="H3024" t="s">
        <v>8218</v>
      </c>
      <c r="I3024" t="s">
        <v>8223</v>
      </c>
      <c r="J3024" t="s">
        <v>8245</v>
      </c>
      <c r="K3024">
        <v>1472338409</v>
      </c>
      <c r="L3024">
        <v>1468450409</v>
      </c>
      <c r="M3024" s="13">
        <f t="shared" si="293"/>
        <v>42564.95380787037</v>
      </c>
      <c r="N3024" s="13" t="str">
        <f t="shared" si="294"/>
        <v>2016</v>
      </c>
      <c r="O3024" s="13" t="str">
        <f t="shared" si="295"/>
        <v>Jul</v>
      </c>
      <c r="P3024" s="13">
        <f t="shared" si="296"/>
        <v>42609.95380787037</v>
      </c>
      <c r="Q3024" t="b">
        <v>0</v>
      </c>
      <c r="R3024">
        <v>62</v>
      </c>
      <c r="S3024" t="b">
        <v>1</v>
      </c>
      <c r="T3024" t="s">
        <v>8301</v>
      </c>
      <c r="U3024" s="9" t="s">
        <v>8315</v>
      </c>
      <c r="V3024" t="s">
        <v>8355</v>
      </c>
    </row>
    <row r="3025" spans="1:22" ht="60" hidden="1" x14ac:dyDescent="0.3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s="7">
        <f t="shared" si="291"/>
        <v>103</v>
      </c>
      <c r="G3025" s="7">
        <f t="shared" si="292"/>
        <v>120.17</v>
      </c>
      <c r="H3025" t="s">
        <v>8218</v>
      </c>
      <c r="I3025" t="s">
        <v>8224</v>
      </c>
      <c r="J3025" t="s">
        <v>8246</v>
      </c>
      <c r="K3025">
        <v>1434039186</v>
      </c>
      <c r="L3025">
        <v>1430151186</v>
      </c>
      <c r="M3025" s="13">
        <f t="shared" si="293"/>
        <v>42121.675763888896</v>
      </c>
      <c r="N3025" s="13" t="str">
        <f t="shared" si="294"/>
        <v>2015</v>
      </c>
      <c r="O3025" s="13" t="str">
        <f t="shared" si="295"/>
        <v>Apr</v>
      </c>
      <c r="P3025" s="13">
        <f t="shared" si="296"/>
        <v>42166.675763888896</v>
      </c>
      <c r="Q3025" t="b">
        <v>0</v>
      </c>
      <c r="R3025">
        <v>6</v>
      </c>
      <c r="S3025" t="b">
        <v>1</v>
      </c>
      <c r="T3025" t="s">
        <v>8301</v>
      </c>
      <c r="U3025" s="9" t="s">
        <v>8315</v>
      </c>
      <c r="V3025" t="s">
        <v>8355</v>
      </c>
    </row>
    <row r="3026" spans="1:22" ht="45" hidden="1" x14ac:dyDescent="0.3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s="7">
        <f t="shared" si="291"/>
        <v>246</v>
      </c>
      <c r="G3026" s="7">
        <f t="shared" si="292"/>
        <v>67.7</v>
      </c>
      <c r="H3026" t="s">
        <v>8218</v>
      </c>
      <c r="I3026" t="s">
        <v>8223</v>
      </c>
      <c r="J3026" t="s">
        <v>8245</v>
      </c>
      <c r="K3026">
        <v>1349567475</v>
      </c>
      <c r="L3026">
        <v>1346975475</v>
      </c>
      <c r="M3026" s="13">
        <f t="shared" si="293"/>
        <v>41158.993923611109</v>
      </c>
      <c r="N3026" s="13" t="str">
        <f t="shared" si="294"/>
        <v>2012</v>
      </c>
      <c r="O3026" s="13" t="str">
        <f t="shared" si="295"/>
        <v>Sep</v>
      </c>
      <c r="P3026" s="13">
        <f t="shared" si="296"/>
        <v>41188.993923611109</v>
      </c>
      <c r="Q3026" t="b">
        <v>0</v>
      </c>
      <c r="R3026">
        <v>182</v>
      </c>
      <c r="S3026" t="b">
        <v>1</v>
      </c>
      <c r="T3026" t="s">
        <v>8301</v>
      </c>
      <c r="U3026" s="9" t="s">
        <v>8315</v>
      </c>
      <c r="V3026" t="s">
        <v>8355</v>
      </c>
    </row>
    <row r="3027" spans="1:22" ht="45" hidden="1" x14ac:dyDescent="0.3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s="7">
        <f t="shared" si="291"/>
        <v>302</v>
      </c>
      <c r="G3027" s="7">
        <f t="shared" si="292"/>
        <v>52.1</v>
      </c>
      <c r="H3027" t="s">
        <v>8218</v>
      </c>
      <c r="I3027" t="s">
        <v>8224</v>
      </c>
      <c r="J3027" t="s">
        <v>8246</v>
      </c>
      <c r="K3027">
        <v>1401465600</v>
      </c>
      <c r="L3027">
        <v>1399032813</v>
      </c>
      <c r="M3027" s="13">
        <f t="shared" si="293"/>
        <v>41761.509409722225</v>
      </c>
      <c r="N3027" s="13" t="str">
        <f t="shared" si="294"/>
        <v>2014</v>
      </c>
      <c r="O3027" s="13" t="str">
        <f t="shared" si="295"/>
        <v>May</v>
      </c>
      <c r="P3027" s="13">
        <f t="shared" si="296"/>
        <v>41789.666666666664</v>
      </c>
      <c r="Q3027" t="b">
        <v>0</v>
      </c>
      <c r="R3027">
        <v>145</v>
      </c>
      <c r="S3027" t="b">
        <v>1</v>
      </c>
      <c r="T3027" t="s">
        <v>8301</v>
      </c>
      <c r="U3027" s="9" t="s">
        <v>8315</v>
      </c>
      <c r="V3027" t="s">
        <v>8355</v>
      </c>
    </row>
    <row r="3028" spans="1:22" ht="60" hidden="1" x14ac:dyDescent="0.3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s="7">
        <f t="shared" si="291"/>
        <v>143</v>
      </c>
      <c r="G3028" s="7">
        <f t="shared" si="292"/>
        <v>51.6</v>
      </c>
      <c r="H3028" t="s">
        <v>8218</v>
      </c>
      <c r="I3028" t="s">
        <v>8224</v>
      </c>
      <c r="J3028" t="s">
        <v>8246</v>
      </c>
      <c r="K3028">
        <v>1488538892</v>
      </c>
      <c r="L3028">
        <v>1487329292</v>
      </c>
      <c r="M3028" s="13">
        <f t="shared" si="293"/>
        <v>42783.459398148145</v>
      </c>
      <c r="N3028" s="13" t="str">
        <f t="shared" si="294"/>
        <v>2017</v>
      </c>
      <c r="O3028" s="13" t="str">
        <f t="shared" si="295"/>
        <v>Feb</v>
      </c>
      <c r="P3028" s="13">
        <f t="shared" si="296"/>
        <v>42797.459398148145</v>
      </c>
      <c r="Q3028" t="b">
        <v>0</v>
      </c>
      <c r="R3028">
        <v>25</v>
      </c>
      <c r="S3028" t="b">
        <v>1</v>
      </c>
      <c r="T3028" t="s">
        <v>8301</v>
      </c>
      <c r="U3028" s="9" t="s">
        <v>8315</v>
      </c>
      <c r="V3028" t="s">
        <v>8355</v>
      </c>
    </row>
    <row r="3029" spans="1:22" ht="45" hidden="1" x14ac:dyDescent="0.3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s="7">
        <f t="shared" si="291"/>
        <v>131</v>
      </c>
      <c r="G3029" s="7">
        <f t="shared" si="292"/>
        <v>164.3</v>
      </c>
      <c r="H3029" t="s">
        <v>8218</v>
      </c>
      <c r="I3029" t="s">
        <v>8223</v>
      </c>
      <c r="J3029" t="s">
        <v>8245</v>
      </c>
      <c r="K3029">
        <v>1426866851</v>
      </c>
      <c r="L3029">
        <v>1424278451</v>
      </c>
      <c r="M3029" s="13">
        <f t="shared" si="293"/>
        <v>42053.704293981486</v>
      </c>
      <c r="N3029" s="13" t="str">
        <f t="shared" si="294"/>
        <v>2015</v>
      </c>
      <c r="O3029" s="13" t="str">
        <f t="shared" si="295"/>
        <v>Feb</v>
      </c>
      <c r="P3029" s="13">
        <f t="shared" si="296"/>
        <v>42083.662627314814</v>
      </c>
      <c r="Q3029" t="b">
        <v>0</v>
      </c>
      <c r="R3029">
        <v>320</v>
      </c>
      <c r="S3029" t="b">
        <v>1</v>
      </c>
      <c r="T3029" t="s">
        <v>8301</v>
      </c>
      <c r="U3029" s="9" t="s">
        <v>8315</v>
      </c>
      <c r="V3029" t="s">
        <v>8355</v>
      </c>
    </row>
    <row r="3030" spans="1:22" ht="30" hidden="1" x14ac:dyDescent="0.3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s="7">
        <f t="shared" si="291"/>
        <v>168</v>
      </c>
      <c r="G3030" s="7">
        <f t="shared" si="292"/>
        <v>84.86</v>
      </c>
      <c r="H3030" t="s">
        <v>8218</v>
      </c>
      <c r="I3030" t="s">
        <v>8223</v>
      </c>
      <c r="J3030" t="s">
        <v>8245</v>
      </c>
      <c r="K3030">
        <v>1471242025</v>
      </c>
      <c r="L3030">
        <v>1468650025</v>
      </c>
      <c r="M3030" s="13">
        <f t="shared" si="293"/>
        <v>42567.264178240745</v>
      </c>
      <c r="N3030" s="13" t="str">
        <f t="shared" si="294"/>
        <v>2016</v>
      </c>
      <c r="O3030" s="13" t="str">
        <f t="shared" si="295"/>
        <v>Jul</v>
      </c>
      <c r="P3030" s="13">
        <f t="shared" si="296"/>
        <v>42597.264178240745</v>
      </c>
      <c r="Q3030" t="b">
        <v>0</v>
      </c>
      <c r="R3030">
        <v>99</v>
      </c>
      <c r="S3030" t="b">
        <v>1</v>
      </c>
      <c r="T3030" t="s">
        <v>8301</v>
      </c>
      <c r="U3030" s="9" t="s">
        <v>8315</v>
      </c>
      <c r="V3030" t="s">
        <v>8355</v>
      </c>
    </row>
    <row r="3031" spans="1:22" ht="60" hidden="1" x14ac:dyDescent="0.3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s="7">
        <f t="shared" si="291"/>
        <v>110</v>
      </c>
      <c r="G3031" s="7">
        <f t="shared" si="292"/>
        <v>94.55</v>
      </c>
      <c r="H3031" t="s">
        <v>8218</v>
      </c>
      <c r="I3031" t="s">
        <v>8223</v>
      </c>
      <c r="J3031" t="s">
        <v>8245</v>
      </c>
      <c r="K3031">
        <v>1416285300</v>
      </c>
      <c r="L3031">
        <v>1413824447</v>
      </c>
      <c r="M3031" s="13">
        <f t="shared" si="293"/>
        <v>41932.708877314813</v>
      </c>
      <c r="N3031" s="13" t="str">
        <f t="shared" si="294"/>
        <v>2014</v>
      </c>
      <c r="O3031" s="13" t="str">
        <f t="shared" si="295"/>
        <v>Oct</v>
      </c>
      <c r="P3031" s="13">
        <f t="shared" si="296"/>
        <v>41961.190972222219</v>
      </c>
      <c r="Q3031" t="b">
        <v>0</v>
      </c>
      <c r="R3031">
        <v>348</v>
      </c>
      <c r="S3031" t="b">
        <v>1</v>
      </c>
      <c r="T3031" t="s">
        <v>8301</v>
      </c>
      <c r="U3031" s="9" t="s">
        <v>8315</v>
      </c>
      <c r="V3031" t="s">
        <v>8355</v>
      </c>
    </row>
    <row r="3032" spans="1:22" ht="60" hidden="1" x14ac:dyDescent="0.3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s="7">
        <f t="shared" si="291"/>
        <v>107</v>
      </c>
      <c r="G3032" s="7">
        <f t="shared" si="292"/>
        <v>45.54</v>
      </c>
      <c r="H3032" t="s">
        <v>8218</v>
      </c>
      <c r="I3032" t="s">
        <v>8223</v>
      </c>
      <c r="J3032" t="s">
        <v>8245</v>
      </c>
      <c r="K3032">
        <v>1442426171</v>
      </c>
      <c r="L3032">
        <v>1439834171</v>
      </c>
      <c r="M3032" s="13">
        <f t="shared" si="293"/>
        <v>42233.747349537036</v>
      </c>
      <c r="N3032" s="13" t="str">
        <f t="shared" si="294"/>
        <v>2015</v>
      </c>
      <c r="O3032" s="13" t="str">
        <f t="shared" si="295"/>
        <v>Aug</v>
      </c>
      <c r="P3032" s="13">
        <f t="shared" si="296"/>
        <v>42263.747349537036</v>
      </c>
      <c r="Q3032" t="b">
        <v>0</v>
      </c>
      <c r="R3032">
        <v>41</v>
      </c>
      <c r="S3032" t="b">
        <v>1</v>
      </c>
      <c r="T3032" t="s">
        <v>8301</v>
      </c>
      <c r="U3032" s="9" t="s">
        <v>8315</v>
      </c>
      <c r="V3032" t="s">
        <v>8355</v>
      </c>
    </row>
    <row r="3033" spans="1:22" ht="75" hidden="1" x14ac:dyDescent="0.3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s="7">
        <f t="shared" si="291"/>
        <v>100</v>
      </c>
      <c r="G3033" s="7">
        <f t="shared" si="292"/>
        <v>51.72</v>
      </c>
      <c r="H3033" t="s">
        <v>8218</v>
      </c>
      <c r="I3033" t="s">
        <v>8223</v>
      </c>
      <c r="J3033" t="s">
        <v>8245</v>
      </c>
      <c r="K3033">
        <v>1476479447</v>
      </c>
      <c r="L3033">
        <v>1471295447</v>
      </c>
      <c r="M3033" s="13">
        <f t="shared" si="293"/>
        <v>42597.882488425923</v>
      </c>
      <c r="N3033" s="13" t="str">
        <f t="shared" si="294"/>
        <v>2016</v>
      </c>
      <c r="O3033" s="13" t="str">
        <f t="shared" si="295"/>
        <v>Aug</v>
      </c>
      <c r="P3033" s="13">
        <f t="shared" si="296"/>
        <v>42657.882488425923</v>
      </c>
      <c r="Q3033" t="b">
        <v>0</v>
      </c>
      <c r="R3033">
        <v>29</v>
      </c>
      <c r="S3033" t="b">
        <v>1</v>
      </c>
      <c r="T3033" t="s">
        <v>8301</v>
      </c>
      <c r="U3033" s="9" t="s">
        <v>8315</v>
      </c>
      <c r="V3033" t="s">
        <v>8355</v>
      </c>
    </row>
    <row r="3034" spans="1:22" ht="45" hidden="1" x14ac:dyDescent="0.3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s="7">
        <f t="shared" si="291"/>
        <v>127</v>
      </c>
      <c r="G3034" s="7">
        <f t="shared" si="292"/>
        <v>50.88</v>
      </c>
      <c r="H3034" t="s">
        <v>8218</v>
      </c>
      <c r="I3034" t="s">
        <v>8223</v>
      </c>
      <c r="J3034" t="s">
        <v>8245</v>
      </c>
      <c r="K3034">
        <v>1441933459</v>
      </c>
      <c r="L3034">
        <v>1439341459</v>
      </c>
      <c r="M3034" s="13">
        <f t="shared" si="293"/>
        <v>42228.044664351852</v>
      </c>
      <c r="N3034" s="13" t="str">
        <f t="shared" si="294"/>
        <v>2015</v>
      </c>
      <c r="O3034" s="13" t="str">
        <f t="shared" si="295"/>
        <v>Aug</v>
      </c>
      <c r="P3034" s="13">
        <f t="shared" si="296"/>
        <v>42258.044664351852</v>
      </c>
      <c r="Q3034" t="b">
        <v>0</v>
      </c>
      <c r="R3034">
        <v>25</v>
      </c>
      <c r="S3034" t="b">
        <v>1</v>
      </c>
      <c r="T3034" t="s">
        <v>8301</v>
      </c>
      <c r="U3034" s="9" t="s">
        <v>8315</v>
      </c>
      <c r="V3034" t="s">
        <v>8355</v>
      </c>
    </row>
    <row r="3035" spans="1:22" ht="45" hidden="1" x14ac:dyDescent="0.3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s="7">
        <f t="shared" si="291"/>
        <v>147</v>
      </c>
      <c r="G3035" s="7">
        <f t="shared" si="292"/>
        <v>191.13</v>
      </c>
      <c r="H3035" t="s">
        <v>8218</v>
      </c>
      <c r="I3035" t="s">
        <v>8223</v>
      </c>
      <c r="J3035" t="s">
        <v>8245</v>
      </c>
      <c r="K3035">
        <v>1471487925</v>
      </c>
      <c r="L3035">
        <v>1468895925</v>
      </c>
      <c r="M3035" s="13">
        <f t="shared" si="293"/>
        <v>42570.110243055555</v>
      </c>
      <c r="N3035" s="13" t="str">
        <f t="shared" si="294"/>
        <v>2016</v>
      </c>
      <c r="O3035" s="13" t="str">
        <f t="shared" si="295"/>
        <v>Jul</v>
      </c>
      <c r="P3035" s="13">
        <f t="shared" si="296"/>
        <v>42600.110243055555</v>
      </c>
      <c r="Q3035" t="b">
        <v>0</v>
      </c>
      <c r="R3035">
        <v>23</v>
      </c>
      <c r="S3035" t="b">
        <v>1</v>
      </c>
      <c r="T3035" t="s">
        <v>8301</v>
      </c>
      <c r="U3035" s="9" t="s">
        <v>8315</v>
      </c>
      <c r="V3035" t="s">
        <v>8355</v>
      </c>
    </row>
    <row r="3036" spans="1:22" ht="75" hidden="1" x14ac:dyDescent="0.3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s="7">
        <f t="shared" si="291"/>
        <v>113</v>
      </c>
      <c r="G3036" s="7">
        <f t="shared" si="292"/>
        <v>89.31</v>
      </c>
      <c r="H3036" t="s">
        <v>8218</v>
      </c>
      <c r="I3036" t="s">
        <v>8223</v>
      </c>
      <c r="J3036" t="s">
        <v>8245</v>
      </c>
      <c r="K3036">
        <v>1477972740</v>
      </c>
      <c r="L3036">
        <v>1475326255</v>
      </c>
      <c r="M3036" s="13">
        <f t="shared" si="293"/>
        <v>42644.535358796296</v>
      </c>
      <c r="N3036" s="13" t="str">
        <f t="shared" si="294"/>
        <v>2016</v>
      </c>
      <c r="O3036" s="13" t="str">
        <f t="shared" si="295"/>
        <v>Oct</v>
      </c>
      <c r="P3036" s="13">
        <f t="shared" si="296"/>
        <v>42675.165972222225</v>
      </c>
      <c r="Q3036" t="b">
        <v>0</v>
      </c>
      <c r="R3036">
        <v>1260</v>
      </c>
      <c r="S3036" t="b">
        <v>1</v>
      </c>
      <c r="T3036" t="s">
        <v>8301</v>
      </c>
      <c r="U3036" s="9" t="s">
        <v>8315</v>
      </c>
      <c r="V3036" t="s">
        <v>8355</v>
      </c>
    </row>
    <row r="3037" spans="1:22" ht="45" hidden="1" x14ac:dyDescent="0.3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s="7">
        <f t="shared" si="291"/>
        <v>109</v>
      </c>
      <c r="G3037" s="7">
        <f t="shared" si="292"/>
        <v>88.59</v>
      </c>
      <c r="H3037" t="s">
        <v>8218</v>
      </c>
      <c r="I3037" t="s">
        <v>8223</v>
      </c>
      <c r="J3037" t="s">
        <v>8245</v>
      </c>
      <c r="K3037">
        <v>1367674009</v>
      </c>
      <c r="L3037">
        <v>1365082009</v>
      </c>
      <c r="M3037" s="13">
        <f t="shared" si="293"/>
        <v>41368.560289351852</v>
      </c>
      <c r="N3037" s="13" t="str">
        <f t="shared" si="294"/>
        <v>2013</v>
      </c>
      <c r="O3037" s="13" t="str">
        <f t="shared" si="295"/>
        <v>Apr</v>
      </c>
      <c r="P3037" s="13">
        <f t="shared" si="296"/>
        <v>41398.560289351852</v>
      </c>
      <c r="Q3037" t="b">
        <v>0</v>
      </c>
      <c r="R3037">
        <v>307</v>
      </c>
      <c r="S3037" t="b">
        <v>1</v>
      </c>
      <c r="T3037" t="s">
        <v>8301</v>
      </c>
      <c r="U3037" s="9" t="s">
        <v>8315</v>
      </c>
      <c r="V3037" t="s">
        <v>8355</v>
      </c>
    </row>
    <row r="3038" spans="1:22" ht="45" hidden="1" x14ac:dyDescent="0.3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s="7">
        <f t="shared" si="291"/>
        <v>127</v>
      </c>
      <c r="G3038" s="7">
        <f t="shared" si="292"/>
        <v>96.3</v>
      </c>
      <c r="H3038" t="s">
        <v>8218</v>
      </c>
      <c r="I3038" t="s">
        <v>8223</v>
      </c>
      <c r="J3038" t="s">
        <v>8245</v>
      </c>
      <c r="K3038">
        <v>1376654340</v>
      </c>
      <c r="L3038">
        <v>1373568644</v>
      </c>
      <c r="M3038" s="13">
        <f t="shared" si="293"/>
        <v>41466.785231481481</v>
      </c>
      <c r="N3038" s="13" t="str">
        <f t="shared" si="294"/>
        <v>2013</v>
      </c>
      <c r="O3038" s="13" t="str">
        <f t="shared" si="295"/>
        <v>Jul</v>
      </c>
      <c r="P3038" s="13">
        <f t="shared" si="296"/>
        <v>41502.499305555553</v>
      </c>
      <c r="Q3038" t="b">
        <v>0</v>
      </c>
      <c r="R3038">
        <v>329</v>
      </c>
      <c r="S3038" t="b">
        <v>1</v>
      </c>
      <c r="T3038" t="s">
        <v>8301</v>
      </c>
      <c r="U3038" s="9" t="s">
        <v>8315</v>
      </c>
      <c r="V3038" t="s">
        <v>8355</v>
      </c>
    </row>
    <row r="3039" spans="1:22" ht="60" hidden="1" x14ac:dyDescent="0.3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s="7">
        <f t="shared" ref="F3039:F3102" si="297">IFERROR(ROUND(E3039/D3039*100,0),0)</f>
        <v>213</v>
      </c>
      <c r="G3039" s="7">
        <f t="shared" si="292"/>
        <v>33.31</v>
      </c>
      <c r="H3039" t="s">
        <v>8218</v>
      </c>
      <c r="I3039" t="s">
        <v>8223</v>
      </c>
      <c r="J3039" t="s">
        <v>8245</v>
      </c>
      <c r="K3039">
        <v>1285995540</v>
      </c>
      <c r="L3039">
        <v>1279574773</v>
      </c>
      <c r="M3039" s="13">
        <f t="shared" si="293"/>
        <v>40378.893206018518</v>
      </c>
      <c r="N3039" s="13" t="str">
        <f t="shared" si="294"/>
        <v>2010</v>
      </c>
      <c r="O3039" s="13" t="str">
        <f t="shared" si="295"/>
        <v>Jul</v>
      </c>
      <c r="P3039" s="13">
        <f t="shared" si="296"/>
        <v>40453.207638888889</v>
      </c>
      <c r="Q3039" t="b">
        <v>0</v>
      </c>
      <c r="R3039">
        <v>32</v>
      </c>
      <c r="S3039" t="b">
        <v>1</v>
      </c>
      <c r="T3039" t="s">
        <v>8301</v>
      </c>
      <c r="U3039" s="9" t="s">
        <v>8315</v>
      </c>
      <c r="V3039" t="s">
        <v>8355</v>
      </c>
    </row>
    <row r="3040" spans="1:22" ht="45" hidden="1" x14ac:dyDescent="0.3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s="7">
        <f t="shared" si="297"/>
        <v>101</v>
      </c>
      <c r="G3040" s="7">
        <f t="shared" si="292"/>
        <v>37.22</v>
      </c>
      <c r="H3040" t="s">
        <v>8218</v>
      </c>
      <c r="I3040" t="s">
        <v>8223</v>
      </c>
      <c r="J3040" t="s">
        <v>8245</v>
      </c>
      <c r="K3040">
        <v>1457071397</v>
      </c>
      <c r="L3040">
        <v>1451887397</v>
      </c>
      <c r="M3040" s="13">
        <f t="shared" si="293"/>
        <v>42373.252280092594</v>
      </c>
      <c r="N3040" s="13" t="str">
        <f t="shared" si="294"/>
        <v>2016</v>
      </c>
      <c r="O3040" s="13" t="str">
        <f t="shared" si="295"/>
        <v>Jan</v>
      </c>
      <c r="P3040" s="13">
        <f t="shared" si="296"/>
        <v>42433.252280092594</v>
      </c>
      <c r="Q3040" t="b">
        <v>0</v>
      </c>
      <c r="R3040">
        <v>27</v>
      </c>
      <c r="S3040" t="b">
        <v>1</v>
      </c>
      <c r="T3040" t="s">
        <v>8301</v>
      </c>
      <c r="U3040" s="9" t="s">
        <v>8315</v>
      </c>
      <c r="V3040" t="s">
        <v>8355</v>
      </c>
    </row>
    <row r="3041" spans="1:22" ht="45" hidden="1" x14ac:dyDescent="0.3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s="7">
        <f t="shared" si="297"/>
        <v>109</v>
      </c>
      <c r="G3041" s="7">
        <f t="shared" si="292"/>
        <v>92.13</v>
      </c>
      <c r="H3041" t="s">
        <v>8218</v>
      </c>
      <c r="I3041" t="s">
        <v>8223</v>
      </c>
      <c r="J3041" t="s">
        <v>8245</v>
      </c>
      <c r="K3041">
        <v>1388303940</v>
      </c>
      <c r="L3041">
        <v>1386011038</v>
      </c>
      <c r="M3041" s="13">
        <f t="shared" si="293"/>
        <v>41610.794421296298</v>
      </c>
      <c r="N3041" s="13" t="str">
        <f t="shared" si="294"/>
        <v>2013</v>
      </c>
      <c r="O3041" s="13" t="str">
        <f t="shared" si="295"/>
        <v>Dec</v>
      </c>
      <c r="P3041" s="13">
        <f t="shared" si="296"/>
        <v>41637.332638888889</v>
      </c>
      <c r="Q3041" t="b">
        <v>0</v>
      </c>
      <c r="R3041">
        <v>236</v>
      </c>
      <c r="S3041" t="b">
        <v>1</v>
      </c>
      <c r="T3041" t="s">
        <v>8301</v>
      </c>
      <c r="U3041" s="9" t="s">
        <v>8315</v>
      </c>
      <c r="V3041" t="s">
        <v>8355</v>
      </c>
    </row>
    <row r="3042" spans="1:22" ht="45" hidden="1" x14ac:dyDescent="0.3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s="7">
        <f t="shared" si="297"/>
        <v>108</v>
      </c>
      <c r="G3042" s="7">
        <f t="shared" si="292"/>
        <v>76.790000000000006</v>
      </c>
      <c r="H3042" t="s">
        <v>8218</v>
      </c>
      <c r="I3042" t="s">
        <v>8223</v>
      </c>
      <c r="J3042" t="s">
        <v>8245</v>
      </c>
      <c r="K3042">
        <v>1435359600</v>
      </c>
      <c r="L3042">
        <v>1434999621</v>
      </c>
      <c r="M3042" s="13">
        <f t="shared" si="293"/>
        <v>42177.791909722218</v>
      </c>
      <c r="N3042" s="13" t="str">
        <f t="shared" si="294"/>
        <v>2015</v>
      </c>
      <c r="O3042" s="13" t="str">
        <f t="shared" si="295"/>
        <v>Jun</v>
      </c>
      <c r="P3042" s="13">
        <f t="shared" si="296"/>
        <v>42181.958333333328</v>
      </c>
      <c r="Q3042" t="b">
        <v>0</v>
      </c>
      <c r="R3042">
        <v>42</v>
      </c>
      <c r="S3042" t="b">
        <v>1</v>
      </c>
      <c r="T3042" t="s">
        <v>8301</v>
      </c>
      <c r="U3042" s="9" t="s">
        <v>8315</v>
      </c>
      <c r="V3042" t="s">
        <v>8355</v>
      </c>
    </row>
    <row r="3043" spans="1:22" ht="30" hidden="1" x14ac:dyDescent="0.3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s="7">
        <f t="shared" si="297"/>
        <v>110</v>
      </c>
      <c r="G3043" s="7">
        <f t="shared" si="292"/>
        <v>96.53</v>
      </c>
      <c r="H3043" t="s">
        <v>8218</v>
      </c>
      <c r="I3043" t="s">
        <v>8223</v>
      </c>
      <c r="J3043" t="s">
        <v>8245</v>
      </c>
      <c r="K3043">
        <v>1453323048</v>
      </c>
      <c r="L3043">
        <v>1450731048</v>
      </c>
      <c r="M3043" s="13">
        <f t="shared" si="293"/>
        <v>42359.868611111116</v>
      </c>
      <c r="N3043" s="13" t="str">
        <f t="shared" si="294"/>
        <v>2015</v>
      </c>
      <c r="O3043" s="13" t="str">
        <f t="shared" si="295"/>
        <v>Dec</v>
      </c>
      <c r="P3043" s="13">
        <f t="shared" si="296"/>
        <v>42389.868611111116</v>
      </c>
      <c r="Q3043" t="b">
        <v>0</v>
      </c>
      <c r="R3043">
        <v>95</v>
      </c>
      <c r="S3043" t="b">
        <v>1</v>
      </c>
      <c r="T3043" t="s">
        <v>8301</v>
      </c>
      <c r="U3043" s="9" t="s">
        <v>8315</v>
      </c>
      <c r="V3043" t="s">
        <v>8355</v>
      </c>
    </row>
    <row r="3044" spans="1:22" ht="60" hidden="1" x14ac:dyDescent="0.3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s="7">
        <f t="shared" si="297"/>
        <v>128</v>
      </c>
      <c r="G3044" s="7">
        <f t="shared" si="292"/>
        <v>51.89</v>
      </c>
      <c r="H3044" t="s">
        <v>8218</v>
      </c>
      <c r="I3044" t="s">
        <v>8224</v>
      </c>
      <c r="J3044" t="s">
        <v>8246</v>
      </c>
      <c r="K3044">
        <v>1444149047</v>
      </c>
      <c r="L3044">
        <v>1441557047</v>
      </c>
      <c r="M3044" s="13">
        <f t="shared" si="293"/>
        <v>42253.688043981485</v>
      </c>
      <c r="N3044" s="13" t="str">
        <f t="shared" si="294"/>
        <v>2015</v>
      </c>
      <c r="O3044" s="13" t="str">
        <f t="shared" si="295"/>
        <v>Sep</v>
      </c>
      <c r="P3044" s="13">
        <f t="shared" si="296"/>
        <v>42283.688043981485</v>
      </c>
      <c r="Q3044" t="b">
        <v>0</v>
      </c>
      <c r="R3044">
        <v>37</v>
      </c>
      <c r="S3044" t="b">
        <v>1</v>
      </c>
      <c r="T3044" t="s">
        <v>8301</v>
      </c>
      <c r="U3044" s="9" t="s">
        <v>8315</v>
      </c>
      <c r="V3044" t="s">
        <v>8355</v>
      </c>
    </row>
    <row r="3045" spans="1:22" ht="45" hidden="1" x14ac:dyDescent="0.3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s="7">
        <f t="shared" si="297"/>
        <v>110</v>
      </c>
      <c r="G3045" s="7">
        <f t="shared" si="292"/>
        <v>128.91</v>
      </c>
      <c r="H3045" t="s">
        <v>8218</v>
      </c>
      <c r="I3045" t="s">
        <v>8228</v>
      </c>
      <c r="J3045" t="s">
        <v>8250</v>
      </c>
      <c r="K3045">
        <v>1429152600</v>
      </c>
      <c r="L3045">
        <v>1426815699</v>
      </c>
      <c r="M3045" s="13">
        <f t="shared" si="293"/>
        <v>42083.070590277777</v>
      </c>
      <c r="N3045" s="13" t="str">
        <f t="shared" si="294"/>
        <v>2015</v>
      </c>
      <c r="O3045" s="13" t="str">
        <f t="shared" si="295"/>
        <v>Mar</v>
      </c>
      <c r="P3045" s="13">
        <f t="shared" si="296"/>
        <v>42110.118055555555</v>
      </c>
      <c r="Q3045" t="b">
        <v>0</v>
      </c>
      <c r="R3045">
        <v>128</v>
      </c>
      <c r="S3045" t="b">
        <v>1</v>
      </c>
      <c r="T3045" t="s">
        <v>8301</v>
      </c>
      <c r="U3045" s="9" t="s">
        <v>8315</v>
      </c>
      <c r="V3045" t="s">
        <v>8355</v>
      </c>
    </row>
    <row r="3046" spans="1:22" ht="45" hidden="1" x14ac:dyDescent="0.3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s="7">
        <f t="shared" si="297"/>
        <v>109</v>
      </c>
      <c r="G3046" s="7">
        <f t="shared" si="292"/>
        <v>84.11</v>
      </c>
      <c r="H3046" t="s">
        <v>8218</v>
      </c>
      <c r="I3046" t="s">
        <v>8223</v>
      </c>
      <c r="J3046" t="s">
        <v>8245</v>
      </c>
      <c r="K3046">
        <v>1454433998</v>
      </c>
      <c r="L3046">
        <v>1453137998</v>
      </c>
      <c r="M3046" s="13">
        <f t="shared" si="293"/>
        <v>42387.7268287037</v>
      </c>
      <c r="N3046" s="13" t="str">
        <f t="shared" si="294"/>
        <v>2016</v>
      </c>
      <c r="O3046" s="13" t="str">
        <f t="shared" si="295"/>
        <v>Jan</v>
      </c>
      <c r="P3046" s="13">
        <f t="shared" si="296"/>
        <v>42402.7268287037</v>
      </c>
      <c r="Q3046" t="b">
        <v>0</v>
      </c>
      <c r="R3046">
        <v>156</v>
      </c>
      <c r="S3046" t="b">
        <v>1</v>
      </c>
      <c r="T3046" t="s">
        <v>8301</v>
      </c>
      <c r="U3046" s="9" t="s">
        <v>8315</v>
      </c>
      <c r="V3046" t="s">
        <v>8355</v>
      </c>
    </row>
    <row r="3047" spans="1:22" ht="60" hidden="1" x14ac:dyDescent="0.3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s="7">
        <f t="shared" si="297"/>
        <v>133</v>
      </c>
      <c r="G3047" s="7">
        <f t="shared" si="292"/>
        <v>82.94</v>
      </c>
      <c r="H3047" t="s">
        <v>8218</v>
      </c>
      <c r="I3047" t="s">
        <v>8223</v>
      </c>
      <c r="J3047" t="s">
        <v>8245</v>
      </c>
      <c r="K3047">
        <v>1408679055</v>
      </c>
      <c r="L3047">
        <v>1406087055</v>
      </c>
      <c r="M3047" s="13">
        <f t="shared" si="293"/>
        <v>41843.155729166669</v>
      </c>
      <c r="N3047" s="13" t="str">
        <f t="shared" si="294"/>
        <v>2014</v>
      </c>
      <c r="O3047" s="13" t="str">
        <f t="shared" si="295"/>
        <v>Jul</v>
      </c>
      <c r="P3047" s="13">
        <f t="shared" si="296"/>
        <v>41873.155729166669</v>
      </c>
      <c r="Q3047" t="b">
        <v>0</v>
      </c>
      <c r="R3047">
        <v>64</v>
      </c>
      <c r="S3047" t="b">
        <v>1</v>
      </c>
      <c r="T3047" t="s">
        <v>8301</v>
      </c>
      <c r="U3047" s="9" t="s">
        <v>8315</v>
      </c>
      <c r="V3047" t="s">
        <v>8355</v>
      </c>
    </row>
    <row r="3048" spans="1:22" ht="60" hidden="1" x14ac:dyDescent="0.3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s="7">
        <f t="shared" si="297"/>
        <v>191</v>
      </c>
      <c r="G3048" s="7">
        <f t="shared" si="292"/>
        <v>259.95</v>
      </c>
      <c r="H3048" t="s">
        <v>8218</v>
      </c>
      <c r="I3048" t="s">
        <v>8223</v>
      </c>
      <c r="J3048" t="s">
        <v>8245</v>
      </c>
      <c r="K3048">
        <v>1410324720</v>
      </c>
      <c r="L3048">
        <v>1407784586</v>
      </c>
      <c r="M3048" s="13">
        <f t="shared" si="293"/>
        <v>41862.803078703706</v>
      </c>
      <c r="N3048" s="13" t="str">
        <f t="shared" si="294"/>
        <v>2014</v>
      </c>
      <c r="O3048" s="13" t="str">
        <f t="shared" si="295"/>
        <v>Aug</v>
      </c>
      <c r="P3048" s="13">
        <f t="shared" si="296"/>
        <v>41892.202777777777</v>
      </c>
      <c r="Q3048" t="b">
        <v>0</v>
      </c>
      <c r="R3048">
        <v>58</v>
      </c>
      <c r="S3048" t="b">
        <v>1</v>
      </c>
      <c r="T3048" t="s">
        <v>8301</v>
      </c>
      <c r="U3048" s="9" t="s">
        <v>8315</v>
      </c>
      <c r="V3048" t="s">
        <v>8355</v>
      </c>
    </row>
    <row r="3049" spans="1:22" ht="45" hidden="1" x14ac:dyDescent="0.3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s="7">
        <f t="shared" si="297"/>
        <v>149</v>
      </c>
      <c r="G3049" s="7">
        <f t="shared" si="292"/>
        <v>37.25</v>
      </c>
      <c r="H3049" t="s">
        <v>8218</v>
      </c>
      <c r="I3049" t="s">
        <v>8223</v>
      </c>
      <c r="J3049" t="s">
        <v>8245</v>
      </c>
      <c r="K3049">
        <v>1461762960</v>
      </c>
      <c r="L3049">
        <v>1457999054</v>
      </c>
      <c r="M3049" s="13">
        <f t="shared" si="293"/>
        <v>42443.989050925928</v>
      </c>
      <c r="N3049" s="13" t="str">
        <f t="shared" si="294"/>
        <v>2016</v>
      </c>
      <c r="O3049" s="13" t="str">
        <f t="shared" si="295"/>
        <v>Mar</v>
      </c>
      <c r="P3049" s="13">
        <f t="shared" si="296"/>
        <v>42487.552777777775</v>
      </c>
      <c r="Q3049" t="b">
        <v>0</v>
      </c>
      <c r="R3049">
        <v>20</v>
      </c>
      <c r="S3049" t="b">
        <v>1</v>
      </c>
      <c r="T3049" t="s">
        <v>8301</v>
      </c>
      <c r="U3049" s="9" t="s">
        <v>8315</v>
      </c>
      <c r="V3049" t="s">
        <v>8355</v>
      </c>
    </row>
    <row r="3050" spans="1:22" ht="60" hidden="1" x14ac:dyDescent="0.3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s="7">
        <f t="shared" si="297"/>
        <v>166</v>
      </c>
      <c r="G3050" s="7">
        <f t="shared" si="292"/>
        <v>177.02</v>
      </c>
      <c r="H3050" t="s">
        <v>8218</v>
      </c>
      <c r="I3050" t="s">
        <v>8223</v>
      </c>
      <c r="J3050" t="s">
        <v>8245</v>
      </c>
      <c r="K3050">
        <v>1420060920</v>
      </c>
      <c r="L3050">
        <v>1417556262</v>
      </c>
      <c r="M3050" s="13">
        <f t="shared" si="293"/>
        <v>41975.901180555549</v>
      </c>
      <c r="N3050" s="13" t="str">
        <f t="shared" si="294"/>
        <v>2014</v>
      </c>
      <c r="O3050" s="13" t="str">
        <f t="shared" si="295"/>
        <v>Dec</v>
      </c>
      <c r="P3050" s="13">
        <f t="shared" si="296"/>
        <v>42004.890277777777</v>
      </c>
      <c r="Q3050" t="b">
        <v>0</v>
      </c>
      <c r="R3050">
        <v>47</v>
      </c>
      <c r="S3050" t="b">
        <v>1</v>
      </c>
      <c r="T3050" t="s">
        <v>8301</v>
      </c>
      <c r="U3050" s="9" t="s">
        <v>8315</v>
      </c>
      <c r="V3050" t="s">
        <v>8355</v>
      </c>
    </row>
    <row r="3051" spans="1:22" ht="60" hidden="1" x14ac:dyDescent="0.3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s="7">
        <f t="shared" si="297"/>
        <v>107</v>
      </c>
      <c r="G3051" s="7">
        <f t="shared" si="292"/>
        <v>74.069999999999993</v>
      </c>
      <c r="H3051" t="s">
        <v>8218</v>
      </c>
      <c r="I3051" t="s">
        <v>8223</v>
      </c>
      <c r="J3051" t="s">
        <v>8245</v>
      </c>
      <c r="K3051">
        <v>1434241255</v>
      </c>
      <c r="L3051">
        <v>1431649255</v>
      </c>
      <c r="M3051" s="13">
        <f t="shared" si="293"/>
        <v>42139.014525462961</v>
      </c>
      <c r="N3051" s="13" t="str">
        <f t="shared" si="294"/>
        <v>2015</v>
      </c>
      <c r="O3051" s="13" t="str">
        <f t="shared" si="295"/>
        <v>May</v>
      </c>
      <c r="P3051" s="13">
        <f t="shared" si="296"/>
        <v>42169.014525462961</v>
      </c>
      <c r="Q3051" t="b">
        <v>0</v>
      </c>
      <c r="R3051">
        <v>54</v>
      </c>
      <c r="S3051" t="b">
        <v>1</v>
      </c>
      <c r="T3051" t="s">
        <v>8301</v>
      </c>
      <c r="U3051" s="9" t="s">
        <v>8315</v>
      </c>
      <c r="V3051" t="s">
        <v>8355</v>
      </c>
    </row>
    <row r="3052" spans="1:22" ht="30" hidden="1" x14ac:dyDescent="0.3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s="7">
        <f t="shared" si="297"/>
        <v>106</v>
      </c>
      <c r="G3052" s="7">
        <f t="shared" si="292"/>
        <v>70.67</v>
      </c>
      <c r="H3052" t="s">
        <v>8218</v>
      </c>
      <c r="I3052" t="s">
        <v>8223</v>
      </c>
      <c r="J3052" t="s">
        <v>8245</v>
      </c>
      <c r="K3052">
        <v>1462420960</v>
      </c>
      <c r="L3052">
        <v>1459828960</v>
      </c>
      <c r="M3052" s="13">
        <f t="shared" si="293"/>
        <v>42465.16851851852</v>
      </c>
      <c r="N3052" s="13" t="str">
        <f t="shared" si="294"/>
        <v>2016</v>
      </c>
      <c r="O3052" s="13" t="str">
        <f t="shared" si="295"/>
        <v>Apr</v>
      </c>
      <c r="P3052" s="13">
        <f t="shared" si="296"/>
        <v>42495.16851851852</v>
      </c>
      <c r="Q3052" t="b">
        <v>0</v>
      </c>
      <c r="R3052">
        <v>9</v>
      </c>
      <c r="S3052" t="b">
        <v>1</v>
      </c>
      <c r="T3052" t="s">
        <v>8301</v>
      </c>
      <c r="U3052" s="9" t="s">
        <v>8315</v>
      </c>
      <c r="V3052" t="s">
        <v>8355</v>
      </c>
    </row>
    <row r="3053" spans="1:22" ht="60" hidden="1" x14ac:dyDescent="0.3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s="7">
        <f t="shared" si="297"/>
        <v>24</v>
      </c>
      <c r="G3053" s="7">
        <f t="shared" si="292"/>
        <v>23.63</v>
      </c>
      <c r="H3053" t="s">
        <v>8220</v>
      </c>
      <c r="I3053" t="s">
        <v>8224</v>
      </c>
      <c r="J3053" t="s">
        <v>8246</v>
      </c>
      <c r="K3053">
        <v>1486547945</v>
      </c>
      <c r="L3053">
        <v>1483955945</v>
      </c>
      <c r="M3053" s="13">
        <f t="shared" si="293"/>
        <v>42744.416030092587</v>
      </c>
      <c r="N3053" s="13" t="str">
        <f t="shared" si="294"/>
        <v>2017</v>
      </c>
      <c r="O3053" s="13" t="str">
        <f t="shared" si="295"/>
        <v>Jan</v>
      </c>
      <c r="P3053" s="13">
        <f t="shared" si="296"/>
        <v>42774.416030092587</v>
      </c>
      <c r="Q3053" t="b">
        <v>1</v>
      </c>
      <c r="R3053">
        <v>35</v>
      </c>
      <c r="S3053" t="b">
        <v>0</v>
      </c>
      <c r="T3053" t="s">
        <v>8301</v>
      </c>
      <c r="U3053" s="9" t="s">
        <v>8315</v>
      </c>
      <c r="V3053" t="s">
        <v>8355</v>
      </c>
    </row>
    <row r="3054" spans="1:22" ht="45" hidden="1" x14ac:dyDescent="0.3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s="7">
        <f t="shared" si="297"/>
        <v>0</v>
      </c>
      <c r="G3054" s="7">
        <f t="shared" si="292"/>
        <v>37.5</v>
      </c>
      <c r="H3054" t="s">
        <v>8220</v>
      </c>
      <c r="I3054" t="s">
        <v>8223</v>
      </c>
      <c r="J3054" t="s">
        <v>8245</v>
      </c>
      <c r="K3054">
        <v>1432828740</v>
      </c>
      <c r="L3054">
        <v>1430237094</v>
      </c>
      <c r="M3054" s="13">
        <f t="shared" si="293"/>
        <v>42122.670069444444</v>
      </c>
      <c r="N3054" s="13" t="str">
        <f t="shared" si="294"/>
        <v>2015</v>
      </c>
      <c r="O3054" s="13" t="str">
        <f t="shared" si="295"/>
        <v>Apr</v>
      </c>
      <c r="P3054" s="13">
        <f t="shared" si="296"/>
        <v>42152.665972222225</v>
      </c>
      <c r="Q3054" t="b">
        <v>0</v>
      </c>
      <c r="R3054">
        <v>2</v>
      </c>
      <c r="S3054" t="b">
        <v>0</v>
      </c>
      <c r="T3054" t="s">
        <v>8301</v>
      </c>
      <c r="U3054" s="9" t="s">
        <v>8315</v>
      </c>
      <c r="V3054" t="s">
        <v>8355</v>
      </c>
    </row>
    <row r="3055" spans="1:22" ht="60" hidden="1" x14ac:dyDescent="0.3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s="7">
        <f t="shared" si="297"/>
        <v>0</v>
      </c>
      <c r="G3055" s="7">
        <f t="shared" si="292"/>
        <v>13.33</v>
      </c>
      <c r="H3055" t="s">
        <v>8220</v>
      </c>
      <c r="I3055" t="s">
        <v>8223</v>
      </c>
      <c r="J3055" t="s">
        <v>8245</v>
      </c>
      <c r="K3055">
        <v>1412222340</v>
      </c>
      <c r="L3055">
        <v>1407781013</v>
      </c>
      <c r="M3055" s="13">
        <f t="shared" si="293"/>
        <v>41862.761724537035</v>
      </c>
      <c r="N3055" s="13" t="str">
        <f t="shared" si="294"/>
        <v>2014</v>
      </c>
      <c r="O3055" s="13" t="str">
        <f t="shared" si="295"/>
        <v>Aug</v>
      </c>
      <c r="P3055" s="13">
        <f t="shared" si="296"/>
        <v>41914.165972222225</v>
      </c>
      <c r="Q3055" t="b">
        <v>0</v>
      </c>
      <c r="R3055">
        <v>3</v>
      </c>
      <c r="S3055" t="b">
        <v>0</v>
      </c>
      <c r="T3055" t="s">
        <v>8301</v>
      </c>
      <c r="U3055" s="9" t="s">
        <v>8315</v>
      </c>
      <c r="V3055" t="s">
        <v>8355</v>
      </c>
    </row>
    <row r="3056" spans="1:22" ht="60" hidden="1" x14ac:dyDescent="0.3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s="7">
        <f t="shared" si="297"/>
        <v>0</v>
      </c>
      <c r="G3056" s="7">
        <f t="shared" si="292"/>
        <v>0</v>
      </c>
      <c r="H3056" t="s">
        <v>8220</v>
      </c>
      <c r="I3056" t="s">
        <v>8223</v>
      </c>
      <c r="J3056" t="s">
        <v>8245</v>
      </c>
      <c r="K3056">
        <v>1425258240</v>
      </c>
      <c r="L3056">
        <v>1422043154</v>
      </c>
      <c r="M3056" s="13">
        <f t="shared" si="293"/>
        <v>42027.832800925928</v>
      </c>
      <c r="N3056" s="13" t="str">
        <f t="shared" si="294"/>
        <v>2015</v>
      </c>
      <c r="O3056" s="13" t="str">
        <f t="shared" si="295"/>
        <v>Jan</v>
      </c>
      <c r="P3056" s="13">
        <f t="shared" si="296"/>
        <v>42065.044444444444</v>
      </c>
      <c r="Q3056" t="b">
        <v>0</v>
      </c>
      <c r="R3056">
        <v>0</v>
      </c>
      <c r="S3056" t="b">
        <v>0</v>
      </c>
      <c r="T3056" t="s">
        <v>8301</v>
      </c>
      <c r="U3056" s="9" t="s">
        <v>8315</v>
      </c>
      <c r="V3056" t="s">
        <v>8355</v>
      </c>
    </row>
    <row r="3057" spans="1:22" ht="60" hidden="1" x14ac:dyDescent="0.3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s="7">
        <f t="shared" si="297"/>
        <v>0</v>
      </c>
      <c r="G3057" s="7">
        <f t="shared" si="292"/>
        <v>1</v>
      </c>
      <c r="H3057" t="s">
        <v>8220</v>
      </c>
      <c r="I3057" t="s">
        <v>8223</v>
      </c>
      <c r="J3057" t="s">
        <v>8245</v>
      </c>
      <c r="K3057">
        <v>1420844390</v>
      </c>
      <c r="L3057">
        <v>1415660390</v>
      </c>
      <c r="M3057" s="13">
        <f t="shared" si="293"/>
        <v>41953.95821759259</v>
      </c>
      <c r="N3057" s="13" t="str">
        <f t="shared" si="294"/>
        <v>2014</v>
      </c>
      <c r="O3057" s="13" t="str">
        <f t="shared" si="295"/>
        <v>Nov</v>
      </c>
      <c r="P3057" s="13">
        <f t="shared" si="296"/>
        <v>42013.95821759259</v>
      </c>
      <c r="Q3057" t="b">
        <v>0</v>
      </c>
      <c r="R3057">
        <v>1</v>
      </c>
      <c r="S3057" t="b">
        <v>0</v>
      </c>
      <c r="T3057" t="s">
        <v>8301</v>
      </c>
      <c r="U3057" s="9" t="s">
        <v>8315</v>
      </c>
      <c r="V3057" t="s">
        <v>8355</v>
      </c>
    </row>
    <row r="3058" spans="1:22" ht="60" hidden="1" x14ac:dyDescent="0.3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s="7">
        <f t="shared" si="297"/>
        <v>0</v>
      </c>
      <c r="G3058" s="7">
        <f t="shared" si="292"/>
        <v>0</v>
      </c>
      <c r="H3058" t="s">
        <v>8220</v>
      </c>
      <c r="I3058" t="s">
        <v>8223</v>
      </c>
      <c r="J3058" t="s">
        <v>8245</v>
      </c>
      <c r="K3058">
        <v>1412003784</v>
      </c>
      <c r="L3058">
        <v>1406819784</v>
      </c>
      <c r="M3058" s="13">
        <f t="shared" si="293"/>
        <v>41851.636388888888</v>
      </c>
      <c r="N3058" s="13" t="str">
        <f t="shared" si="294"/>
        <v>2014</v>
      </c>
      <c r="O3058" s="13" t="str">
        <f t="shared" si="295"/>
        <v>Jul</v>
      </c>
      <c r="P3058" s="13">
        <f t="shared" si="296"/>
        <v>41911.636388888888</v>
      </c>
      <c r="Q3058" t="b">
        <v>0</v>
      </c>
      <c r="R3058">
        <v>0</v>
      </c>
      <c r="S3058" t="b">
        <v>0</v>
      </c>
      <c r="T3058" t="s">
        <v>8301</v>
      </c>
      <c r="U3058" s="9" t="s">
        <v>8315</v>
      </c>
      <c r="V3058" t="s">
        <v>8355</v>
      </c>
    </row>
    <row r="3059" spans="1:22" ht="45" hidden="1" x14ac:dyDescent="0.3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s="7">
        <f t="shared" si="297"/>
        <v>0</v>
      </c>
      <c r="G3059" s="7">
        <f t="shared" si="292"/>
        <v>0</v>
      </c>
      <c r="H3059" t="s">
        <v>8220</v>
      </c>
      <c r="I3059" t="s">
        <v>8224</v>
      </c>
      <c r="J3059" t="s">
        <v>8246</v>
      </c>
      <c r="K3059">
        <v>1459694211</v>
      </c>
      <c r="L3059">
        <v>1457105811</v>
      </c>
      <c r="M3059" s="13">
        <f t="shared" si="293"/>
        <v>42433.650590277779</v>
      </c>
      <c r="N3059" s="13" t="str">
        <f t="shared" si="294"/>
        <v>2016</v>
      </c>
      <c r="O3059" s="13" t="str">
        <f t="shared" si="295"/>
        <v>Mar</v>
      </c>
      <c r="P3059" s="13">
        <f t="shared" si="296"/>
        <v>42463.608923611115</v>
      </c>
      <c r="Q3059" t="b">
        <v>0</v>
      </c>
      <c r="R3059">
        <v>0</v>
      </c>
      <c r="S3059" t="b">
        <v>0</v>
      </c>
      <c r="T3059" t="s">
        <v>8301</v>
      </c>
      <c r="U3059" s="9" t="s">
        <v>8315</v>
      </c>
      <c r="V3059" t="s">
        <v>8355</v>
      </c>
    </row>
    <row r="3060" spans="1:22" ht="60" hidden="1" x14ac:dyDescent="0.3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s="7">
        <f t="shared" si="297"/>
        <v>0</v>
      </c>
      <c r="G3060" s="7">
        <f t="shared" si="292"/>
        <v>1</v>
      </c>
      <c r="H3060" t="s">
        <v>8220</v>
      </c>
      <c r="I3060" t="s">
        <v>8236</v>
      </c>
      <c r="J3060" t="s">
        <v>8248</v>
      </c>
      <c r="K3060">
        <v>1463734740</v>
      </c>
      <c r="L3060">
        <v>1459414740</v>
      </c>
      <c r="M3060" s="13">
        <f t="shared" si="293"/>
        <v>42460.374305555553</v>
      </c>
      <c r="N3060" s="13" t="str">
        <f t="shared" si="294"/>
        <v>2016</v>
      </c>
      <c r="O3060" s="13" t="str">
        <f t="shared" si="295"/>
        <v>Mar</v>
      </c>
      <c r="P3060" s="13">
        <f t="shared" si="296"/>
        <v>42510.374305555553</v>
      </c>
      <c r="Q3060" t="b">
        <v>0</v>
      </c>
      <c r="R3060">
        <v>3</v>
      </c>
      <c r="S3060" t="b">
        <v>0</v>
      </c>
      <c r="T3060" t="s">
        <v>8301</v>
      </c>
      <c r="U3060" s="9" t="s">
        <v>8315</v>
      </c>
      <c r="V3060" t="s">
        <v>8355</v>
      </c>
    </row>
    <row r="3061" spans="1:22" ht="45" hidden="1" x14ac:dyDescent="0.3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s="7">
        <f t="shared" si="297"/>
        <v>3</v>
      </c>
      <c r="G3061" s="7">
        <f t="shared" si="292"/>
        <v>41</v>
      </c>
      <c r="H3061" t="s">
        <v>8220</v>
      </c>
      <c r="I3061" t="s">
        <v>8223</v>
      </c>
      <c r="J3061" t="s">
        <v>8245</v>
      </c>
      <c r="K3061">
        <v>1407536846</v>
      </c>
      <c r="L3061">
        <v>1404944846</v>
      </c>
      <c r="M3061" s="13">
        <f t="shared" si="293"/>
        <v>41829.935717592591</v>
      </c>
      <c r="N3061" s="13" t="str">
        <f t="shared" si="294"/>
        <v>2014</v>
      </c>
      <c r="O3061" s="13" t="str">
        <f t="shared" si="295"/>
        <v>Jul</v>
      </c>
      <c r="P3061" s="13">
        <f t="shared" si="296"/>
        <v>41859.935717592591</v>
      </c>
      <c r="Q3061" t="b">
        <v>0</v>
      </c>
      <c r="R3061">
        <v>11</v>
      </c>
      <c r="S3061" t="b">
        <v>0</v>
      </c>
      <c r="T3061" t="s">
        <v>8301</v>
      </c>
      <c r="U3061" s="9" t="s">
        <v>8315</v>
      </c>
      <c r="V3061" t="s">
        <v>8355</v>
      </c>
    </row>
    <row r="3062" spans="1:22" ht="30" hidden="1" x14ac:dyDescent="0.3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s="7">
        <f t="shared" si="297"/>
        <v>0</v>
      </c>
      <c r="G3062" s="7">
        <f t="shared" si="292"/>
        <v>55.83</v>
      </c>
      <c r="H3062" t="s">
        <v>8220</v>
      </c>
      <c r="I3062" t="s">
        <v>8223</v>
      </c>
      <c r="J3062" t="s">
        <v>8245</v>
      </c>
      <c r="K3062">
        <v>1443422134</v>
      </c>
      <c r="L3062">
        <v>1440830134</v>
      </c>
      <c r="M3062" s="13">
        <f t="shared" si="293"/>
        <v>42245.274699074071</v>
      </c>
      <c r="N3062" s="13" t="str">
        <f t="shared" si="294"/>
        <v>2015</v>
      </c>
      <c r="O3062" s="13" t="str">
        <f t="shared" si="295"/>
        <v>Aug</v>
      </c>
      <c r="P3062" s="13">
        <f t="shared" si="296"/>
        <v>42275.274699074071</v>
      </c>
      <c r="Q3062" t="b">
        <v>0</v>
      </c>
      <c r="R3062">
        <v>6</v>
      </c>
      <c r="S3062" t="b">
        <v>0</v>
      </c>
      <c r="T3062" t="s">
        <v>8301</v>
      </c>
      <c r="U3062" s="9" t="s">
        <v>8315</v>
      </c>
      <c r="V3062" t="s">
        <v>8355</v>
      </c>
    </row>
    <row r="3063" spans="1:22" hidden="1" x14ac:dyDescent="0.3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s="7">
        <f t="shared" si="297"/>
        <v>0</v>
      </c>
      <c r="G3063" s="7">
        <f t="shared" si="292"/>
        <v>0</v>
      </c>
      <c r="H3063" t="s">
        <v>8220</v>
      </c>
      <c r="I3063" t="s">
        <v>8223</v>
      </c>
      <c r="J3063" t="s">
        <v>8245</v>
      </c>
      <c r="K3063">
        <v>1407955748</v>
      </c>
      <c r="L3063">
        <v>1405363748</v>
      </c>
      <c r="M3063" s="13">
        <f t="shared" si="293"/>
        <v>41834.784120370372</v>
      </c>
      <c r="N3063" s="13" t="str">
        <f t="shared" si="294"/>
        <v>2014</v>
      </c>
      <c r="O3063" s="13" t="str">
        <f t="shared" si="295"/>
        <v>Jul</v>
      </c>
      <c r="P3063" s="13">
        <f t="shared" si="296"/>
        <v>41864.784120370372</v>
      </c>
      <c r="Q3063" t="b">
        <v>0</v>
      </c>
      <c r="R3063">
        <v>0</v>
      </c>
      <c r="S3063" t="b">
        <v>0</v>
      </c>
      <c r="T3063" t="s">
        <v>8301</v>
      </c>
      <c r="U3063" s="9" t="s">
        <v>8315</v>
      </c>
      <c r="V3063" t="s">
        <v>8355</v>
      </c>
    </row>
    <row r="3064" spans="1:22" ht="45" hidden="1" x14ac:dyDescent="0.3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s="7">
        <f t="shared" si="297"/>
        <v>67</v>
      </c>
      <c r="G3064" s="7">
        <f t="shared" si="292"/>
        <v>99.76</v>
      </c>
      <c r="H3064" t="s">
        <v>8220</v>
      </c>
      <c r="I3064" t="s">
        <v>8223</v>
      </c>
      <c r="J3064" t="s">
        <v>8245</v>
      </c>
      <c r="K3064">
        <v>1443636000</v>
      </c>
      <c r="L3064">
        <v>1441111892</v>
      </c>
      <c r="M3064" s="13">
        <f t="shared" si="293"/>
        <v>42248.535787037035</v>
      </c>
      <c r="N3064" s="13" t="str">
        <f t="shared" si="294"/>
        <v>2015</v>
      </c>
      <c r="O3064" s="13" t="str">
        <f t="shared" si="295"/>
        <v>Sep</v>
      </c>
      <c r="P3064" s="13">
        <f t="shared" si="296"/>
        <v>42277.75</v>
      </c>
      <c r="Q3064" t="b">
        <v>0</v>
      </c>
      <c r="R3064">
        <v>67</v>
      </c>
      <c r="S3064" t="b">
        <v>0</v>
      </c>
      <c r="T3064" t="s">
        <v>8301</v>
      </c>
      <c r="U3064" s="9" t="s">
        <v>8315</v>
      </c>
      <c r="V3064" t="s">
        <v>8355</v>
      </c>
    </row>
    <row r="3065" spans="1:22" ht="45" hidden="1" x14ac:dyDescent="0.3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s="7">
        <f t="shared" si="297"/>
        <v>20</v>
      </c>
      <c r="G3065" s="7">
        <f t="shared" si="292"/>
        <v>25.52</v>
      </c>
      <c r="H3065" t="s">
        <v>8220</v>
      </c>
      <c r="I3065" t="s">
        <v>8223</v>
      </c>
      <c r="J3065" t="s">
        <v>8245</v>
      </c>
      <c r="K3065">
        <v>1477174138</v>
      </c>
      <c r="L3065">
        <v>1474150138</v>
      </c>
      <c r="M3065" s="13">
        <f t="shared" si="293"/>
        <v>42630.922893518517</v>
      </c>
      <c r="N3065" s="13" t="str">
        <f t="shared" si="294"/>
        <v>2016</v>
      </c>
      <c r="O3065" s="13" t="str">
        <f t="shared" si="295"/>
        <v>Sep</v>
      </c>
      <c r="P3065" s="13">
        <f t="shared" si="296"/>
        <v>42665.922893518517</v>
      </c>
      <c r="Q3065" t="b">
        <v>0</v>
      </c>
      <c r="R3065">
        <v>23</v>
      </c>
      <c r="S3065" t="b">
        <v>0</v>
      </c>
      <c r="T3065" t="s">
        <v>8301</v>
      </c>
      <c r="U3065" s="9" t="s">
        <v>8315</v>
      </c>
      <c r="V3065" t="s">
        <v>8355</v>
      </c>
    </row>
    <row r="3066" spans="1:22" ht="30" hidden="1" x14ac:dyDescent="0.3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s="7">
        <f t="shared" si="297"/>
        <v>11</v>
      </c>
      <c r="G3066" s="7">
        <f t="shared" si="292"/>
        <v>117.65</v>
      </c>
      <c r="H3066" t="s">
        <v>8220</v>
      </c>
      <c r="I3066" t="s">
        <v>8223</v>
      </c>
      <c r="J3066" t="s">
        <v>8245</v>
      </c>
      <c r="K3066">
        <v>1448175540</v>
      </c>
      <c r="L3066">
        <v>1445483246</v>
      </c>
      <c r="M3066" s="13">
        <f t="shared" si="293"/>
        <v>42299.130162037036</v>
      </c>
      <c r="N3066" s="13" t="str">
        <f t="shared" si="294"/>
        <v>2015</v>
      </c>
      <c r="O3066" s="13" t="str">
        <f t="shared" si="295"/>
        <v>Oct</v>
      </c>
      <c r="P3066" s="13">
        <f t="shared" si="296"/>
        <v>42330.290972222225</v>
      </c>
      <c r="Q3066" t="b">
        <v>0</v>
      </c>
      <c r="R3066">
        <v>72</v>
      </c>
      <c r="S3066" t="b">
        <v>0</v>
      </c>
      <c r="T3066" t="s">
        <v>8301</v>
      </c>
      <c r="U3066" s="9" t="s">
        <v>8315</v>
      </c>
      <c r="V3066" t="s">
        <v>8355</v>
      </c>
    </row>
    <row r="3067" spans="1:22" ht="45" hidden="1" x14ac:dyDescent="0.3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s="7">
        <f t="shared" si="297"/>
        <v>0</v>
      </c>
      <c r="G3067" s="7">
        <f t="shared" si="292"/>
        <v>5</v>
      </c>
      <c r="H3067" t="s">
        <v>8220</v>
      </c>
      <c r="I3067" t="s">
        <v>8223</v>
      </c>
      <c r="J3067" t="s">
        <v>8245</v>
      </c>
      <c r="K3067">
        <v>1406683172</v>
      </c>
      <c r="L3067">
        <v>1404523172</v>
      </c>
      <c r="M3067" s="13">
        <f t="shared" si="293"/>
        <v>41825.055231481485</v>
      </c>
      <c r="N3067" s="13" t="str">
        <f t="shared" si="294"/>
        <v>2014</v>
      </c>
      <c r="O3067" s="13" t="str">
        <f t="shared" si="295"/>
        <v>Jul</v>
      </c>
      <c r="P3067" s="13">
        <f t="shared" si="296"/>
        <v>41850.055231481485</v>
      </c>
      <c r="Q3067" t="b">
        <v>0</v>
      </c>
      <c r="R3067">
        <v>2</v>
      </c>
      <c r="S3067" t="b">
        <v>0</v>
      </c>
      <c r="T3067" t="s">
        <v>8301</v>
      </c>
      <c r="U3067" s="9" t="s">
        <v>8315</v>
      </c>
      <c r="V3067" t="s">
        <v>8355</v>
      </c>
    </row>
    <row r="3068" spans="1:22" ht="45" hidden="1" x14ac:dyDescent="0.3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s="7">
        <f t="shared" si="297"/>
        <v>12</v>
      </c>
      <c r="G3068" s="7">
        <f t="shared" si="292"/>
        <v>2796.67</v>
      </c>
      <c r="H3068" t="s">
        <v>8220</v>
      </c>
      <c r="I3068" t="s">
        <v>8225</v>
      </c>
      <c r="J3068" t="s">
        <v>8247</v>
      </c>
      <c r="K3068">
        <v>1468128537</v>
      </c>
      <c r="L3068">
        <v>1465536537</v>
      </c>
      <c r="M3068" s="13">
        <f t="shared" si="293"/>
        <v>42531.228437500002</v>
      </c>
      <c r="N3068" s="13" t="str">
        <f t="shared" si="294"/>
        <v>2016</v>
      </c>
      <c r="O3068" s="13" t="str">
        <f t="shared" si="295"/>
        <v>Jun</v>
      </c>
      <c r="P3068" s="13">
        <f t="shared" si="296"/>
        <v>42561.228437500002</v>
      </c>
      <c r="Q3068" t="b">
        <v>0</v>
      </c>
      <c r="R3068">
        <v>15</v>
      </c>
      <c r="S3068" t="b">
        <v>0</v>
      </c>
      <c r="T3068" t="s">
        <v>8301</v>
      </c>
      <c r="U3068" s="9" t="s">
        <v>8315</v>
      </c>
      <c r="V3068" t="s">
        <v>8355</v>
      </c>
    </row>
    <row r="3069" spans="1:22" ht="45" hidden="1" x14ac:dyDescent="0.3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s="7">
        <f t="shared" si="297"/>
        <v>3</v>
      </c>
      <c r="G3069" s="7">
        <f t="shared" si="292"/>
        <v>200</v>
      </c>
      <c r="H3069" t="s">
        <v>8220</v>
      </c>
      <c r="I3069" t="s">
        <v>8227</v>
      </c>
      <c r="J3069" t="s">
        <v>8249</v>
      </c>
      <c r="K3069">
        <v>1441837879</v>
      </c>
      <c r="L3069">
        <v>1439245879</v>
      </c>
      <c r="M3069" s="13">
        <f t="shared" si="293"/>
        <v>42226.938414351855</v>
      </c>
      <c r="N3069" s="13" t="str">
        <f t="shared" si="294"/>
        <v>2015</v>
      </c>
      <c r="O3069" s="13" t="str">
        <f t="shared" si="295"/>
        <v>Aug</v>
      </c>
      <c r="P3069" s="13">
        <f t="shared" si="296"/>
        <v>42256.938414351855</v>
      </c>
      <c r="Q3069" t="b">
        <v>0</v>
      </c>
      <c r="R3069">
        <v>1</v>
      </c>
      <c r="S3069" t="b">
        <v>0</v>
      </c>
      <c r="T3069" t="s">
        <v>8301</v>
      </c>
      <c r="U3069" s="9" t="s">
        <v>8315</v>
      </c>
      <c r="V3069" t="s">
        <v>8355</v>
      </c>
    </row>
    <row r="3070" spans="1:22" ht="60" hidden="1" x14ac:dyDescent="0.3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s="7">
        <f t="shared" si="297"/>
        <v>0</v>
      </c>
      <c r="G3070" s="7">
        <f t="shared" si="292"/>
        <v>87.5</v>
      </c>
      <c r="H3070" t="s">
        <v>8220</v>
      </c>
      <c r="I3070" t="s">
        <v>8223</v>
      </c>
      <c r="J3070" t="s">
        <v>8245</v>
      </c>
      <c r="K3070">
        <v>1445013352</v>
      </c>
      <c r="L3070">
        <v>1442421352</v>
      </c>
      <c r="M3070" s="13">
        <f t="shared" si="293"/>
        <v>42263.691574074073</v>
      </c>
      <c r="N3070" s="13" t="str">
        <f t="shared" si="294"/>
        <v>2015</v>
      </c>
      <c r="O3070" s="13" t="str">
        <f t="shared" si="295"/>
        <v>Sep</v>
      </c>
      <c r="P3070" s="13">
        <f t="shared" si="296"/>
        <v>42293.691574074073</v>
      </c>
      <c r="Q3070" t="b">
        <v>0</v>
      </c>
      <c r="R3070">
        <v>2</v>
      </c>
      <c r="S3070" t="b">
        <v>0</v>
      </c>
      <c r="T3070" t="s">
        <v>8301</v>
      </c>
      <c r="U3070" s="9" t="s">
        <v>8315</v>
      </c>
      <c r="V3070" t="s">
        <v>8355</v>
      </c>
    </row>
    <row r="3071" spans="1:22" ht="60" hidden="1" x14ac:dyDescent="0.3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s="7">
        <f t="shared" si="297"/>
        <v>14</v>
      </c>
      <c r="G3071" s="7">
        <f t="shared" si="292"/>
        <v>20.14</v>
      </c>
      <c r="H3071" t="s">
        <v>8220</v>
      </c>
      <c r="I3071" t="s">
        <v>8223</v>
      </c>
      <c r="J3071" t="s">
        <v>8245</v>
      </c>
      <c r="K3071">
        <v>1418587234</v>
      </c>
      <c r="L3071">
        <v>1415995234</v>
      </c>
      <c r="M3071" s="13">
        <f t="shared" si="293"/>
        <v>41957.833726851852</v>
      </c>
      <c r="N3071" s="13" t="str">
        <f t="shared" si="294"/>
        <v>2014</v>
      </c>
      <c r="O3071" s="13" t="str">
        <f t="shared" si="295"/>
        <v>Nov</v>
      </c>
      <c r="P3071" s="13">
        <f t="shared" si="296"/>
        <v>41987.833726851852</v>
      </c>
      <c r="Q3071" t="b">
        <v>0</v>
      </c>
      <c r="R3071">
        <v>7</v>
      </c>
      <c r="S3071" t="b">
        <v>0</v>
      </c>
      <c r="T3071" t="s">
        <v>8301</v>
      </c>
      <c r="U3071" s="9" t="s">
        <v>8315</v>
      </c>
      <c r="V3071" t="s">
        <v>8355</v>
      </c>
    </row>
    <row r="3072" spans="1:22" ht="45" hidden="1" x14ac:dyDescent="0.3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s="7">
        <f t="shared" si="297"/>
        <v>3</v>
      </c>
      <c r="G3072" s="7">
        <f t="shared" si="292"/>
        <v>20.88</v>
      </c>
      <c r="H3072" t="s">
        <v>8220</v>
      </c>
      <c r="I3072" t="s">
        <v>8224</v>
      </c>
      <c r="J3072" t="s">
        <v>8246</v>
      </c>
      <c r="K3072">
        <v>1481132169</v>
      </c>
      <c r="L3072">
        <v>1479317769</v>
      </c>
      <c r="M3072" s="13">
        <f t="shared" si="293"/>
        <v>42690.733437499999</v>
      </c>
      <c r="N3072" s="13" t="str">
        <f t="shared" si="294"/>
        <v>2016</v>
      </c>
      <c r="O3072" s="13" t="str">
        <f t="shared" si="295"/>
        <v>Nov</v>
      </c>
      <c r="P3072" s="13">
        <f t="shared" si="296"/>
        <v>42711.733437499999</v>
      </c>
      <c r="Q3072" t="b">
        <v>0</v>
      </c>
      <c r="R3072">
        <v>16</v>
      </c>
      <c r="S3072" t="b">
        <v>0</v>
      </c>
      <c r="T3072" t="s">
        <v>8301</v>
      </c>
      <c r="U3072" s="9" t="s">
        <v>8315</v>
      </c>
      <c r="V3072" t="s">
        <v>8355</v>
      </c>
    </row>
    <row r="3073" spans="1:22" ht="45" hidden="1" x14ac:dyDescent="0.3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s="7">
        <f t="shared" si="297"/>
        <v>60</v>
      </c>
      <c r="G3073" s="7">
        <f t="shared" si="292"/>
        <v>61.31</v>
      </c>
      <c r="H3073" t="s">
        <v>8220</v>
      </c>
      <c r="I3073" t="s">
        <v>8223</v>
      </c>
      <c r="J3073" t="s">
        <v>8245</v>
      </c>
      <c r="K3073">
        <v>1429595940</v>
      </c>
      <c r="L3073">
        <v>1428082481</v>
      </c>
      <c r="M3073" s="13">
        <f t="shared" si="293"/>
        <v>42097.732418981483</v>
      </c>
      <c r="N3073" s="13" t="str">
        <f t="shared" si="294"/>
        <v>2015</v>
      </c>
      <c r="O3073" s="13" t="str">
        <f t="shared" si="295"/>
        <v>Apr</v>
      </c>
      <c r="P3073" s="13">
        <f t="shared" si="296"/>
        <v>42115.249305555553</v>
      </c>
      <c r="Q3073" t="b">
        <v>0</v>
      </c>
      <c r="R3073">
        <v>117</v>
      </c>
      <c r="S3073" t="b">
        <v>0</v>
      </c>
      <c r="T3073" t="s">
        <v>8301</v>
      </c>
      <c r="U3073" s="9" t="s">
        <v>8315</v>
      </c>
      <c r="V3073" t="s">
        <v>8355</v>
      </c>
    </row>
    <row r="3074" spans="1:22" ht="60" hidden="1" x14ac:dyDescent="0.3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s="7">
        <f t="shared" si="297"/>
        <v>0</v>
      </c>
      <c r="G3074" s="7">
        <f t="shared" si="292"/>
        <v>1</v>
      </c>
      <c r="H3074" t="s">
        <v>8220</v>
      </c>
      <c r="I3074" t="s">
        <v>8223</v>
      </c>
      <c r="J3074" t="s">
        <v>8245</v>
      </c>
      <c r="K3074">
        <v>1477791960</v>
      </c>
      <c r="L3074">
        <v>1476549262</v>
      </c>
      <c r="M3074" s="13">
        <f t="shared" si="293"/>
        <v>42658.690532407403</v>
      </c>
      <c r="N3074" s="13" t="str">
        <f t="shared" si="294"/>
        <v>2016</v>
      </c>
      <c r="O3074" s="13" t="str">
        <f t="shared" si="295"/>
        <v>Oct</v>
      </c>
      <c r="P3074" s="13">
        <f t="shared" si="296"/>
        <v>42673.073611111111</v>
      </c>
      <c r="Q3074" t="b">
        <v>0</v>
      </c>
      <c r="R3074">
        <v>2</v>
      </c>
      <c r="S3074" t="b">
        <v>0</v>
      </c>
      <c r="T3074" t="s">
        <v>8301</v>
      </c>
      <c r="U3074" s="9" t="s">
        <v>8315</v>
      </c>
      <c r="V3074" t="s">
        <v>8355</v>
      </c>
    </row>
    <row r="3075" spans="1:22" ht="45" hidden="1" x14ac:dyDescent="0.3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s="7">
        <f t="shared" si="297"/>
        <v>0</v>
      </c>
      <c r="G3075" s="7">
        <f t="shared" si="292"/>
        <v>92.14</v>
      </c>
      <c r="H3075" t="s">
        <v>8220</v>
      </c>
      <c r="I3075" t="s">
        <v>8223</v>
      </c>
      <c r="J3075" t="s">
        <v>8245</v>
      </c>
      <c r="K3075">
        <v>1434309540</v>
      </c>
      <c r="L3075">
        <v>1429287900</v>
      </c>
      <c r="M3075" s="13">
        <f t="shared" si="293"/>
        <v>42111.684027777781</v>
      </c>
      <c r="N3075" s="13" t="str">
        <f t="shared" si="294"/>
        <v>2015</v>
      </c>
      <c r="O3075" s="13" t="str">
        <f t="shared" si="295"/>
        <v>Apr</v>
      </c>
      <c r="P3075" s="13">
        <f t="shared" si="296"/>
        <v>42169.804861111115</v>
      </c>
      <c r="Q3075" t="b">
        <v>0</v>
      </c>
      <c r="R3075">
        <v>7</v>
      </c>
      <c r="S3075" t="b">
        <v>0</v>
      </c>
      <c r="T3075" t="s">
        <v>8301</v>
      </c>
      <c r="U3075" s="9" t="s">
        <v>8315</v>
      </c>
      <c r="V3075" t="s">
        <v>8355</v>
      </c>
    </row>
    <row r="3076" spans="1:22" ht="60" hidden="1" x14ac:dyDescent="0.3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s="7">
        <f t="shared" si="297"/>
        <v>0</v>
      </c>
      <c r="G3076" s="7">
        <f t="shared" si="292"/>
        <v>7.33</v>
      </c>
      <c r="H3076" t="s">
        <v>8220</v>
      </c>
      <c r="I3076" t="s">
        <v>8229</v>
      </c>
      <c r="J3076" t="s">
        <v>8248</v>
      </c>
      <c r="K3076">
        <v>1457617359</v>
      </c>
      <c r="L3076">
        <v>1455025359</v>
      </c>
      <c r="M3076" s="13">
        <f t="shared" si="293"/>
        <v>42409.571284722217</v>
      </c>
      <c r="N3076" s="13" t="str">
        <f t="shared" si="294"/>
        <v>2016</v>
      </c>
      <c r="O3076" s="13" t="str">
        <f t="shared" si="295"/>
        <v>Feb</v>
      </c>
      <c r="P3076" s="13">
        <f t="shared" si="296"/>
        <v>42439.571284722217</v>
      </c>
      <c r="Q3076" t="b">
        <v>0</v>
      </c>
      <c r="R3076">
        <v>3</v>
      </c>
      <c r="S3076" t="b">
        <v>0</v>
      </c>
      <c r="T3076" t="s">
        <v>8301</v>
      </c>
      <c r="U3076" s="9" t="s">
        <v>8315</v>
      </c>
      <c r="V3076" t="s">
        <v>8355</v>
      </c>
    </row>
    <row r="3077" spans="1:22" ht="45" hidden="1" x14ac:dyDescent="0.3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s="7">
        <f t="shared" si="297"/>
        <v>9</v>
      </c>
      <c r="G3077" s="7">
        <f t="shared" si="292"/>
        <v>64.8</v>
      </c>
      <c r="H3077" t="s">
        <v>8220</v>
      </c>
      <c r="I3077" t="s">
        <v>8223</v>
      </c>
      <c r="J3077" t="s">
        <v>8245</v>
      </c>
      <c r="K3077">
        <v>1471573640</v>
      </c>
      <c r="L3077">
        <v>1467253640</v>
      </c>
      <c r="M3077" s="13">
        <f t="shared" si="293"/>
        <v>42551.102314814809</v>
      </c>
      <c r="N3077" s="13" t="str">
        <f t="shared" si="294"/>
        <v>2016</v>
      </c>
      <c r="O3077" s="13" t="str">
        <f t="shared" si="295"/>
        <v>Jun</v>
      </c>
      <c r="P3077" s="13">
        <f t="shared" si="296"/>
        <v>42601.102314814809</v>
      </c>
      <c r="Q3077" t="b">
        <v>0</v>
      </c>
      <c r="R3077">
        <v>20</v>
      </c>
      <c r="S3077" t="b">
        <v>0</v>
      </c>
      <c r="T3077" t="s">
        <v>8301</v>
      </c>
      <c r="U3077" s="9" t="s">
        <v>8315</v>
      </c>
      <c r="V3077" t="s">
        <v>8355</v>
      </c>
    </row>
    <row r="3078" spans="1:22" ht="30" hidden="1" x14ac:dyDescent="0.3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s="7">
        <f t="shared" si="297"/>
        <v>15</v>
      </c>
      <c r="G3078" s="7">
        <f t="shared" si="292"/>
        <v>30.12</v>
      </c>
      <c r="H3078" t="s">
        <v>8220</v>
      </c>
      <c r="I3078" t="s">
        <v>8223</v>
      </c>
      <c r="J3078" t="s">
        <v>8245</v>
      </c>
      <c r="K3078">
        <v>1444405123</v>
      </c>
      <c r="L3078">
        <v>1439221123</v>
      </c>
      <c r="M3078" s="13">
        <f t="shared" si="293"/>
        <v>42226.651886574073</v>
      </c>
      <c r="N3078" s="13" t="str">
        <f t="shared" si="294"/>
        <v>2015</v>
      </c>
      <c r="O3078" s="13" t="str">
        <f t="shared" si="295"/>
        <v>Aug</v>
      </c>
      <c r="P3078" s="13">
        <f t="shared" si="296"/>
        <v>42286.651886574073</v>
      </c>
      <c r="Q3078" t="b">
        <v>0</v>
      </c>
      <c r="R3078">
        <v>50</v>
      </c>
      <c r="S3078" t="b">
        <v>0</v>
      </c>
      <c r="T3078" t="s">
        <v>8301</v>
      </c>
      <c r="U3078" s="9" t="s">
        <v>8315</v>
      </c>
      <c r="V3078" t="s">
        <v>8355</v>
      </c>
    </row>
    <row r="3079" spans="1:22" ht="45" hidden="1" x14ac:dyDescent="0.3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s="7">
        <f t="shared" si="297"/>
        <v>0</v>
      </c>
      <c r="G3079" s="7">
        <f t="shared" si="292"/>
        <v>52.5</v>
      </c>
      <c r="H3079" t="s">
        <v>8220</v>
      </c>
      <c r="I3079" t="s">
        <v>8228</v>
      </c>
      <c r="J3079" t="s">
        <v>8250</v>
      </c>
      <c r="K3079">
        <v>1488495478</v>
      </c>
      <c r="L3079">
        <v>1485903478</v>
      </c>
      <c r="M3079" s="13">
        <f t="shared" si="293"/>
        <v>42766.956921296296</v>
      </c>
      <c r="N3079" s="13" t="str">
        <f t="shared" si="294"/>
        <v>2017</v>
      </c>
      <c r="O3079" s="13" t="str">
        <f t="shared" si="295"/>
        <v>Jan</v>
      </c>
      <c r="P3079" s="13">
        <f t="shared" si="296"/>
        <v>42796.956921296296</v>
      </c>
      <c r="Q3079" t="b">
        <v>0</v>
      </c>
      <c r="R3079">
        <v>2</v>
      </c>
      <c r="S3079" t="b">
        <v>0</v>
      </c>
      <c r="T3079" t="s">
        <v>8301</v>
      </c>
      <c r="U3079" s="9" t="s">
        <v>8315</v>
      </c>
      <c r="V3079" t="s">
        <v>8355</v>
      </c>
    </row>
    <row r="3080" spans="1:22" ht="60" hidden="1" x14ac:dyDescent="0.3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s="7">
        <f t="shared" si="297"/>
        <v>0</v>
      </c>
      <c r="G3080" s="7">
        <f t="shared" si="292"/>
        <v>23.67</v>
      </c>
      <c r="H3080" t="s">
        <v>8220</v>
      </c>
      <c r="I3080" t="s">
        <v>8223</v>
      </c>
      <c r="J3080" t="s">
        <v>8245</v>
      </c>
      <c r="K3080">
        <v>1424920795</v>
      </c>
      <c r="L3080">
        <v>1422328795</v>
      </c>
      <c r="M3080" s="13">
        <f t="shared" si="293"/>
        <v>42031.138831018514</v>
      </c>
      <c r="N3080" s="13" t="str">
        <f t="shared" si="294"/>
        <v>2015</v>
      </c>
      <c r="O3080" s="13" t="str">
        <f t="shared" si="295"/>
        <v>Jan</v>
      </c>
      <c r="P3080" s="13">
        <f t="shared" si="296"/>
        <v>42061.138831018514</v>
      </c>
      <c r="Q3080" t="b">
        <v>0</v>
      </c>
      <c r="R3080">
        <v>3</v>
      </c>
      <c r="S3080" t="b">
        <v>0</v>
      </c>
      <c r="T3080" t="s">
        <v>8301</v>
      </c>
      <c r="U3080" s="9" t="s">
        <v>8315</v>
      </c>
      <c r="V3080" t="s">
        <v>8355</v>
      </c>
    </row>
    <row r="3081" spans="1:22" ht="45" hidden="1" x14ac:dyDescent="0.3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s="7">
        <f t="shared" si="297"/>
        <v>1</v>
      </c>
      <c r="G3081" s="7">
        <f t="shared" si="292"/>
        <v>415.78</v>
      </c>
      <c r="H3081" t="s">
        <v>8220</v>
      </c>
      <c r="I3081" t="s">
        <v>8223</v>
      </c>
      <c r="J3081" t="s">
        <v>8245</v>
      </c>
      <c r="K3081">
        <v>1427040435</v>
      </c>
      <c r="L3081">
        <v>1424452035</v>
      </c>
      <c r="M3081" s="13">
        <f t="shared" si="293"/>
        <v>42055.713368055556</v>
      </c>
      <c r="N3081" s="13" t="str">
        <f t="shared" si="294"/>
        <v>2015</v>
      </c>
      <c r="O3081" s="13" t="str">
        <f t="shared" si="295"/>
        <v>Feb</v>
      </c>
      <c r="P3081" s="13">
        <f t="shared" si="296"/>
        <v>42085.671701388885</v>
      </c>
      <c r="Q3081" t="b">
        <v>0</v>
      </c>
      <c r="R3081">
        <v>27</v>
      </c>
      <c r="S3081" t="b">
        <v>0</v>
      </c>
      <c r="T3081" t="s">
        <v>8301</v>
      </c>
      <c r="U3081" s="9" t="s">
        <v>8315</v>
      </c>
      <c r="V3081" t="s">
        <v>8355</v>
      </c>
    </row>
    <row r="3082" spans="1:22" ht="45" hidden="1" x14ac:dyDescent="0.3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s="7">
        <f t="shared" si="297"/>
        <v>0</v>
      </c>
      <c r="G3082" s="7">
        <f t="shared" ref="G3082:G3145" si="298">IFERROR(ROUND(E3082/R3082,2),0)</f>
        <v>53.71</v>
      </c>
      <c r="H3082" t="s">
        <v>8220</v>
      </c>
      <c r="I3082" t="s">
        <v>8223</v>
      </c>
      <c r="J3082" t="s">
        <v>8245</v>
      </c>
      <c r="K3082">
        <v>1419644444</v>
      </c>
      <c r="L3082">
        <v>1414456844</v>
      </c>
      <c r="M3082" s="13">
        <f t="shared" ref="M3082:M3145" si="299">(((L3082/60)/60)/24)+DATE(1970,1,1)</f>
        <v>41940.028287037036</v>
      </c>
      <c r="N3082" s="13" t="str">
        <f t="shared" ref="N3082:N3145" si="300">TEXT(M3082, "YYY")</f>
        <v>2014</v>
      </c>
      <c r="O3082" s="13" t="str">
        <f t="shared" ref="O3082:O3145" si="301">TEXT(M3082,"MMM")</f>
        <v>Oct</v>
      </c>
      <c r="P3082" s="13">
        <f t="shared" ref="P3082:P3145" si="302">(((K3082/60)/60)/24)+DATE(1970,1,1)</f>
        <v>42000.0699537037</v>
      </c>
      <c r="Q3082" t="b">
        <v>0</v>
      </c>
      <c r="R3082">
        <v>7</v>
      </c>
      <c r="S3082" t="b">
        <v>0</v>
      </c>
      <c r="T3082" t="s">
        <v>8301</v>
      </c>
      <c r="U3082" s="9" t="s">
        <v>8315</v>
      </c>
      <c r="V3082" t="s">
        <v>8355</v>
      </c>
    </row>
    <row r="3083" spans="1:22" ht="60" hidden="1" x14ac:dyDescent="0.3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s="7">
        <f t="shared" si="297"/>
        <v>0</v>
      </c>
      <c r="G3083" s="7">
        <f t="shared" si="298"/>
        <v>420.6</v>
      </c>
      <c r="H3083" t="s">
        <v>8220</v>
      </c>
      <c r="I3083" t="s">
        <v>8223</v>
      </c>
      <c r="J3083" t="s">
        <v>8245</v>
      </c>
      <c r="K3083">
        <v>1442722891</v>
      </c>
      <c r="L3083">
        <v>1440130891</v>
      </c>
      <c r="M3083" s="13">
        <f t="shared" si="299"/>
        <v>42237.181608796294</v>
      </c>
      <c r="N3083" s="13" t="str">
        <f t="shared" si="300"/>
        <v>2015</v>
      </c>
      <c r="O3083" s="13" t="str">
        <f t="shared" si="301"/>
        <v>Aug</v>
      </c>
      <c r="P3083" s="13">
        <f t="shared" si="302"/>
        <v>42267.181608796294</v>
      </c>
      <c r="Q3083" t="b">
        <v>0</v>
      </c>
      <c r="R3083">
        <v>5</v>
      </c>
      <c r="S3083" t="b">
        <v>0</v>
      </c>
      <c r="T3083" t="s">
        <v>8301</v>
      </c>
      <c r="U3083" s="9" t="s">
        <v>8315</v>
      </c>
      <c r="V3083" t="s">
        <v>8355</v>
      </c>
    </row>
    <row r="3084" spans="1:22" ht="45" hidden="1" x14ac:dyDescent="0.3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s="7">
        <f t="shared" si="297"/>
        <v>0</v>
      </c>
      <c r="G3084" s="7">
        <f t="shared" si="298"/>
        <v>0</v>
      </c>
      <c r="H3084" t="s">
        <v>8220</v>
      </c>
      <c r="I3084" t="s">
        <v>8223</v>
      </c>
      <c r="J3084" t="s">
        <v>8245</v>
      </c>
      <c r="K3084">
        <v>1447628946</v>
      </c>
      <c r="L3084">
        <v>1445033346</v>
      </c>
      <c r="M3084" s="13">
        <f t="shared" si="299"/>
        <v>42293.922986111109</v>
      </c>
      <c r="N3084" s="13" t="str">
        <f t="shared" si="300"/>
        <v>2015</v>
      </c>
      <c r="O3084" s="13" t="str">
        <f t="shared" si="301"/>
        <v>Oct</v>
      </c>
      <c r="P3084" s="13">
        <f t="shared" si="302"/>
        <v>42323.96465277778</v>
      </c>
      <c r="Q3084" t="b">
        <v>0</v>
      </c>
      <c r="R3084">
        <v>0</v>
      </c>
      <c r="S3084" t="b">
        <v>0</v>
      </c>
      <c r="T3084" t="s">
        <v>8301</v>
      </c>
      <c r="U3084" s="9" t="s">
        <v>8315</v>
      </c>
      <c r="V3084" t="s">
        <v>8355</v>
      </c>
    </row>
    <row r="3085" spans="1:22" ht="60" hidden="1" x14ac:dyDescent="0.3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s="7">
        <f t="shared" si="297"/>
        <v>0</v>
      </c>
      <c r="G3085" s="7">
        <f t="shared" si="298"/>
        <v>18.670000000000002</v>
      </c>
      <c r="H3085" t="s">
        <v>8220</v>
      </c>
      <c r="I3085" t="s">
        <v>8223</v>
      </c>
      <c r="J3085" t="s">
        <v>8245</v>
      </c>
      <c r="K3085">
        <v>1409547600</v>
      </c>
      <c r="L3085">
        <v>1406986278</v>
      </c>
      <c r="M3085" s="13">
        <f t="shared" si="299"/>
        <v>41853.563402777778</v>
      </c>
      <c r="N3085" s="13" t="str">
        <f t="shared" si="300"/>
        <v>2014</v>
      </c>
      <c r="O3085" s="13" t="str">
        <f t="shared" si="301"/>
        <v>Aug</v>
      </c>
      <c r="P3085" s="13">
        <f t="shared" si="302"/>
        <v>41883.208333333336</v>
      </c>
      <c r="Q3085" t="b">
        <v>0</v>
      </c>
      <c r="R3085">
        <v>3</v>
      </c>
      <c r="S3085" t="b">
        <v>0</v>
      </c>
      <c r="T3085" t="s">
        <v>8301</v>
      </c>
      <c r="U3085" s="9" t="s">
        <v>8315</v>
      </c>
      <c r="V3085" t="s">
        <v>8355</v>
      </c>
    </row>
    <row r="3086" spans="1:22" ht="60" hidden="1" x14ac:dyDescent="0.3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s="7">
        <f t="shared" si="297"/>
        <v>12</v>
      </c>
      <c r="G3086" s="7">
        <f t="shared" si="298"/>
        <v>78.33</v>
      </c>
      <c r="H3086" t="s">
        <v>8220</v>
      </c>
      <c r="I3086" t="s">
        <v>8223</v>
      </c>
      <c r="J3086" t="s">
        <v>8245</v>
      </c>
      <c r="K3086">
        <v>1430851680</v>
      </c>
      <c r="L3086">
        <v>1428340931</v>
      </c>
      <c r="M3086" s="13">
        <f t="shared" si="299"/>
        <v>42100.723738425921</v>
      </c>
      <c r="N3086" s="13" t="str">
        <f t="shared" si="300"/>
        <v>2015</v>
      </c>
      <c r="O3086" s="13" t="str">
        <f t="shared" si="301"/>
        <v>Apr</v>
      </c>
      <c r="P3086" s="13">
        <f t="shared" si="302"/>
        <v>42129.783333333333</v>
      </c>
      <c r="Q3086" t="b">
        <v>0</v>
      </c>
      <c r="R3086">
        <v>6</v>
      </c>
      <c r="S3086" t="b">
        <v>0</v>
      </c>
      <c r="T3086" t="s">
        <v>8301</v>
      </c>
      <c r="U3086" s="9" t="s">
        <v>8315</v>
      </c>
      <c r="V3086" t="s">
        <v>8355</v>
      </c>
    </row>
    <row r="3087" spans="1:22" ht="45" hidden="1" x14ac:dyDescent="0.3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s="7">
        <f t="shared" si="297"/>
        <v>2</v>
      </c>
      <c r="G3087" s="7">
        <f t="shared" si="298"/>
        <v>67.78</v>
      </c>
      <c r="H3087" t="s">
        <v>8220</v>
      </c>
      <c r="I3087" t="s">
        <v>8223</v>
      </c>
      <c r="J3087" t="s">
        <v>8245</v>
      </c>
      <c r="K3087">
        <v>1443561159</v>
      </c>
      <c r="L3087">
        <v>1440969159</v>
      </c>
      <c r="M3087" s="13">
        <f t="shared" si="299"/>
        <v>42246.883784722217</v>
      </c>
      <c r="N3087" s="13" t="str">
        <f t="shared" si="300"/>
        <v>2015</v>
      </c>
      <c r="O3087" s="13" t="str">
        <f t="shared" si="301"/>
        <v>Aug</v>
      </c>
      <c r="P3087" s="13">
        <f t="shared" si="302"/>
        <v>42276.883784722217</v>
      </c>
      <c r="Q3087" t="b">
        <v>0</v>
      </c>
      <c r="R3087">
        <v>9</v>
      </c>
      <c r="S3087" t="b">
        <v>0</v>
      </c>
      <c r="T3087" t="s">
        <v>8301</v>
      </c>
      <c r="U3087" s="9" t="s">
        <v>8315</v>
      </c>
      <c r="V3087" t="s">
        <v>8355</v>
      </c>
    </row>
    <row r="3088" spans="1:22" ht="60" hidden="1" x14ac:dyDescent="0.3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s="7">
        <f t="shared" si="297"/>
        <v>0</v>
      </c>
      <c r="G3088" s="7">
        <f t="shared" si="298"/>
        <v>16.670000000000002</v>
      </c>
      <c r="H3088" t="s">
        <v>8220</v>
      </c>
      <c r="I3088" t="s">
        <v>8236</v>
      </c>
      <c r="J3088" t="s">
        <v>8248</v>
      </c>
      <c r="K3088">
        <v>1439827559</v>
      </c>
      <c r="L3088">
        <v>1434643559</v>
      </c>
      <c r="M3088" s="13">
        <f t="shared" si="299"/>
        <v>42173.67082175926</v>
      </c>
      <c r="N3088" s="13" t="str">
        <f t="shared" si="300"/>
        <v>2015</v>
      </c>
      <c r="O3088" s="13" t="str">
        <f t="shared" si="301"/>
        <v>Jun</v>
      </c>
      <c r="P3088" s="13">
        <f t="shared" si="302"/>
        <v>42233.67082175926</v>
      </c>
      <c r="Q3088" t="b">
        <v>0</v>
      </c>
      <c r="R3088">
        <v>3</v>
      </c>
      <c r="S3088" t="b">
        <v>0</v>
      </c>
      <c r="T3088" t="s">
        <v>8301</v>
      </c>
      <c r="U3088" s="9" t="s">
        <v>8315</v>
      </c>
      <c r="V3088" t="s">
        <v>8355</v>
      </c>
    </row>
    <row r="3089" spans="1:22" ht="45" hidden="1" x14ac:dyDescent="0.3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s="7">
        <f t="shared" si="297"/>
        <v>1</v>
      </c>
      <c r="G3089" s="7">
        <f t="shared" si="298"/>
        <v>62.5</v>
      </c>
      <c r="H3089" t="s">
        <v>8220</v>
      </c>
      <c r="I3089" t="s">
        <v>8223</v>
      </c>
      <c r="J3089" t="s">
        <v>8245</v>
      </c>
      <c r="K3089">
        <v>1482294990</v>
      </c>
      <c r="L3089">
        <v>1477107390</v>
      </c>
      <c r="M3089" s="13">
        <f t="shared" si="299"/>
        <v>42665.150347222225</v>
      </c>
      <c r="N3089" s="13" t="str">
        <f t="shared" si="300"/>
        <v>2016</v>
      </c>
      <c r="O3089" s="13" t="str">
        <f t="shared" si="301"/>
        <v>Oct</v>
      </c>
      <c r="P3089" s="13">
        <f t="shared" si="302"/>
        <v>42725.192013888889</v>
      </c>
      <c r="Q3089" t="b">
        <v>0</v>
      </c>
      <c r="R3089">
        <v>2</v>
      </c>
      <c r="S3089" t="b">
        <v>0</v>
      </c>
      <c r="T3089" t="s">
        <v>8301</v>
      </c>
      <c r="U3089" s="9" t="s">
        <v>8315</v>
      </c>
      <c r="V3089" t="s">
        <v>8355</v>
      </c>
    </row>
    <row r="3090" spans="1:22" ht="45" hidden="1" x14ac:dyDescent="0.3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s="7">
        <f t="shared" si="297"/>
        <v>0</v>
      </c>
      <c r="G3090" s="7">
        <f t="shared" si="298"/>
        <v>42</v>
      </c>
      <c r="H3090" t="s">
        <v>8220</v>
      </c>
      <c r="I3090" t="s">
        <v>8223</v>
      </c>
      <c r="J3090" t="s">
        <v>8245</v>
      </c>
      <c r="K3090">
        <v>1420724460</v>
      </c>
      <c r="L3090">
        <v>1418046247</v>
      </c>
      <c r="M3090" s="13">
        <f t="shared" si="299"/>
        <v>41981.57230324074</v>
      </c>
      <c r="N3090" s="13" t="str">
        <f t="shared" si="300"/>
        <v>2014</v>
      </c>
      <c r="O3090" s="13" t="str">
        <f t="shared" si="301"/>
        <v>Dec</v>
      </c>
      <c r="P3090" s="13">
        <f t="shared" si="302"/>
        <v>42012.570138888885</v>
      </c>
      <c r="Q3090" t="b">
        <v>0</v>
      </c>
      <c r="R3090">
        <v>3</v>
      </c>
      <c r="S3090" t="b">
        <v>0</v>
      </c>
      <c r="T3090" t="s">
        <v>8301</v>
      </c>
      <c r="U3090" s="9" t="s">
        <v>8315</v>
      </c>
      <c r="V3090" t="s">
        <v>8355</v>
      </c>
    </row>
    <row r="3091" spans="1:22" ht="45" hidden="1" x14ac:dyDescent="0.3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s="7">
        <f t="shared" si="297"/>
        <v>23</v>
      </c>
      <c r="G3091" s="7">
        <f t="shared" si="298"/>
        <v>130.09</v>
      </c>
      <c r="H3091" t="s">
        <v>8220</v>
      </c>
      <c r="I3091" t="s">
        <v>8223</v>
      </c>
      <c r="J3091" t="s">
        <v>8245</v>
      </c>
      <c r="K3091">
        <v>1468029540</v>
      </c>
      <c r="L3091">
        <v>1465304483</v>
      </c>
      <c r="M3091" s="13">
        <f t="shared" si="299"/>
        <v>42528.542627314819</v>
      </c>
      <c r="N3091" s="13" t="str">
        <f t="shared" si="300"/>
        <v>2016</v>
      </c>
      <c r="O3091" s="13" t="str">
        <f t="shared" si="301"/>
        <v>Jun</v>
      </c>
      <c r="P3091" s="13">
        <f t="shared" si="302"/>
        <v>42560.082638888889</v>
      </c>
      <c r="Q3091" t="b">
        <v>0</v>
      </c>
      <c r="R3091">
        <v>45</v>
      </c>
      <c r="S3091" t="b">
        <v>0</v>
      </c>
      <c r="T3091" t="s">
        <v>8301</v>
      </c>
      <c r="U3091" s="9" t="s">
        <v>8315</v>
      </c>
      <c r="V3091" t="s">
        <v>8355</v>
      </c>
    </row>
    <row r="3092" spans="1:22" ht="60" hidden="1" x14ac:dyDescent="0.3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s="7">
        <f t="shared" si="297"/>
        <v>5</v>
      </c>
      <c r="G3092" s="7">
        <f t="shared" si="298"/>
        <v>1270.22</v>
      </c>
      <c r="H3092" t="s">
        <v>8220</v>
      </c>
      <c r="I3092" t="s">
        <v>8223</v>
      </c>
      <c r="J3092" t="s">
        <v>8245</v>
      </c>
      <c r="K3092">
        <v>1430505545</v>
      </c>
      <c r="L3092">
        <v>1425325145</v>
      </c>
      <c r="M3092" s="13">
        <f t="shared" si="299"/>
        <v>42065.818807870368</v>
      </c>
      <c r="N3092" s="13" t="str">
        <f t="shared" si="300"/>
        <v>2015</v>
      </c>
      <c r="O3092" s="13" t="str">
        <f t="shared" si="301"/>
        <v>Mar</v>
      </c>
      <c r="P3092" s="13">
        <f t="shared" si="302"/>
        <v>42125.777141203704</v>
      </c>
      <c r="Q3092" t="b">
        <v>0</v>
      </c>
      <c r="R3092">
        <v>9</v>
      </c>
      <c r="S3092" t="b">
        <v>0</v>
      </c>
      <c r="T3092" t="s">
        <v>8301</v>
      </c>
      <c r="U3092" s="9" t="s">
        <v>8315</v>
      </c>
      <c r="V3092" t="s">
        <v>8355</v>
      </c>
    </row>
    <row r="3093" spans="1:22" ht="60" hidden="1" x14ac:dyDescent="0.3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s="7">
        <f t="shared" si="297"/>
        <v>16</v>
      </c>
      <c r="G3093" s="7">
        <f t="shared" si="298"/>
        <v>88.44</v>
      </c>
      <c r="H3093" t="s">
        <v>8220</v>
      </c>
      <c r="I3093" t="s">
        <v>8223</v>
      </c>
      <c r="J3093" t="s">
        <v>8245</v>
      </c>
      <c r="K3093">
        <v>1471214743</v>
      </c>
      <c r="L3093">
        <v>1468622743</v>
      </c>
      <c r="M3093" s="13">
        <f t="shared" si="299"/>
        <v>42566.948414351849</v>
      </c>
      <c r="N3093" s="13" t="str">
        <f t="shared" si="300"/>
        <v>2016</v>
      </c>
      <c r="O3093" s="13" t="str">
        <f t="shared" si="301"/>
        <v>Jul</v>
      </c>
      <c r="P3093" s="13">
        <f t="shared" si="302"/>
        <v>42596.948414351849</v>
      </c>
      <c r="Q3093" t="b">
        <v>0</v>
      </c>
      <c r="R3093">
        <v>9</v>
      </c>
      <c r="S3093" t="b">
        <v>0</v>
      </c>
      <c r="T3093" t="s">
        <v>8301</v>
      </c>
      <c r="U3093" s="9" t="s">
        <v>8315</v>
      </c>
      <c r="V3093" t="s">
        <v>8355</v>
      </c>
    </row>
    <row r="3094" spans="1:22" ht="45" hidden="1" x14ac:dyDescent="0.3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s="7">
        <f t="shared" si="297"/>
        <v>1</v>
      </c>
      <c r="G3094" s="7">
        <f t="shared" si="298"/>
        <v>56.34</v>
      </c>
      <c r="H3094" t="s">
        <v>8220</v>
      </c>
      <c r="I3094" t="s">
        <v>8223</v>
      </c>
      <c r="J3094" t="s">
        <v>8245</v>
      </c>
      <c r="K3094">
        <v>1444946400</v>
      </c>
      <c r="L3094">
        <v>1441723912</v>
      </c>
      <c r="M3094" s="13">
        <f t="shared" si="299"/>
        <v>42255.619351851856</v>
      </c>
      <c r="N3094" s="13" t="str">
        <f t="shared" si="300"/>
        <v>2015</v>
      </c>
      <c r="O3094" s="13" t="str">
        <f t="shared" si="301"/>
        <v>Sep</v>
      </c>
      <c r="P3094" s="13">
        <f t="shared" si="302"/>
        <v>42292.916666666672</v>
      </c>
      <c r="Q3094" t="b">
        <v>0</v>
      </c>
      <c r="R3094">
        <v>21</v>
      </c>
      <c r="S3094" t="b">
        <v>0</v>
      </c>
      <c r="T3094" t="s">
        <v>8301</v>
      </c>
      <c r="U3094" s="9" t="s">
        <v>8315</v>
      </c>
      <c r="V3094" t="s">
        <v>8355</v>
      </c>
    </row>
    <row r="3095" spans="1:22" ht="60" hidden="1" x14ac:dyDescent="0.3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s="7">
        <f t="shared" si="297"/>
        <v>23</v>
      </c>
      <c r="G3095" s="7">
        <f t="shared" si="298"/>
        <v>53.53</v>
      </c>
      <c r="H3095" t="s">
        <v>8220</v>
      </c>
      <c r="I3095" t="s">
        <v>8228</v>
      </c>
      <c r="J3095" t="s">
        <v>8250</v>
      </c>
      <c r="K3095">
        <v>1401595140</v>
      </c>
      <c r="L3095">
        <v>1398980941</v>
      </c>
      <c r="M3095" s="13">
        <f t="shared" si="299"/>
        <v>41760.909039351849</v>
      </c>
      <c r="N3095" s="13" t="str">
        <f t="shared" si="300"/>
        <v>2014</v>
      </c>
      <c r="O3095" s="13" t="str">
        <f t="shared" si="301"/>
        <v>May</v>
      </c>
      <c r="P3095" s="13">
        <f t="shared" si="302"/>
        <v>41791.165972222225</v>
      </c>
      <c r="Q3095" t="b">
        <v>0</v>
      </c>
      <c r="R3095">
        <v>17</v>
      </c>
      <c r="S3095" t="b">
        <v>0</v>
      </c>
      <c r="T3095" t="s">
        <v>8301</v>
      </c>
      <c r="U3095" s="9" t="s">
        <v>8315</v>
      </c>
      <c r="V3095" t="s">
        <v>8355</v>
      </c>
    </row>
    <row r="3096" spans="1:22" ht="45" hidden="1" x14ac:dyDescent="0.3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s="7">
        <f t="shared" si="297"/>
        <v>0</v>
      </c>
      <c r="G3096" s="7">
        <f t="shared" si="298"/>
        <v>25</v>
      </c>
      <c r="H3096" t="s">
        <v>8220</v>
      </c>
      <c r="I3096" t="s">
        <v>8223</v>
      </c>
      <c r="J3096" t="s">
        <v>8245</v>
      </c>
      <c r="K3096">
        <v>1442775956</v>
      </c>
      <c r="L3096">
        <v>1437591956</v>
      </c>
      <c r="M3096" s="13">
        <f t="shared" si="299"/>
        <v>42207.795787037037</v>
      </c>
      <c r="N3096" s="13" t="str">
        <f t="shared" si="300"/>
        <v>2015</v>
      </c>
      <c r="O3096" s="13" t="str">
        <f t="shared" si="301"/>
        <v>Jul</v>
      </c>
      <c r="P3096" s="13">
        <f t="shared" si="302"/>
        <v>42267.795787037037</v>
      </c>
      <c r="Q3096" t="b">
        <v>0</v>
      </c>
      <c r="R3096">
        <v>1</v>
      </c>
      <c r="S3096" t="b">
        <v>0</v>
      </c>
      <c r="T3096" t="s">
        <v>8301</v>
      </c>
      <c r="U3096" s="9" t="s">
        <v>8315</v>
      </c>
      <c r="V3096" t="s">
        <v>8355</v>
      </c>
    </row>
    <row r="3097" spans="1:22" ht="45" hidden="1" x14ac:dyDescent="0.3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s="7">
        <f t="shared" si="297"/>
        <v>0</v>
      </c>
      <c r="G3097" s="7">
        <f t="shared" si="298"/>
        <v>50</v>
      </c>
      <c r="H3097" t="s">
        <v>8220</v>
      </c>
      <c r="I3097" t="s">
        <v>8223</v>
      </c>
      <c r="J3097" t="s">
        <v>8245</v>
      </c>
      <c r="K3097">
        <v>1470011780</v>
      </c>
      <c r="L3097">
        <v>1464827780</v>
      </c>
      <c r="M3097" s="13">
        <f t="shared" si="299"/>
        <v>42523.025231481486</v>
      </c>
      <c r="N3097" s="13" t="str">
        <f t="shared" si="300"/>
        <v>2016</v>
      </c>
      <c r="O3097" s="13" t="str">
        <f t="shared" si="301"/>
        <v>Jun</v>
      </c>
      <c r="P3097" s="13">
        <f t="shared" si="302"/>
        <v>42583.025231481486</v>
      </c>
      <c r="Q3097" t="b">
        <v>0</v>
      </c>
      <c r="R3097">
        <v>1</v>
      </c>
      <c r="S3097" t="b">
        <v>0</v>
      </c>
      <c r="T3097" t="s">
        <v>8301</v>
      </c>
      <c r="U3097" s="9" t="s">
        <v>8315</v>
      </c>
      <c r="V3097" t="s">
        <v>8355</v>
      </c>
    </row>
    <row r="3098" spans="1:22" ht="45" hidden="1" x14ac:dyDescent="0.3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s="7">
        <f t="shared" si="297"/>
        <v>4</v>
      </c>
      <c r="G3098" s="7">
        <f t="shared" si="298"/>
        <v>56.79</v>
      </c>
      <c r="H3098" t="s">
        <v>8220</v>
      </c>
      <c r="I3098" t="s">
        <v>8223</v>
      </c>
      <c r="J3098" t="s">
        <v>8245</v>
      </c>
      <c r="K3098">
        <v>1432151326</v>
      </c>
      <c r="L3098">
        <v>1429559326</v>
      </c>
      <c r="M3098" s="13">
        <f t="shared" si="299"/>
        <v>42114.825532407413</v>
      </c>
      <c r="N3098" s="13" t="str">
        <f t="shared" si="300"/>
        <v>2015</v>
      </c>
      <c r="O3098" s="13" t="str">
        <f t="shared" si="301"/>
        <v>Apr</v>
      </c>
      <c r="P3098" s="13">
        <f t="shared" si="302"/>
        <v>42144.825532407413</v>
      </c>
      <c r="Q3098" t="b">
        <v>0</v>
      </c>
      <c r="R3098">
        <v>14</v>
      </c>
      <c r="S3098" t="b">
        <v>0</v>
      </c>
      <c r="T3098" t="s">
        <v>8301</v>
      </c>
      <c r="U3098" s="9" t="s">
        <v>8315</v>
      </c>
      <c r="V3098" t="s">
        <v>8355</v>
      </c>
    </row>
    <row r="3099" spans="1:22" ht="45" hidden="1" x14ac:dyDescent="0.3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s="7">
        <f t="shared" si="297"/>
        <v>17</v>
      </c>
      <c r="G3099" s="7">
        <f t="shared" si="298"/>
        <v>40.83</v>
      </c>
      <c r="H3099" t="s">
        <v>8220</v>
      </c>
      <c r="I3099" t="s">
        <v>8224</v>
      </c>
      <c r="J3099" t="s">
        <v>8246</v>
      </c>
      <c r="K3099">
        <v>1475848800</v>
      </c>
      <c r="L3099">
        <v>1474027501</v>
      </c>
      <c r="M3099" s="13">
        <f t="shared" si="299"/>
        <v>42629.503483796296</v>
      </c>
      <c r="N3099" s="13" t="str">
        <f t="shared" si="300"/>
        <v>2016</v>
      </c>
      <c r="O3099" s="13" t="str">
        <f t="shared" si="301"/>
        <v>Sep</v>
      </c>
      <c r="P3099" s="13">
        <f t="shared" si="302"/>
        <v>42650.583333333328</v>
      </c>
      <c r="Q3099" t="b">
        <v>0</v>
      </c>
      <c r="R3099">
        <v>42</v>
      </c>
      <c r="S3099" t="b">
        <v>0</v>
      </c>
      <c r="T3099" t="s">
        <v>8301</v>
      </c>
      <c r="U3099" s="9" t="s">
        <v>8315</v>
      </c>
      <c r="V3099" t="s">
        <v>8355</v>
      </c>
    </row>
    <row r="3100" spans="1:22" ht="60" hidden="1" x14ac:dyDescent="0.3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s="7">
        <f t="shared" si="297"/>
        <v>4</v>
      </c>
      <c r="G3100" s="7">
        <f t="shared" si="298"/>
        <v>65.11</v>
      </c>
      <c r="H3100" t="s">
        <v>8220</v>
      </c>
      <c r="I3100" t="s">
        <v>8223</v>
      </c>
      <c r="J3100" t="s">
        <v>8245</v>
      </c>
      <c r="K3100">
        <v>1454890620</v>
      </c>
      <c r="L3100">
        <v>1450724449</v>
      </c>
      <c r="M3100" s="13">
        <f t="shared" si="299"/>
        <v>42359.792233796295</v>
      </c>
      <c r="N3100" s="13" t="str">
        <f t="shared" si="300"/>
        <v>2015</v>
      </c>
      <c r="O3100" s="13" t="str">
        <f t="shared" si="301"/>
        <v>Dec</v>
      </c>
      <c r="P3100" s="13">
        <f t="shared" si="302"/>
        <v>42408.01180555555</v>
      </c>
      <c r="Q3100" t="b">
        <v>0</v>
      </c>
      <c r="R3100">
        <v>27</v>
      </c>
      <c r="S3100" t="b">
        <v>0</v>
      </c>
      <c r="T3100" t="s">
        <v>8301</v>
      </c>
      <c r="U3100" s="9" t="s">
        <v>8315</v>
      </c>
      <c r="V3100" t="s">
        <v>8355</v>
      </c>
    </row>
    <row r="3101" spans="1:22" ht="60" hidden="1" x14ac:dyDescent="0.3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s="7">
        <f t="shared" si="297"/>
        <v>14</v>
      </c>
      <c r="G3101" s="7">
        <f t="shared" si="298"/>
        <v>55.6</v>
      </c>
      <c r="H3101" t="s">
        <v>8220</v>
      </c>
      <c r="I3101" t="s">
        <v>8223</v>
      </c>
      <c r="J3101" t="s">
        <v>8245</v>
      </c>
      <c r="K3101">
        <v>1455251591</v>
      </c>
      <c r="L3101">
        <v>1452659591</v>
      </c>
      <c r="M3101" s="13">
        <f t="shared" si="299"/>
        <v>42382.189710648148</v>
      </c>
      <c r="N3101" s="13" t="str">
        <f t="shared" si="300"/>
        <v>2016</v>
      </c>
      <c r="O3101" s="13" t="str">
        <f t="shared" si="301"/>
        <v>Jan</v>
      </c>
      <c r="P3101" s="13">
        <f t="shared" si="302"/>
        <v>42412.189710648148</v>
      </c>
      <c r="Q3101" t="b">
        <v>0</v>
      </c>
      <c r="R3101">
        <v>5</v>
      </c>
      <c r="S3101" t="b">
        <v>0</v>
      </c>
      <c r="T3101" t="s">
        <v>8301</v>
      </c>
      <c r="U3101" s="9" t="s">
        <v>8315</v>
      </c>
      <c r="V3101" t="s">
        <v>8355</v>
      </c>
    </row>
    <row r="3102" spans="1:22" ht="45" hidden="1" x14ac:dyDescent="0.3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s="7">
        <f t="shared" si="297"/>
        <v>15</v>
      </c>
      <c r="G3102" s="7">
        <f t="shared" si="298"/>
        <v>140.54</v>
      </c>
      <c r="H3102" t="s">
        <v>8220</v>
      </c>
      <c r="I3102" t="s">
        <v>8223</v>
      </c>
      <c r="J3102" t="s">
        <v>8245</v>
      </c>
      <c r="K3102">
        <v>1413816975</v>
      </c>
      <c r="L3102">
        <v>1411224975</v>
      </c>
      <c r="M3102" s="13">
        <f t="shared" si="299"/>
        <v>41902.622395833336</v>
      </c>
      <c r="N3102" s="13" t="str">
        <f t="shared" si="300"/>
        <v>2014</v>
      </c>
      <c r="O3102" s="13" t="str">
        <f t="shared" si="301"/>
        <v>Sep</v>
      </c>
      <c r="P3102" s="13">
        <f t="shared" si="302"/>
        <v>41932.622395833336</v>
      </c>
      <c r="Q3102" t="b">
        <v>0</v>
      </c>
      <c r="R3102">
        <v>13</v>
      </c>
      <c r="S3102" t="b">
        <v>0</v>
      </c>
      <c r="T3102" t="s">
        <v>8301</v>
      </c>
      <c r="U3102" s="9" t="s">
        <v>8315</v>
      </c>
      <c r="V3102" t="s">
        <v>8355</v>
      </c>
    </row>
    <row r="3103" spans="1:22" ht="60" hidden="1" x14ac:dyDescent="0.3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s="7">
        <f t="shared" ref="F3103:F3166" si="303">IFERROR(ROUND(E3103/D3103*100,0),0)</f>
        <v>12</v>
      </c>
      <c r="G3103" s="7">
        <f t="shared" si="298"/>
        <v>25</v>
      </c>
      <c r="H3103" t="s">
        <v>8220</v>
      </c>
      <c r="I3103" t="s">
        <v>8229</v>
      </c>
      <c r="J3103" t="s">
        <v>8248</v>
      </c>
      <c r="K3103">
        <v>1437033360</v>
      </c>
      <c r="L3103">
        <v>1434445937</v>
      </c>
      <c r="M3103" s="13">
        <f t="shared" si="299"/>
        <v>42171.383530092593</v>
      </c>
      <c r="N3103" s="13" t="str">
        <f t="shared" si="300"/>
        <v>2015</v>
      </c>
      <c r="O3103" s="13" t="str">
        <f t="shared" si="301"/>
        <v>Jun</v>
      </c>
      <c r="P3103" s="13">
        <f t="shared" si="302"/>
        <v>42201.330555555556</v>
      </c>
      <c r="Q3103" t="b">
        <v>0</v>
      </c>
      <c r="R3103">
        <v>12</v>
      </c>
      <c r="S3103" t="b">
        <v>0</v>
      </c>
      <c r="T3103" t="s">
        <v>8301</v>
      </c>
      <c r="U3103" s="9" t="s">
        <v>8315</v>
      </c>
      <c r="V3103" t="s">
        <v>8355</v>
      </c>
    </row>
    <row r="3104" spans="1:22" ht="60" hidden="1" x14ac:dyDescent="0.3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s="7">
        <f t="shared" si="303"/>
        <v>39</v>
      </c>
      <c r="G3104" s="7">
        <f t="shared" si="298"/>
        <v>69.53</v>
      </c>
      <c r="H3104" t="s">
        <v>8220</v>
      </c>
      <c r="I3104" t="s">
        <v>8224</v>
      </c>
      <c r="J3104" t="s">
        <v>8246</v>
      </c>
      <c r="K3104">
        <v>1471939818</v>
      </c>
      <c r="L3104">
        <v>1467619818</v>
      </c>
      <c r="M3104" s="13">
        <f t="shared" si="299"/>
        <v>42555.340486111112</v>
      </c>
      <c r="N3104" s="13" t="str">
        <f t="shared" si="300"/>
        <v>2016</v>
      </c>
      <c r="O3104" s="13" t="str">
        <f t="shared" si="301"/>
        <v>Jul</v>
      </c>
      <c r="P3104" s="13">
        <f t="shared" si="302"/>
        <v>42605.340486111112</v>
      </c>
      <c r="Q3104" t="b">
        <v>0</v>
      </c>
      <c r="R3104">
        <v>90</v>
      </c>
      <c r="S3104" t="b">
        <v>0</v>
      </c>
      <c r="T3104" t="s">
        <v>8301</v>
      </c>
      <c r="U3104" s="9" t="s">
        <v>8315</v>
      </c>
      <c r="V3104" t="s">
        <v>8355</v>
      </c>
    </row>
    <row r="3105" spans="1:22" ht="30" hidden="1" x14ac:dyDescent="0.3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s="7">
        <f t="shared" si="303"/>
        <v>0</v>
      </c>
      <c r="G3105" s="7">
        <f t="shared" si="298"/>
        <v>5.5</v>
      </c>
      <c r="H3105" t="s">
        <v>8220</v>
      </c>
      <c r="I3105" t="s">
        <v>8223</v>
      </c>
      <c r="J3105" t="s">
        <v>8245</v>
      </c>
      <c r="K3105">
        <v>1434080706</v>
      </c>
      <c r="L3105">
        <v>1428896706</v>
      </c>
      <c r="M3105" s="13">
        <f t="shared" si="299"/>
        <v>42107.156319444446</v>
      </c>
      <c r="N3105" s="13" t="str">
        <f t="shared" si="300"/>
        <v>2015</v>
      </c>
      <c r="O3105" s="13" t="str">
        <f t="shared" si="301"/>
        <v>Apr</v>
      </c>
      <c r="P3105" s="13">
        <f t="shared" si="302"/>
        <v>42167.156319444446</v>
      </c>
      <c r="Q3105" t="b">
        <v>0</v>
      </c>
      <c r="R3105">
        <v>2</v>
      </c>
      <c r="S3105" t="b">
        <v>0</v>
      </c>
      <c r="T3105" t="s">
        <v>8301</v>
      </c>
      <c r="U3105" s="9" t="s">
        <v>8315</v>
      </c>
      <c r="V3105" t="s">
        <v>8355</v>
      </c>
    </row>
    <row r="3106" spans="1:22" ht="45" hidden="1" x14ac:dyDescent="0.3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s="7">
        <f t="shared" si="303"/>
        <v>30</v>
      </c>
      <c r="G3106" s="7">
        <f t="shared" si="298"/>
        <v>237</v>
      </c>
      <c r="H3106" t="s">
        <v>8220</v>
      </c>
      <c r="I3106" t="s">
        <v>8225</v>
      </c>
      <c r="J3106" t="s">
        <v>8247</v>
      </c>
      <c r="K3106">
        <v>1422928800</v>
      </c>
      <c r="L3106">
        <v>1420235311</v>
      </c>
      <c r="M3106" s="13">
        <f t="shared" si="299"/>
        <v>42006.908692129626</v>
      </c>
      <c r="N3106" s="13" t="str">
        <f t="shared" si="300"/>
        <v>2015</v>
      </c>
      <c r="O3106" s="13" t="str">
        <f t="shared" si="301"/>
        <v>Jan</v>
      </c>
      <c r="P3106" s="13">
        <f t="shared" si="302"/>
        <v>42038.083333333328</v>
      </c>
      <c r="Q3106" t="b">
        <v>0</v>
      </c>
      <c r="R3106">
        <v>5</v>
      </c>
      <c r="S3106" t="b">
        <v>0</v>
      </c>
      <c r="T3106" t="s">
        <v>8301</v>
      </c>
      <c r="U3106" s="9" t="s">
        <v>8315</v>
      </c>
      <c r="V3106" t="s">
        <v>8355</v>
      </c>
    </row>
    <row r="3107" spans="1:22" ht="45" hidden="1" x14ac:dyDescent="0.3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s="7">
        <f t="shared" si="303"/>
        <v>42</v>
      </c>
      <c r="G3107" s="7">
        <f t="shared" si="298"/>
        <v>79.87</v>
      </c>
      <c r="H3107" t="s">
        <v>8220</v>
      </c>
      <c r="I3107" t="s">
        <v>8223</v>
      </c>
      <c r="J3107" t="s">
        <v>8245</v>
      </c>
      <c r="K3107">
        <v>1413694800</v>
      </c>
      <c r="L3107">
        <v>1408986916</v>
      </c>
      <c r="M3107" s="13">
        <f t="shared" si="299"/>
        <v>41876.718935185185</v>
      </c>
      <c r="N3107" s="13" t="str">
        <f t="shared" si="300"/>
        <v>2014</v>
      </c>
      <c r="O3107" s="13" t="str">
        <f t="shared" si="301"/>
        <v>Aug</v>
      </c>
      <c r="P3107" s="13">
        <f t="shared" si="302"/>
        <v>41931.208333333336</v>
      </c>
      <c r="Q3107" t="b">
        <v>0</v>
      </c>
      <c r="R3107">
        <v>31</v>
      </c>
      <c r="S3107" t="b">
        <v>0</v>
      </c>
      <c r="T3107" t="s">
        <v>8301</v>
      </c>
      <c r="U3107" s="9" t="s">
        <v>8315</v>
      </c>
      <c r="V3107" t="s">
        <v>8355</v>
      </c>
    </row>
    <row r="3108" spans="1:22" ht="60" hidden="1" x14ac:dyDescent="0.3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s="7">
        <f t="shared" si="303"/>
        <v>4</v>
      </c>
      <c r="G3108" s="7">
        <f t="shared" si="298"/>
        <v>10.25</v>
      </c>
      <c r="H3108" t="s">
        <v>8220</v>
      </c>
      <c r="I3108" t="s">
        <v>8224</v>
      </c>
      <c r="J3108" t="s">
        <v>8246</v>
      </c>
      <c r="K3108">
        <v>1442440800</v>
      </c>
      <c r="L3108">
        <v>1440497876</v>
      </c>
      <c r="M3108" s="13">
        <f t="shared" si="299"/>
        <v>42241.429120370376</v>
      </c>
      <c r="N3108" s="13" t="str">
        <f t="shared" si="300"/>
        <v>2015</v>
      </c>
      <c r="O3108" s="13" t="str">
        <f t="shared" si="301"/>
        <v>Aug</v>
      </c>
      <c r="P3108" s="13">
        <f t="shared" si="302"/>
        <v>42263.916666666672</v>
      </c>
      <c r="Q3108" t="b">
        <v>0</v>
      </c>
      <c r="R3108">
        <v>4</v>
      </c>
      <c r="S3108" t="b">
        <v>0</v>
      </c>
      <c r="T3108" t="s">
        <v>8301</v>
      </c>
      <c r="U3108" s="9" t="s">
        <v>8315</v>
      </c>
      <c r="V3108" t="s">
        <v>8355</v>
      </c>
    </row>
    <row r="3109" spans="1:22" ht="45" hidden="1" x14ac:dyDescent="0.3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s="7">
        <f t="shared" si="303"/>
        <v>20</v>
      </c>
      <c r="G3109" s="7">
        <f t="shared" si="298"/>
        <v>272.58999999999997</v>
      </c>
      <c r="H3109" t="s">
        <v>8220</v>
      </c>
      <c r="I3109" t="s">
        <v>8223</v>
      </c>
      <c r="J3109" t="s">
        <v>8245</v>
      </c>
      <c r="K3109">
        <v>1431372751</v>
      </c>
      <c r="L3109">
        <v>1430767951</v>
      </c>
      <c r="M3109" s="13">
        <f t="shared" si="299"/>
        <v>42128.814247685179</v>
      </c>
      <c r="N3109" s="13" t="str">
        <f t="shared" si="300"/>
        <v>2015</v>
      </c>
      <c r="O3109" s="13" t="str">
        <f t="shared" si="301"/>
        <v>May</v>
      </c>
      <c r="P3109" s="13">
        <f t="shared" si="302"/>
        <v>42135.814247685179</v>
      </c>
      <c r="Q3109" t="b">
        <v>0</v>
      </c>
      <c r="R3109">
        <v>29</v>
      </c>
      <c r="S3109" t="b">
        <v>0</v>
      </c>
      <c r="T3109" t="s">
        <v>8301</v>
      </c>
      <c r="U3109" s="9" t="s">
        <v>8315</v>
      </c>
      <c r="V3109" t="s">
        <v>8355</v>
      </c>
    </row>
    <row r="3110" spans="1:22" hidden="1" x14ac:dyDescent="0.3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s="7">
        <f t="shared" si="303"/>
        <v>0</v>
      </c>
      <c r="G3110" s="7">
        <f t="shared" si="298"/>
        <v>13</v>
      </c>
      <c r="H3110" t="s">
        <v>8220</v>
      </c>
      <c r="I3110" t="s">
        <v>8223</v>
      </c>
      <c r="J3110" t="s">
        <v>8245</v>
      </c>
      <c r="K3110">
        <v>1430234394</v>
      </c>
      <c r="L3110">
        <v>1425053994</v>
      </c>
      <c r="M3110" s="13">
        <f t="shared" si="299"/>
        <v>42062.680486111116</v>
      </c>
      <c r="N3110" s="13" t="str">
        <f t="shared" si="300"/>
        <v>2015</v>
      </c>
      <c r="O3110" s="13" t="str">
        <f t="shared" si="301"/>
        <v>Feb</v>
      </c>
      <c r="P3110" s="13">
        <f t="shared" si="302"/>
        <v>42122.638819444444</v>
      </c>
      <c r="Q3110" t="b">
        <v>0</v>
      </c>
      <c r="R3110">
        <v>2</v>
      </c>
      <c r="S3110" t="b">
        <v>0</v>
      </c>
      <c r="T3110" t="s">
        <v>8301</v>
      </c>
      <c r="U3110" s="9" t="s">
        <v>8315</v>
      </c>
      <c r="V3110" t="s">
        <v>8355</v>
      </c>
    </row>
    <row r="3111" spans="1:22" ht="60" hidden="1" x14ac:dyDescent="0.3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s="7">
        <f t="shared" si="303"/>
        <v>25</v>
      </c>
      <c r="G3111" s="7">
        <f t="shared" si="298"/>
        <v>58.18</v>
      </c>
      <c r="H3111" t="s">
        <v>8220</v>
      </c>
      <c r="I3111" t="s">
        <v>8223</v>
      </c>
      <c r="J3111" t="s">
        <v>8245</v>
      </c>
      <c r="K3111">
        <v>1409194810</v>
      </c>
      <c r="L3111">
        <v>1406170810</v>
      </c>
      <c r="M3111" s="13">
        <f t="shared" si="299"/>
        <v>41844.125115740739</v>
      </c>
      <c r="N3111" s="13" t="str">
        <f t="shared" si="300"/>
        <v>2014</v>
      </c>
      <c r="O3111" s="13" t="str">
        <f t="shared" si="301"/>
        <v>Jul</v>
      </c>
      <c r="P3111" s="13">
        <f t="shared" si="302"/>
        <v>41879.125115740739</v>
      </c>
      <c r="Q3111" t="b">
        <v>0</v>
      </c>
      <c r="R3111">
        <v>114</v>
      </c>
      <c r="S3111" t="b">
        <v>0</v>
      </c>
      <c r="T3111" t="s">
        <v>8301</v>
      </c>
      <c r="U3111" s="9" t="s">
        <v>8315</v>
      </c>
      <c r="V3111" t="s">
        <v>8355</v>
      </c>
    </row>
    <row r="3112" spans="1:22" ht="45" hidden="1" x14ac:dyDescent="0.3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s="7">
        <f t="shared" si="303"/>
        <v>0</v>
      </c>
      <c r="G3112" s="7">
        <f t="shared" si="298"/>
        <v>10</v>
      </c>
      <c r="H3112" t="s">
        <v>8220</v>
      </c>
      <c r="I3112" t="s">
        <v>8223</v>
      </c>
      <c r="J3112" t="s">
        <v>8245</v>
      </c>
      <c r="K3112">
        <v>1487465119</v>
      </c>
      <c r="L3112">
        <v>1484009119</v>
      </c>
      <c r="M3112" s="13">
        <f t="shared" si="299"/>
        <v>42745.031469907408</v>
      </c>
      <c r="N3112" s="13" t="str">
        <f t="shared" si="300"/>
        <v>2017</v>
      </c>
      <c r="O3112" s="13" t="str">
        <f t="shared" si="301"/>
        <v>Jan</v>
      </c>
      <c r="P3112" s="13">
        <f t="shared" si="302"/>
        <v>42785.031469907408</v>
      </c>
      <c r="Q3112" t="b">
        <v>0</v>
      </c>
      <c r="R3112">
        <v>1</v>
      </c>
      <c r="S3112" t="b">
        <v>0</v>
      </c>
      <c r="T3112" t="s">
        <v>8301</v>
      </c>
      <c r="U3112" s="9" t="s">
        <v>8315</v>
      </c>
      <c r="V3112" t="s">
        <v>8355</v>
      </c>
    </row>
    <row r="3113" spans="1:22" ht="45" hidden="1" x14ac:dyDescent="0.3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s="7">
        <f t="shared" si="303"/>
        <v>27</v>
      </c>
      <c r="G3113" s="7">
        <f t="shared" si="298"/>
        <v>70.11</v>
      </c>
      <c r="H3113" t="s">
        <v>8220</v>
      </c>
      <c r="I3113" t="s">
        <v>8223</v>
      </c>
      <c r="J3113" t="s">
        <v>8245</v>
      </c>
      <c r="K3113">
        <v>1412432220</v>
      </c>
      <c r="L3113">
        <v>1409753820</v>
      </c>
      <c r="M3113" s="13">
        <f t="shared" si="299"/>
        <v>41885.595138888886</v>
      </c>
      <c r="N3113" s="13" t="str">
        <f t="shared" si="300"/>
        <v>2014</v>
      </c>
      <c r="O3113" s="13" t="str">
        <f t="shared" si="301"/>
        <v>Sep</v>
      </c>
      <c r="P3113" s="13">
        <f t="shared" si="302"/>
        <v>41916.595138888886</v>
      </c>
      <c r="Q3113" t="b">
        <v>0</v>
      </c>
      <c r="R3113">
        <v>76</v>
      </c>
      <c r="S3113" t="b">
        <v>0</v>
      </c>
      <c r="T3113" t="s">
        <v>8301</v>
      </c>
      <c r="U3113" s="9" t="s">
        <v>8315</v>
      </c>
      <c r="V3113" t="s">
        <v>8355</v>
      </c>
    </row>
    <row r="3114" spans="1:22" ht="45" hidden="1" x14ac:dyDescent="0.3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s="7">
        <f t="shared" si="303"/>
        <v>5</v>
      </c>
      <c r="G3114" s="7">
        <f t="shared" si="298"/>
        <v>57.89</v>
      </c>
      <c r="H3114" t="s">
        <v>8220</v>
      </c>
      <c r="I3114" t="s">
        <v>8223</v>
      </c>
      <c r="J3114" t="s">
        <v>8245</v>
      </c>
      <c r="K3114">
        <v>1477968934</v>
      </c>
      <c r="L3114">
        <v>1472784934</v>
      </c>
      <c r="M3114" s="13">
        <f t="shared" si="299"/>
        <v>42615.121921296297</v>
      </c>
      <c r="N3114" s="13" t="str">
        <f t="shared" si="300"/>
        <v>2016</v>
      </c>
      <c r="O3114" s="13" t="str">
        <f t="shared" si="301"/>
        <v>Sep</v>
      </c>
      <c r="P3114" s="13">
        <f t="shared" si="302"/>
        <v>42675.121921296297</v>
      </c>
      <c r="Q3114" t="b">
        <v>0</v>
      </c>
      <c r="R3114">
        <v>9</v>
      </c>
      <c r="S3114" t="b">
        <v>0</v>
      </c>
      <c r="T3114" t="s">
        <v>8301</v>
      </c>
      <c r="U3114" s="9" t="s">
        <v>8315</v>
      </c>
      <c r="V3114" t="s">
        <v>8355</v>
      </c>
    </row>
    <row r="3115" spans="1:22" ht="45" hidden="1" x14ac:dyDescent="0.3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s="7">
        <f t="shared" si="303"/>
        <v>4</v>
      </c>
      <c r="G3115" s="7">
        <f t="shared" si="298"/>
        <v>125.27</v>
      </c>
      <c r="H3115" t="s">
        <v>8220</v>
      </c>
      <c r="I3115" t="s">
        <v>8223</v>
      </c>
      <c r="J3115" t="s">
        <v>8245</v>
      </c>
      <c r="K3115">
        <v>1429291982</v>
      </c>
      <c r="L3115">
        <v>1426699982</v>
      </c>
      <c r="M3115" s="13">
        <f t="shared" si="299"/>
        <v>42081.731273148151</v>
      </c>
      <c r="N3115" s="13" t="str">
        <f t="shared" si="300"/>
        <v>2015</v>
      </c>
      <c r="O3115" s="13" t="str">
        <f t="shared" si="301"/>
        <v>Mar</v>
      </c>
      <c r="P3115" s="13">
        <f t="shared" si="302"/>
        <v>42111.731273148151</v>
      </c>
      <c r="Q3115" t="b">
        <v>0</v>
      </c>
      <c r="R3115">
        <v>37</v>
      </c>
      <c r="S3115" t="b">
        <v>0</v>
      </c>
      <c r="T3115" t="s">
        <v>8301</v>
      </c>
      <c r="U3115" s="9" t="s">
        <v>8315</v>
      </c>
      <c r="V3115" t="s">
        <v>8355</v>
      </c>
    </row>
    <row r="3116" spans="1:22" ht="60" hidden="1" x14ac:dyDescent="0.3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s="7">
        <f t="shared" si="303"/>
        <v>0</v>
      </c>
      <c r="G3116" s="7">
        <f t="shared" si="298"/>
        <v>0</v>
      </c>
      <c r="H3116" t="s">
        <v>8220</v>
      </c>
      <c r="I3116" t="s">
        <v>8223</v>
      </c>
      <c r="J3116" t="s">
        <v>8245</v>
      </c>
      <c r="K3116">
        <v>1411312250</v>
      </c>
      <c r="L3116">
        <v>1406128250</v>
      </c>
      <c r="M3116" s="13">
        <f t="shared" si="299"/>
        <v>41843.632523148146</v>
      </c>
      <c r="N3116" s="13" t="str">
        <f t="shared" si="300"/>
        <v>2014</v>
      </c>
      <c r="O3116" s="13" t="str">
        <f t="shared" si="301"/>
        <v>Jul</v>
      </c>
      <c r="P3116" s="13">
        <f t="shared" si="302"/>
        <v>41903.632523148146</v>
      </c>
      <c r="Q3116" t="b">
        <v>0</v>
      </c>
      <c r="R3116">
        <v>0</v>
      </c>
      <c r="S3116" t="b">
        <v>0</v>
      </c>
      <c r="T3116" t="s">
        <v>8301</v>
      </c>
      <c r="U3116" s="9" t="s">
        <v>8315</v>
      </c>
      <c r="V3116" t="s">
        <v>8355</v>
      </c>
    </row>
    <row r="3117" spans="1:22" ht="45" hidden="1" x14ac:dyDescent="0.3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s="7">
        <f t="shared" si="303"/>
        <v>3</v>
      </c>
      <c r="G3117" s="7">
        <f t="shared" si="298"/>
        <v>300</v>
      </c>
      <c r="H3117" t="s">
        <v>8220</v>
      </c>
      <c r="I3117" t="s">
        <v>8234</v>
      </c>
      <c r="J3117" t="s">
        <v>8254</v>
      </c>
      <c r="K3117">
        <v>1465123427</v>
      </c>
      <c r="L3117">
        <v>1462531427</v>
      </c>
      <c r="M3117" s="13">
        <f t="shared" si="299"/>
        <v>42496.447071759263</v>
      </c>
      <c r="N3117" s="13" t="str">
        <f t="shared" si="300"/>
        <v>2016</v>
      </c>
      <c r="O3117" s="13" t="str">
        <f t="shared" si="301"/>
        <v>May</v>
      </c>
      <c r="P3117" s="13">
        <f t="shared" si="302"/>
        <v>42526.447071759263</v>
      </c>
      <c r="Q3117" t="b">
        <v>0</v>
      </c>
      <c r="R3117">
        <v>1</v>
      </c>
      <c r="S3117" t="b">
        <v>0</v>
      </c>
      <c r="T3117" t="s">
        <v>8301</v>
      </c>
      <c r="U3117" s="9" t="s">
        <v>8315</v>
      </c>
      <c r="V3117" t="s">
        <v>8355</v>
      </c>
    </row>
    <row r="3118" spans="1:22" ht="45" hidden="1" x14ac:dyDescent="0.3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s="7">
        <f t="shared" si="303"/>
        <v>57</v>
      </c>
      <c r="G3118" s="7">
        <f t="shared" si="298"/>
        <v>43</v>
      </c>
      <c r="H3118" t="s">
        <v>8220</v>
      </c>
      <c r="I3118" t="s">
        <v>8223</v>
      </c>
      <c r="J3118" t="s">
        <v>8245</v>
      </c>
      <c r="K3118">
        <v>1427890925</v>
      </c>
      <c r="L3118">
        <v>1426681325</v>
      </c>
      <c r="M3118" s="13">
        <f t="shared" si="299"/>
        <v>42081.515335648146</v>
      </c>
      <c r="N3118" s="13" t="str">
        <f t="shared" si="300"/>
        <v>2015</v>
      </c>
      <c r="O3118" s="13" t="str">
        <f t="shared" si="301"/>
        <v>Mar</v>
      </c>
      <c r="P3118" s="13">
        <f t="shared" si="302"/>
        <v>42095.515335648146</v>
      </c>
      <c r="Q3118" t="b">
        <v>0</v>
      </c>
      <c r="R3118">
        <v>10</v>
      </c>
      <c r="S3118" t="b">
        <v>0</v>
      </c>
      <c r="T3118" t="s">
        <v>8301</v>
      </c>
      <c r="U3118" s="9" t="s">
        <v>8315</v>
      </c>
      <c r="V3118" t="s">
        <v>8355</v>
      </c>
    </row>
    <row r="3119" spans="1:22" ht="45" hidden="1" x14ac:dyDescent="0.3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s="7">
        <f t="shared" si="303"/>
        <v>0</v>
      </c>
      <c r="G3119" s="7">
        <f t="shared" si="298"/>
        <v>1</v>
      </c>
      <c r="H3119" t="s">
        <v>8220</v>
      </c>
      <c r="I3119" t="s">
        <v>8224</v>
      </c>
      <c r="J3119" t="s">
        <v>8246</v>
      </c>
      <c r="K3119">
        <v>1464354720</v>
      </c>
      <c r="L3119">
        <v>1463648360</v>
      </c>
      <c r="M3119" s="13">
        <f t="shared" si="299"/>
        <v>42509.374537037031</v>
      </c>
      <c r="N3119" s="13" t="str">
        <f t="shared" si="300"/>
        <v>2016</v>
      </c>
      <c r="O3119" s="13" t="str">
        <f t="shared" si="301"/>
        <v>May</v>
      </c>
      <c r="P3119" s="13">
        <f t="shared" si="302"/>
        <v>42517.55</v>
      </c>
      <c r="Q3119" t="b">
        <v>0</v>
      </c>
      <c r="R3119">
        <v>1</v>
      </c>
      <c r="S3119" t="b">
        <v>0</v>
      </c>
      <c r="T3119" t="s">
        <v>8301</v>
      </c>
      <c r="U3119" s="9" t="s">
        <v>8315</v>
      </c>
      <c r="V3119" t="s">
        <v>8355</v>
      </c>
    </row>
    <row r="3120" spans="1:22" ht="30" hidden="1" x14ac:dyDescent="0.3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s="7">
        <f t="shared" si="303"/>
        <v>0</v>
      </c>
      <c r="G3120" s="7">
        <f t="shared" si="298"/>
        <v>775</v>
      </c>
      <c r="H3120" t="s">
        <v>8220</v>
      </c>
      <c r="I3120" t="s">
        <v>8234</v>
      </c>
      <c r="J3120" t="s">
        <v>8254</v>
      </c>
      <c r="K3120">
        <v>1467473723</v>
      </c>
      <c r="L3120">
        <v>1465832123</v>
      </c>
      <c r="M3120" s="13">
        <f t="shared" si="299"/>
        <v>42534.649571759262</v>
      </c>
      <c r="N3120" s="13" t="str">
        <f t="shared" si="300"/>
        <v>2016</v>
      </c>
      <c r="O3120" s="13" t="str">
        <f t="shared" si="301"/>
        <v>Jun</v>
      </c>
      <c r="P3120" s="13">
        <f t="shared" si="302"/>
        <v>42553.649571759262</v>
      </c>
      <c r="Q3120" t="b">
        <v>0</v>
      </c>
      <c r="R3120">
        <v>2</v>
      </c>
      <c r="S3120" t="b">
        <v>0</v>
      </c>
      <c r="T3120" t="s">
        <v>8301</v>
      </c>
      <c r="U3120" s="9" t="s">
        <v>8315</v>
      </c>
      <c r="V3120" t="s">
        <v>8355</v>
      </c>
    </row>
    <row r="3121" spans="1:22" ht="60" hidden="1" x14ac:dyDescent="0.3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s="7">
        <f t="shared" si="303"/>
        <v>0</v>
      </c>
      <c r="G3121" s="7">
        <f t="shared" si="298"/>
        <v>5</v>
      </c>
      <c r="H3121" t="s">
        <v>8220</v>
      </c>
      <c r="I3121" t="s">
        <v>8223</v>
      </c>
      <c r="J3121" t="s">
        <v>8245</v>
      </c>
      <c r="K3121">
        <v>1427414732</v>
      </c>
      <c r="L3121">
        <v>1424826332</v>
      </c>
      <c r="M3121" s="13">
        <f t="shared" si="299"/>
        <v>42060.04550925926</v>
      </c>
      <c r="N3121" s="13" t="str">
        <f t="shared" si="300"/>
        <v>2015</v>
      </c>
      <c r="O3121" s="13" t="str">
        <f t="shared" si="301"/>
        <v>Feb</v>
      </c>
      <c r="P3121" s="13">
        <f t="shared" si="302"/>
        <v>42090.003842592589</v>
      </c>
      <c r="Q3121" t="b">
        <v>0</v>
      </c>
      <c r="R3121">
        <v>1</v>
      </c>
      <c r="S3121" t="b">
        <v>0</v>
      </c>
      <c r="T3121" t="s">
        <v>8301</v>
      </c>
      <c r="U3121" s="9" t="s">
        <v>8315</v>
      </c>
      <c r="V3121" t="s">
        <v>8355</v>
      </c>
    </row>
    <row r="3122" spans="1:22" ht="45" hidden="1" x14ac:dyDescent="0.3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s="7">
        <f t="shared" si="303"/>
        <v>0</v>
      </c>
      <c r="G3122" s="7">
        <f t="shared" si="298"/>
        <v>12.8</v>
      </c>
      <c r="H3122" t="s">
        <v>8220</v>
      </c>
      <c r="I3122" t="s">
        <v>8232</v>
      </c>
      <c r="J3122" t="s">
        <v>8248</v>
      </c>
      <c r="K3122">
        <v>1462484196</v>
      </c>
      <c r="L3122">
        <v>1457303796</v>
      </c>
      <c r="M3122" s="13">
        <f t="shared" si="299"/>
        <v>42435.942083333335</v>
      </c>
      <c r="N3122" s="13" t="str">
        <f t="shared" si="300"/>
        <v>2016</v>
      </c>
      <c r="O3122" s="13" t="str">
        <f t="shared" si="301"/>
        <v>Mar</v>
      </c>
      <c r="P3122" s="13">
        <f t="shared" si="302"/>
        <v>42495.900416666671</v>
      </c>
      <c r="Q3122" t="b">
        <v>0</v>
      </c>
      <c r="R3122">
        <v>10</v>
      </c>
      <c r="S3122" t="b">
        <v>0</v>
      </c>
      <c r="T3122" t="s">
        <v>8301</v>
      </c>
      <c r="U3122" s="9" t="s">
        <v>8315</v>
      </c>
      <c r="V3122" t="s">
        <v>8355</v>
      </c>
    </row>
    <row r="3123" spans="1:22" ht="45" hidden="1" x14ac:dyDescent="0.3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s="7">
        <f t="shared" si="303"/>
        <v>1</v>
      </c>
      <c r="G3123" s="7">
        <f t="shared" si="298"/>
        <v>10</v>
      </c>
      <c r="H3123" t="s">
        <v>8219</v>
      </c>
      <c r="I3123" t="s">
        <v>8228</v>
      </c>
      <c r="J3123" t="s">
        <v>8250</v>
      </c>
      <c r="K3123">
        <v>1411748335</v>
      </c>
      <c r="L3123">
        <v>1406564335</v>
      </c>
      <c r="M3123" s="13">
        <f t="shared" si="299"/>
        <v>41848.679803240739</v>
      </c>
      <c r="N3123" s="13" t="str">
        <f t="shared" si="300"/>
        <v>2014</v>
      </c>
      <c r="O3123" s="13" t="str">
        <f t="shared" si="301"/>
        <v>Jul</v>
      </c>
      <c r="P3123" s="13">
        <f t="shared" si="302"/>
        <v>41908.679803240739</v>
      </c>
      <c r="Q3123" t="b">
        <v>0</v>
      </c>
      <c r="R3123">
        <v>1</v>
      </c>
      <c r="S3123" t="b">
        <v>0</v>
      </c>
      <c r="T3123" t="s">
        <v>8301</v>
      </c>
      <c r="U3123" s="9" t="s">
        <v>8315</v>
      </c>
      <c r="V3123" t="s">
        <v>8355</v>
      </c>
    </row>
    <row r="3124" spans="1:22" hidden="1" x14ac:dyDescent="0.3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s="7">
        <f t="shared" si="303"/>
        <v>58</v>
      </c>
      <c r="G3124" s="7">
        <f t="shared" si="298"/>
        <v>58</v>
      </c>
      <c r="H3124" t="s">
        <v>8219</v>
      </c>
      <c r="I3124" t="s">
        <v>8223</v>
      </c>
      <c r="J3124" t="s">
        <v>8245</v>
      </c>
      <c r="K3124">
        <v>1478733732</v>
      </c>
      <c r="L3124">
        <v>1478298132</v>
      </c>
      <c r="M3124" s="13">
        <f t="shared" si="299"/>
        <v>42678.932083333333</v>
      </c>
      <c r="N3124" s="13" t="str">
        <f t="shared" si="300"/>
        <v>2016</v>
      </c>
      <c r="O3124" s="13" t="str">
        <f t="shared" si="301"/>
        <v>Nov</v>
      </c>
      <c r="P3124" s="13">
        <f t="shared" si="302"/>
        <v>42683.973750000005</v>
      </c>
      <c r="Q3124" t="b">
        <v>0</v>
      </c>
      <c r="R3124">
        <v>2</v>
      </c>
      <c r="S3124" t="b">
        <v>0</v>
      </c>
      <c r="T3124" t="s">
        <v>8301</v>
      </c>
      <c r="U3124" s="9" t="s">
        <v>8315</v>
      </c>
      <c r="V3124" t="s">
        <v>8355</v>
      </c>
    </row>
    <row r="3125" spans="1:22" ht="45" hidden="1" x14ac:dyDescent="0.3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s="7">
        <f t="shared" si="303"/>
        <v>68</v>
      </c>
      <c r="G3125" s="7">
        <f t="shared" si="298"/>
        <v>244.8</v>
      </c>
      <c r="H3125" t="s">
        <v>8219</v>
      </c>
      <c r="I3125" t="s">
        <v>8223</v>
      </c>
      <c r="J3125" t="s">
        <v>8245</v>
      </c>
      <c r="K3125">
        <v>1468108198</v>
      </c>
      <c r="L3125">
        <v>1465516198</v>
      </c>
      <c r="M3125" s="13">
        <f t="shared" si="299"/>
        <v>42530.993032407408</v>
      </c>
      <c r="N3125" s="13" t="str">
        <f t="shared" si="300"/>
        <v>2016</v>
      </c>
      <c r="O3125" s="13" t="str">
        <f t="shared" si="301"/>
        <v>Jun</v>
      </c>
      <c r="P3125" s="13">
        <f t="shared" si="302"/>
        <v>42560.993032407408</v>
      </c>
      <c r="Q3125" t="b">
        <v>0</v>
      </c>
      <c r="R3125">
        <v>348</v>
      </c>
      <c r="S3125" t="b">
        <v>0</v>
      </c>
      <c r="T3125" t="s">
        <v>8301</v>
      </c>
      <c r="U3125" s="9" t="s">
        <v>8315</v>
      </c>
      <c r="V3125" t="s">
        <v>8355</v>
      </c>
    </row>
    <row r="3126" spans="1:22" ht="45" hidden="1" x14ac:dyDescent="0.3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s="7">
        <f t="shared" si="303"/>
        <v>0</v>
      </c>
      <c r="G3126" s="7">
        <f t="shared" si="298"/>
        <v>6.5</v>
      </c>
      <c r="H3126" t="s">
        <v>8219</v>
      </c>
      <c r="I3126" t="s">
        <v>8223</v>
      </c>
      <c r="J3126" t="s">
        <v>8245</v>
      </c>
      <c r="K3126">
        <v>1422902601</v>
      </c>
      <c r="L3126">
        <v>1417718601</v>
      </c>
      <c r="M3126" s="13">
        <f t="shared" si="299"/>
        <v>41977.780104166668</v>
      </c>
      <c r="N3126" s="13" t="str">
        <f t="shared" si="300"/>
        <v>2014</v>
      </c>
      <c r="O3126" s="13" t="str">
        <f t="shared" si="301"/>
        <v>Dec</v>
      </c>
      <c r="P3126" s="13">
        <f t="shared" si="302"/>
        <v>42037.780104166668</v>
      </c>
      <c r="Q3126" t="b">
        <v>0</v>
      </c>
      <c r="R3126">
        <v>4</v>
      </c>
      <c r="S3126" t="b">
        <v>0</v>
      </c>
      <c r="T3126" t="s">
        <v>8301</v>
      </c>
      <c r="U3126" s="9" t="s">
        <v>8315</v>
      </c>
      <c r="V3126" t="s">
        <v>8355</v>
      </c>
    </row>
    <row r="3127" spans="1:22" hidden="1" x14ac:dyDescent="0.3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s="7">
        <f t="shared" si="303"/>
        <v>0</v>
      </c>
      <c r="G3127" s="7">
        <f t="shared" si="298"/>
        <v>0</v>
      </c>
      <c r="H3127" t="s">
        <v>8219</v>
      </c>
      <c r="I3127" t="s">
        <v>8223</v>
      </c>
      <c r="J3127" t="s">
        <v>8245</v>
      </c>
      <c r="K3127">
        <v>1452142672</v>
      </c>
      <c r="L3127">
        <v>1449550672</v>
      </c>
      <c r="M3127" s="13">
        <f t="shared" si="299"/>
        <v>42346.20685185185</v>
      </c>
      <c r="N3127" s="13" t="str">
        <f t="shared" si="300"/>
        <v>2015</v>
      </c>
      <c r="O3127" s="13" t="str">
        <f t="shared" si="301"/>
        <v>Dec</v>
      </c>
      <c r="P3127" s="13">
        <f t="shared" si="302"/>
        <v>42376.20685185185</v>
      </c>
      <c r="Q3127" t="b">
        <v>0</v>
      </c>
      <c r="R3127">
        <v>0</v>
      </c>
      <c r="S3127" t="b">
        <v>0</v>
      </c>
      <c r="T3127" t="s">
        <v>8301</v>
      </c>
      <c r="U3127" s="9" t="s">
        <v>8315</v>
      </c>
      <c r="V3127" t="s">
        <v>8355</v>
      </c>
    </row>
    <row r="3128" spans="1:22" ht="75" hidden="1" x14ac:dyDescent="0.3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s="7">
        <f t="shared" si="303"/>
        <v>4</v>
      </c>
      <c r="G3128" s="7">
        <f t="shared" si="298"/>
        <v>61.18</v>
      </c>
      <c r="H3128" t="s">
        <v>8219</v>
      </c>
      <c r="I3128" t="s">
        <v>8223</v>
      </c>
      <c r="J3128" t="s">
        <v>8245</v>
      </c>
      <c r="K3128">
        <v>1459121162</v>
      </c>
      <c r="L3128">
        <v>1456532762</v>
      </c>
      <c r="M3128" s="13">
        <f t="shared" si="299"/>
        <v>42427.01807870371</v>
      </c>
      <c r="N3128" s="13" t="str">
        <f t="shared" si="300"/>
        <v>2016</v>
      </c>
      <c r="O3128" s="13" t="str">
        <f t="shared" si="301"/>
        <v>Feb</v>
      </c>
      <c r="P3128" s="13">
        <f t="shared" si="302"/>
        <v>42456.976412037038</v>
      </c>
      <c r="Q3128" t="b">
        <v>0</v>
      </c>
      <c r="R3128">
        <v>17</v>
      </c>
      <c r="S3128" t="b">
        <v>0</v>
      </c>
      <c r="T3128" t="s">
        <v>8301</v>
      </c>
      <c r="U3128" s="9" t="s">
        <v>8315</v>
      </c>
      <c r="V3128" t="s">
        <v>8355</v>
      </c>
    </row>
    <row r="3129" spans="1:22" ht="60" hidden="1" x14ac:dyDescent="0.3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s="7">
        <f t="shared" si="303"/>
        <v>0</v>
      </c>
      <c r="G3129" s="7">
        <f t="shared" si="298"/>
        <v>0</v>
      </c>
      <c r="H3129" t="s">
        <v>8219</v>
      </c>
      <c r="I3129" t="s">
        <v>8223</v>
      </c>
      <c r="J3129" t="s">
        <v>8245</v>
      </c>
      <c r="K3129">
        <v>1425242029</v>
      </c>
      <c r="L3129">
        <v>1422650029</v>
      </c>
      <c r="M3129" s="13">
        <f t="shared" si="299"/>
        <v>42034.856817129628</v>
      </c>
      <c r="N3129" s="13" t="str">
        <f t="shared" si="300"/>
        <v>2015</v>
      </c>
      <c r="O3129" s="13" t="str">
        <f t="shared" si="301"/>
        <v>Jan</v>
      </c>
      <c r="P3129" s="13">
        <f t="shared" si="302"/>
        <v>42064.856817129628</v>
      </c>
      <c r="Q3129" t="b">
        <v>0</v>
      </c>
      <c r="R3129">
        <v>0</v>
      </c>
      <c r="S3129" t="b">
        <v>0</v>
      </c>
      <c r="T3129" t="s">
        <v>8301</v>
      </c>
      <c r="U3129" s="9" t="s">
        <v>8315</v>
      </c>
      <c r="V3129" t="s">
        <v>8355</v>
      </c>
    </row>
    <row r="3130" spans="1:22" ht="45" hidden="1" x14ac:dyDescent="0.3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s="7">
        <f t="shared" si="303"/>
        <v>109</v>
      </c>
      <c r="G3130" s="7">
        <f t="shared" si="298"/>
        <v>139.24</v>
      </c>
      <c r="H3130" t="s">
        <v>8221</v>
      </c>
      <c r="I3130" t="s">
        <v>8223</v>
      </c>
      <c r="J3130" t="s">
        <v>8245</v>
      </c>
      <c r="K3130">
        <v>1489690141</v>
      </c>
      <c r="L3130">
        <v>1487101741</v>
      </c>
      <c r="M3130" s="13">
        <f t="shared" si="299"/>
        <v>42780.825706018513</v>
      </c>
      <c r="N3130" s="13" t="str">
        <f t="shared" si="300"/>
        <v>2017</v>
      </c>
      <c r="O3130" s="13" t="str">
        <f t="shared" si="301"/>
        <v>Feb</v>
      </c>
      <c r="P3130" s="13">
        <f t="shared" si="302"/>
        <v>42810.784039351856</v>
      </c>
      <c r="Q3130" t="b">
        <v>0</v>
      </c>
      <c r="R3130">
        <v>117</v>
      </c>
      <c r="S3130" t="b">
        <v>0</v>
      </c>
      <c r="T3130" t="s">
        <v>8269</v>
      </c>
      <c r="U3130" s="9" t="s">
        <v>8315</v>
      </c>
      <c r="V3130" t="s">
        <v>8316</v>
      </c>
    </row>
    <row r="3131" spans="1:22" ht="60" hidden="1" x14ac:dyDescent="0.3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s="7">
        <f t="shared" si="303"/>
        <v>1</v>
      </c>
      <c r="G3131" s="7">
        <f t="shared" si="298"/>
        <v>10</v>
      </c>
      <c r="H3131" t="s">
        <v>8221</v>
      </c>
      <c r="I3131" t="s">
        <v>8223</v>
      </c>
      <c r="J3131" t="s">
        <v>8245</v>
      </c>
      <c r="K3131">
        <v>1492542819</v>
      </c>
      <c r="L3131">
        <v>1489090419</v>
      </c>
      <c r="M3131" s="13">
        <f t="shared" si="299"/>
        <v>42803.842812499999</v>
      </c>
      <c r="N3131" s="13" t="str">
        <f t="shared" si="300"/>
        <v>2017</v>
      </c>
      <c r="O3131" s="13" t="str">
        <f t="shared" si="301"/>
        <v>Mar</v>
      </c>
      <c r="P3131" s="13">
        <f t="shared" si="302"/>
        <v>42843.801145833335</v>
      </c>
      <c r="Q3131" t="b">
        <v>0</v>
      </c>
      <c r="R3131">
        <v>1</v>
      </c>
      <c r="S3131" t="b">
        <v>0</v>
      </c>
      <c r="T3131" t="s">
        <v>8269</v>
      </c>
      <c r="U3131" s="9" t="s">
        <v>8315</v>
      </c>
      <c r="V3131" t="s">
        <v>8316</v>
      </c>
    </row>
    <row r="3132" spans="1:22" ht="45" hidden="1" x14ac:dyDescent="0.3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s="7">
        <f t="shared" si="303"/>
        <v>4</v>
      </c>
      <c r="G3132" s="7">
        <f t="shared" si="298"/>
        <v>93.75</v>
      </c>
      <c r="H3132" t="s">
        <v>8221</v>
      </c>
      <c r="I3132" t="s">
        <v>8223</v>
      </c>
      <c r="J3132" t="s">
        <v>8245</v>
      </c>
      <c r="K3132">
        <v>1492145940</v>
      </c>
      <c r="L3132">
        <v>1489504916</v>
      </c>
      <c r="M3132" s="13">
        <f t="shared" si="299"/>
        <v>42808.640231481477</v>
      </c>
      <c r="N3132" s="13" t="str">
        <f t="shared" si="300"/>
        <v>2017</v>
      </c>
      <c r="O3132" s="13" t="str">
        <f t="shared" si="301"/>
        <v>Mar</v>
      </c>
      <c r="P3132" s="13">
        <f t="shared" si="302"/>
        <v>42839.207638888889</v>
      </c>
      <c r="Q3132" t="b">
        <v>0</v>
      </c>
      <c r="R3132">
        <v>4</v>
      </c>
      <c r="S3132" t="b">
        <v>0</v>
      </c>
      <c r="T3132" t="s">
        <v>8269</v>
      </c>
      <c r="U3132" s="9" t="s">
        <v>8315</v>
      </c>
      <c r="V3132" t="s">
        <v>8316</v>
      </c>
    </row>
    <row r="3133" spans="1:22" ht="30" hidden="1" x14ac:dyDescent="0.3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s="7">
        <f t="shared" si="303"/>
        <v>16</v>
      </c>
      <c r="G3133" s="7">
        <f t="shared" si="298"/>
        <v>53.75</v>
      </c>
      <c r="H3133" t="s">
        <v>8221</v>
      </c>
      <c r="I3133" t="s">
        <v>8223</v>
      </c>
      <c r="J3133" t="s">
        <v>8245</v>
      </c>
      <c r="K3133">
        <v>1491656045</v>
      </c>
      <c r="L3133">
        <v>1489067645</v>
      </c>
      <c r="M3133" s="13">
        <f t="shared" si="299"/>
        <v>42803.579224537039</v>
      </c>
      <c r="N3133" s="13" t="str">
        <f t="shared" si="300"/>
        <v>2017</v>
      </c>
      <c r="O3133" s="13" t="str">
        <f t="shared" si="301"/>
        <v>Mar</v>
      </c>
      <c r="P3133" s="13">
        <f t="shared" si="302"/>
        <v>42833.537557870368</v>
      </c>
      <c r="Q3133" t="b">
        <v>0</v>
      </c>
      <c r="R3133">
        <v>12</v>
      </c>
      <c r="S3133" t="b">
        <v>0</v>
      </c>
      <c r="T3133" t="s">
        <v>8269</v>
      </c>
      <c r="U3133" s="9" t="s">
        <v>8315</v>
      </c>
      <c r="V3133" t="s">
        <v>8316</v>
      </c>
    </row>
    <row r="3134" spans="1:22" ht="30" hidden="1" x14ac:dyDescent="0.3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s="7">
        <f t="shared" si="303"/>
        <v>0</v>
      </c>
      <c r="G3134" s="7">
        <f t="shared" si="298"/>
        <v>10</v>
      </c>
      <c r="H3134" t="s">
        <v>8221</v>
      </c>
      <c r="I3134" t="s">
        <v>8223</v>
      </c>
      <c r="J3134" t="s">
        <v>8245</v>
      </c>
      <c r="K3134">
        <v>1492759460</v>
      </c>
      <c r="L3134">
        <v>1487579060</v>
      </c>
      <c r="M3134" s="13">
        <f t="shared" si="299"/>
        <v>42786.350231481483</v>
      </c>
      <c r="N3134" s="13" t="str">
        <f t="shared" si="300"/>
        <v>2017</v>
      </c>
      <c r="O3134" s="13" t="str">
        <f t="shared" si="301"/>
        <v>Feb</v>
      </c>
      <c r="P3134" s="13">
        <f t="shared" si="302"/>
        <v>42846.308564814812</v>
      </c>
      <c r="Q3134" t="b">
        <v>0</v>
      </c>
      <c r="R3134">
        <v>1</v>
      </c>
      <c r="S3134" t="b">
        <v>0</v>
      </c>
      <c r="T3134" t="s">
        <v>8269</v>
      </c>
      <c r="U3134" s="9" t="s">
        <v>8315</v>
      </c>
      <c r="V3134" t="s">
        <v>8316</v>
      </c>
    </row>
    <row r="3135" spans="1:22" ht="60" hidden="1" x14ac:dyDescent="0.3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s="7">
        <f t="shared" si="303"/>
        <v>108</v>
      </c>
      <c r="G3135" s="7">
        <f t="shared" si="298"/>
        <v>33.75</v>
      </c>
      <c r="H3135" t="s">
        <v>8221</v>
      </c>
      <c r="I3135" t="s">
        <v>8224</v>
      </c>
      <c r="J3135" t="s">
        <v>8246</v>
      </c>
      <c r="K3135">
        <v>1490358834</v>
      </c>
      <c r="L3135">
        <v>1487770434</v>
      </c>
      <c r="M3135" s="13">
        <f t="shared" si="299"/>
        <v>42788.565208333333</v>
      </c>
      <c r="N3135" s="13" t="str">
        <f t="shared" si="300"/>
        <v>2017</v>
      </c>
      <c r="O3135" s="13" t="str">
        <f t="shared" si="301"/>
        <v>Feb</v>
      </c>
      <c r="P3135" s="13">
        <f t="shared" si="302"/>
        <v>42818.523541666669</v>
      </c>
      <c r="Q3135" t="b">
        <v>0</v>
      </c>
      <c r="R3135">
        <v>16</v>
      </c>
      <c r="S3135" t="b">
        <v>0</v>
      </c>
      <c r="T3135" t="s">
        <v>8269</v>
      </c>
      <c r="U3135" s="9" t="s">
        <v>8315</v>
      </c>
      <c r="V3135" t="s">
        <v>8316</v>
      </c>
    </row>
    <row r="3136" spans="1:22" ht="60" hidden="1" x14ac:dyDescent="0.3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s="7">
        <f t="shared" si="303"/>
        <v>23</v>
      </c>
      <c r="G3136" s="7">
        <f t="shared" si="298"/>
        <v>18.75</v>
      </c>
      <c r="H3136" t="s">
        <v>8221</v>
      </c>
      <c r="I3136" t="s">
        <v>8224</v>
      </c>
      <c r="J3136" t="s">
        <v>8246</v>
      </c>
      <c r="K3136">
        <v>1490631419</v>
      </c>
      <c r="L3136">
        <v>1488820619</v>
      </c>
      <c r="M3136" s="13">
        <f t="shared" si="299"/>
        <v>42800.720127314817</v>
      </c>
      <c r="N3136" s="13" t="str">
        <f t="shared" si="300"/>
        <v>2017</v>
      </c>
      <c r="O3136" s="13" t="str">
        <f t="shared" si="301"/>
        <v>Mar</v>
      </c>
      <c r="P3136" s="13">
        <f t="shared" si="302"/>
        <v>42821.678460648152</v>
      </c>
      <c r="Q3136" t="b">
        <v>0</v>
      </c>
      <c r="R3136">
        <v>12</v>
      </c>
      <c r="S3136" t="b">
        <v>0</v>
      </c>
      <c r="T3136" t="s">
        <v>8269</v>
      </c>
      <c r="U3136" s="9" t="s">
        <v>8315</v>
      </c>
      <c r="V3136" t="s">
        <v>8316</v>
      </c>
    </row>
    <row r="3137" spans="1:22" ht="45" hidden="1" x14ac:dyDescent="0.3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s="7">
        <f t="shared" si="303"/>
        <v>21</v>
      </c>
      <c r="G3137" s="7">
        <f t="shared" si="298"/>
        <v>23.14</v>
      </c>
      <c r="H3137" t="s">
        <v>8221</v>
      </c>
      <c r="I3137" t="s">
        <v>8223</v>
      </c>
      <c r="J3137" t="s">
        <v>8245</v>
      </c>
      <c r="K3137">
        <v>1491277121</v>
      </c>
      <c r="L3137">
        <v>1489376321</v>
      </c>
      <c r="M3137" s="13">
        <f t="shared" si="299"/>
        <v>42807.151863425926</v>
      </c>
      <c r="N3137" s="13" t="str">
        <f t="shared" si="300"/>
        <v>2017</v>
      </c>
      <c r="O3137" s="13" t="str">
        <f t="shared" si="301"/>
        <v>Mar</v>
      </c>
      <c r="P3137" s="13">
        <f t="shared" si="302"/>
        <v>42829.151863425926</v>
      </c>
      <c r="Q3137" t="b">
        <v>0</v>
      </c>
      <c r="R3137">
        <v>7</v>
      </c>
      <c r="S3137" t="b">
        <v>0</v>
      </c>
      <c r="T3137" t="s">
        <v>8269</v>
      </c>
      <c r="U3137" s="9" t="s">
        <v>8315</v>
      </c>
      <c r="V3137" t="s">
        <v>8316</v>
      </c>
    </row>
    <row r="3138" spans="1:22" ht="45" hidden="1" x14ac:dyDescent="0.3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s="7">
        <f t="shared" si="303"/>
        <v>128</v>
      </c>
      <c r="G3138" s="7">
        <f t="shared" si="298"/>
        <v>29.05</v>
      </c>
      <c r="H3138" t="s">
        <v>8221</v>
      </c>
      <c r="I3138" t="s">
        <v>8224</v>
      </c>
      <c r="J3138" t="s">
        <v>8246</v>
      </c>
      <c r="K3138">
        <v>1491001140</v>
      </c>
      <c r="L3138">
        <v>1487847954</v>
      </c>
      <c r="M3138" s="13">
        <f t="shared" si="299"/>
        <v>42789.462430555555</v>
      </c>
      <c r="N3138" s="13" t="str">
        <f t="shared" si="300"/>
        <v>2017</v>
      </c>
      <c r="O3138" s="13" t="str">
        <f t="shared" si="301"/>
        <v>Feb</v>
      </c>
      <c r="P3138" s="13">
        <f t="shared" si="302"/>
        <v>42825.957638888889</v>
      </c>
      <c r="Q3138" t="b">
        <v>0</v>
      </c>
      <c r="R3138">
        <v>22</v>
      </c>
      <c r="S3138" t="b">
        <v>0</v>
      </c>
      <c r="T3138" t="s">
        <v>8269</v>
      </c>
      <c r="U3138" s="9" t="s">
        <v>8315</v>
      </c>
      <c r="V3138" t="s">
        <v>8316</v>
      </c>
    </row>
    <row r="3139" spans="1:22" ht="45" hidden="1" x14ac:dyDescent="0.3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s="7">
        <f t="shared" si="303"/>
        <v>3</v>
      </c>
      <c r="G3139" s="7">
        <f t="shared" si="298"/>
        <v>50</v>
      </c>
      <c r="H3139" t="s">
        <v>8221</v>
      </c>
      <c r="I3139" t="s">
        <v>8223</v>
      </c>
      <c r="J3139" t="s">
        <v>8245</v>
      </c>
      <c r="K3139">
        <v>1493838720</v>
      </c>
      <c r="L3139">
        <v>1489439669</v>
      </c>
      <c r="M3139" s="13">
        <f t="shared" si="299"/>
        <v>42807.885057870371</v>
      </c>
      <c r="N3139" s="13" t="str">
        <f t="shared" si="300"/>
        <v>2017</v>
      </c>
      <c r="O3139" s="13" t="str">
        <f t="shared" si="301"/>
        <v>Mar</v>
      </c>
      <c r="P3139" s="13">
        <f t="shared" si="302"/>
        <v>42858.8</v>
      </c>
      <c r="Q3139" t="b">
        <v>0</v>
      </c>
      <c r="R3139">
        <v>1</v>
      </c>
      <c r="S3139" t="b">
        <v>0</v>
      </c>
      <c r="T3139" t="s">
        <v>8269</v>
      </c>
      <c r="U3139" s="9" t="s">
        <v>8315</v>
      </c>
      <c r="V3139" t="s">
        <v>8316</v>
      </c>
    </row>
    <row r="3140" spans="1:22" ht="60" hidden="1" x14ac:dyDescent="0.3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s="7">
        <f t="shared" si="303"/>
        <v>0</v>
      </c>
      <c r="G3140" s="7">
        <f t="shared" si="298"/>
        <v>0</v>
      </c>
      <c r="H3140" t="s">
        <v>8221</v>
      </c>
      <c r="I3140" t="s">
        <v>8224</v>
      </c>
      <c r="J3140" t="s">
        <v>8246</v>
      </c>
      <c r="K3140">
        <v>1491233407</v>
      </c>
      <c r="L3140">
        <v>1489591807</v>
      </c>
      <c r="M3140" s="13">
        <f t="shared" si="299"/>
        <v>42809.645914351851</v>
      </c>
      <c r="N3140" s="13" t="str">
        <f t="shared" si="300"/>
        <v>2017</v>
      </c>
      <c r="O3140" s="13" t="str">
        <f t="shared" si="301"/>
        <v>Mar</v>
      </c>
      <c r="P3140" s="13">
        <f t="shared" si="302"/>
        <v>42828.645914351851</v>
      </c>
      <c r="Q3140" t="b">
        <v>0</v>
      </c>
      <c r="R3140">
        <v>0</v>
      </c>
      <c r="S3140" t="b">
        <v>0</v>
      </c>
      <c r="T3140" t="s">
        <v>8269</v>
      </c>
      <c r="U3140" s="9" t="s">
        <v>8315</v>
      </c>
      <c r="V3140" t="s">
        <v>8316</v>
      </c>
    </row>
    <row r="3141" spans="1:22" ht="60" hidden="1" x14ac:dyDescent="0.3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s="7">
        <f t="shared" si="303"/>
        <v>5</v>
      </c>
      <c r="G3141" s="7">
        <f t="shared" si="298"/>
        <v>450</v>
      </c>
      <c r="H3141" t="s">
        <v>8221</v>
      </c>
      <c r="I3141" t="s">
        <v>8237</v>
      </c>
      <c r="J3141" t="s">
        <v>8255</v>
      </c>
      <c r="K3141">
        <v>1490416380</v>
      </c>
      <c r="L3141">
        <v>1487485760</v>
      </c>
      <c r="M3141" s="13">
        <f t="shared" si="299"/>
        <v>42785.270370370374</v>
      </c>
      <c r="N3141" s="13" t="str">
        <f t="shared" si="300"/>
        <v>2017</v>
      </c>
      <c r="O3141" s="13" t="str">
        <f t="shared" si="301"/>
        <v>Feb</v>
      </c>
      <c r="P3141" s="13">
        <f t="shared" si="302"/>
        <v>42819.189583333333</v>
      </c>
      <c r="Q3141" t="b">
        <v>0</v>
      </c>
      <c r="R3141">
        <v>6</v>
      </c>
      <c r="S3141" t="b">
        <v>0</v>
      </c>
      <c r="T3141" t="s">
        <v>8269</v>
      </c>
      <c r="U3141" s="9" t="s">
        <v>8315</v>
      </c>
      <c r="V3141" t="s">
        <v>8316</v>
      </c>
    </row>
    <row r="3142" spans="1:22" ht="60" hidden="1" x14ac:dyDescent="0.3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s="7">
        <f t="shared" si="303"/>
        <v>1</v>
      </c>
      <c r="G3142" s="7">
        <f t="shared" si="298"/>
        <v>24</v>
      </c>
      <c r="H3142" t="s">
        <v>8221</v>
      </c>
      <c r="I3142" t="s">
        <v>8229</v>
      </c>
      <c r="J3142" t="s">
        <v>8248</v>
      </c>
      <c r="K3142">
        <v>1491581703</v>
      </c>
      <c r="L3142">
        <v>1488993303</v>
      </c>
      <c r="M3142" s="13">
        <f t="shared" si="299"/>
        <v>42802.718784722223</v>
      </c>
      <c r="N3142" s="13" t="str">
        <f t="shared" si="300"/>
        <v>2017</v>
      </c>
      <c r="O3142" s="13" t="str">
        <f t="shared" si="301"/>
        <v>Mar</v>
      </c>
      <c r="P3142" s="13">
        <f t="shared" si="302"/>
        <v>42832.677118055552</v>
      </c>
      <c r="Q3142" t="b">
        <v>0</v>
      </c>
      <c r="R3142">
        <v>4</v>
      </c>
      <c r="S3142" t="b">
        <v>0</v>
      </c>
      <c r="T3142" t="s">
        <v>8269</v>
      </c>
      <c r="U3142" s="9" t="s">
        <v>8315</v>
      </c>
      <c r="V3142" t="s">
        <v>8316</v>
      </c>
    </row>
    <row r="3143" spans="1:22" ht="60" hidden="1" x14ac:dyDescent="0.3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s="7">
        <f t="shared" si="303"/>
        <v>52</v>
      </c>
      <c r="G3143" s="7">
        <f t="shared" si="298"/>
        <v>32.25</v>
      </c>
      <c r="H3143" t="s">
        <v>8221</v>
      </c>
      <c r="I3143" t="s">
        <v>8232</v>
      </c>
      <c r="J3143" t="s">
        <v>8248</v>
      </c>
      <c r="K3143">
        <v>1492372800</v>
      </c>
      <c r="L3143">
        <v>1488823488</v>
      </c>
      <c r="M3143" s="13">
        <f t="shared" si="299"/>
        <v>42800.753333333334</v>
      </c>
      <c r="N3143" s="13" t="str">
        <f t="shared" si="300"/>
        <v>2017</v>
      </c>
      <c r="O3143" s="13" t="str">
        <f t="shared" si="301"/>
        <v>Mar</v>
      </c>
      <c r="P3143" s="13">
        <f t="shared" si="302"/>
        <v>42841.833333333328</v>
      </c>
      <c r="Q3143" t="b">
        <v>0</v>
      </c>
      <c r="R3143">
        <v>8</v>
      </c>
      <c r="S3143" t="b">
        <v>0</v>
      </c>
      <c r="T3143" t="s">
        <v>8269</v>
      </c>
      <c r="U3143" s="9" t="s">
        <v>8315</v>
      </c>
      <c r="V3143" t="s">
        <v>8316</v>
      </c>
    </row>
    <row r="3144" spans="1:22" ht="45" hidden="1" x14ac:dyDescent="0.3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s="7">
        <f t="shared" si="303"/>
        <v>2</v>
      </c>
      <c r="G3144" s="7">
        <f t="shared" si="298"/>
        <v>15</v>
      </c>
      <c r="H3144" t="s">
        <v>8221</v>
      </c>
      <c r="I3144" t="s">
        <v>8224</v>
      </c>
      <c r="J3144" t="s">
        <v>8246</v>
      </c>
      <c r="K3144">
        <v>1489922339</v>
      </c>
      <c r="L3144">
        <v>1487333939</v>
      </c>
      <c r="M3144" s="13">
        <f t="shared" si="299"/>
        <v>42783.513182870374</v>
      </c>
      <c r="N3144" s="13" t="str">
        <f t="shared" si="300"/>
        <v>2017</v>
      </c>
      <c r="O3144" s="13" t="str">
        <f t="shared" si="301"/>
        <v>Feb</v>
      </c>
      <c r="P3144" s="13">
        <f t="shared" si="302"/>
        <v>42813.471516203703</v>
      </c>
      <c r="Q3144" t="b">
        <v>0</v>
      </c>
      <c r="R3144">
        <v>3</v>
      </c>
      <c r="S3144" t="b">
        <v>0</v>
      </c>
      <c r="T3144" t="s">
        <v>8269</v>
      </c>
      <c r="U3144" s="9" t="s">
        <v>8315</v>
      </c>
      <c r="V3144" t="s">
        <v>8316</v>
      </c>
    </row>
    <row r="3145" spans="1:22" ht="60" hidden="1" x14ac:dyDescent="0.3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s="7">
        <f t="shared" si="303"/>
        <v>0</v>
      </c>
      <c r="G3145" s="7">
        <f t="shared" si="298"/>
        <v>0</v>
      </c>
      <c r="H3145" t="s">
        <v>8221</v>
      </c>
      <c r="I3145" t="s">
        <v>8224</v>
      </c>
      <c r="J3145" t="s">
        <v>8246</v>
      </c>
      <c r="K3145">
        <v>1491726956</v>
      </c>
      <c r="L3145">
        <v>1489480556</v>
      </c>
      <c r="M3145" s="13">
        <f t="shared" si="299"/>
        <v>42808.358287037037</v>
      </c>
      <c r="N3145" s="13" t="str">
        <f t="shared" si="300"/>
        <v>2017</v>
      </c>
      <c r="O3145" s="13" t="str">
        <f t="shared" si="301"/>
        <v>Mar</v>
      </c>
      <c r="P3145" s="13">
        <f t="shared" si="302"/>
        <v>42834.358287037037</v>
      </c>
      <c r="Q3145" t="b">
        <v>0</v>
      </c>
      <c r="R3145">
        <v>0</v>
      </c>
      <c r="S3145" t="b">
        <v>0</v>
      </c>
      <c r="T3145" t="s">
        <v>8269</v>
      </c>
      <c r="U3145" s="9" t="s">
        <v>8315</v>
      </c>
      <c r="V3145" t="s">
        <v>8316</v>
      </c>
    </row>
    <row r="3146" spans="1:22" ht="60" hidden="1" x14ac:dyDescent="0.3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s="7">
        <f t="shared" si="303"/>
        <v>75</v>
      </c>
      <c r="G3146" s="7">
        <f t="shared" ref="G3146:G3209" si="304">IFERROR(ROUND(E3146/R3146,2),0)</f>
        <v>251.33</v>
      </c>
      <c r="H3146" t="s">
        <v>8221</v>
      </c>
      <c r="I3146" t="s">
        <v>8223</v>
      </c>
      <c r="J3146" t="s">
        <v>8245</v>
      </c>
      <c r="K3146">
        <v>1489903200</v>
      </c>
      <c r="L3146">
        <v>1488459307</v>
      </c>
      <c r="M3146" s="13">
        <f t="shared" ref="M3146:M3209" si="305">(((L3146/60)/60)/24)+DATE(1970,1,1)</f>
        <v>42796.538275462968</v>
      </c>
      <c r="N3146" s="13" t="str">
        <f t="shared" ref="N3146:N3209" si="306">TEXT(M3146, "YYY")</f>
        <v>2017</v>
      </c>
      <c r="O3146" s="13" t="str">
        <f t="shared" ref="O3146:O3209" si="307">TEXT(M3146,"MMM")</f>
        <v>Mar</v>
      </c>
      <c r="P3146" s="13">
        <f t="shared" ref="P3146:P3209" si="308">(((K3146/60)/60)/24)+DATE(1970,1,1)</f>
        <v>42813.25</v>
      </c>
      <c r="Q3146" t="b">
        <v>0</v>
      </c>
      <c r="R3146">
        <v>30</v>
      </c>
      <c r="S3146" t="b">
        <v>0</v>
      </c>
      <c r="T3146" t="s">
        <v>8269</v>
      </c>
      <c r="U3146" s="9" t="s">
        <v>8315</v>
      </c>
      <c r="V3146" t="s">
        <v>8316</v>
      </c>
    </row>
    <row r="3147" spans="1:22" ht="45" hidden="1" x14ac:dyDescent="0.3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s="7">
        <f t="shared" si="303"/>
        <v>0</v>
      </c>
      <c r="G3147" s="7">
        <f t="shared" si="304"/>
        <v>0</v>
      </c>
      <c r="H3147" t="s">
        <v>8221</v>
      </c>
      <c r="I3147" t="s">
        <v>8223</v>
      </c>
      <c r="J3147" t="s">
        <v>8245</v>
      </c>
      <c r="K3147">
        <v>1490659134</v>
      </c>
      <c r="L3147">
        <v>1485478734</v>
      </c>
      <c r="M3147" s="13">
        <f t="shared" si="305"/>
        <v>42762.040902777779</v>
      </c>
      <c r="N3147" s="13" t="str">
        <f t="shared" si="306"/>
        <v>2017</v>
      </c>
      <c r="O3147" s="13" t="str">
        <f t="shared" si="307"/>
        <v>Jan</v>
      </c>
      <c r="P3147" s="13">
        <f t="shared" si="308"/>
        <v>42821.999236111107</v>
      </c>
      <c r="Q3147" t="b">
        <v>0</v>
      </c>
      <c r="R3147">
        <v>0</v>
      </c>
      <c r="S3147" t="b">
        <v>0</v>
      </c>
      <c r="T3147" t="s">
        <v>8269</v>
      </c>
      <c r="U3147" s="9" t="s">
        <v>8315</v>
      </c>
      <c r="V3147" t="s">
        <v>8316</v>
      </c>
    </row>
    <row r="3148" spans="1:22" ht="45" hidden="1" x14ac:dyDescent="0.3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s="7">
        <f t="shared" si="303"/>
        <v>11</v>
      </c>
      <c r="G3148" s="7">
        <f t="shared" si="304"/>
        <v>437.5</v>
      </c>
      <c r="H3148" t="s">
        <v>8221</v>
      </c>
      <c r="I3148" t="s">
        <v>8237</v>
      </c>
      <c r="J3148" t="s">
        <v>8255</v>
      </c>
      <c r="K3148">
        <v>1492356166</v>
      </c>
      <c r="L3148">
        <v>1488471766</v>
      </c>
      <c r="M3148" s="13">
        <f t="shared" si="305"/>
        <v>42796.682476851856</v>
      </c>
      <c r="N3148" s="13" t="str">
        <f t="shared" si="306"/>
        <v>2017</v>
      </c>
      <c r="O3148" s="13" t="str">
        <f t="shared" si="307"/>
        <v>Mar</v>
      </c>
      <c r="P3148" s="13">
        <f t="shared" si="308"/>
        <v>42841.640810185185</v>
      </c>
      <c r="Q3148" t="b">
        <v>0</v>
      </c>
      <c r="R3148">
        <v>12</v>
      </c>
      <c r="S3148" t="b">
        <v>0</v>
      </c>
      <c r="T3148" t="s">
        <v>8269</v>
      </c>
      <c r="U3148" s="9" t="s">
        <v>8315</v>
      </c>
      <c r="V3148" t="s">
        <v>8316</v>
      </c>
    </row>
    <row r="3149" spans="1:22" ht="45" x14ac:dyDescent="0.3">
      <c r="A3149">
        <v>2785</v>
      </c>
      <c r="B3149" s="3" t="s">
        <v>2785</v>
      </c>
      <c r="C3149" s="3" t="s">
        <v>6895</v>
      </c>
      <c r="D3149" s="20">
        <v>5000</v>
      </c>
      <c r="E3149" s="7">
        <v>5234</v>
      </c>
      <c r="F3149" s="7">
        <f t="shared" si="303"/>
        <v>105</v>
      </c>
      <c r="G3149" s="7">
        <f t="shared" si="304"/>
        <v>36.86</v>
      </c>
      <c r="H3149" t="s">
        <v>8218</v>
      </c>
      <c r="I3149" t="s">
        <v>8223</v>
      </c>
      <c r="J3149" t="s">
        <v>8245</v>
      </c>
      <c r="K3149">
        <v>1470430800</v>
      </c>
      <c r="L3149">
        <v>1467865967</v>
      </c>
      <c r="M3149" s="13">
        <f t="shared" si="305"/>
        <v>42558.189432870371</v>
      </c>
      <c r="N3149" s="13" t="str">
        <f t="shared" si="306"/>
        <v>2016</v>
      </c>
      <c r="O3149" s="13" t="str">
        <f t="shared" si="307"/>
        <v>Jul</v>
      </c>
      <c r="P3149" s="13">
        <f t="shared" si="308"/>
        <v>42587.875</v>
      </c>
      <c r="Q3149" t="b">
        <v>0</v>
      </c>
      <c r="R3149">
        <v>142</v>
      </c>
      <c r="S3149" t="b">
        <v>1</v>
      </c>
      <c r="T3149" t="s">
        <v>8269</v>
      </c>
      <c r="U3149" s="9" t="s">
        <v>8315</v>
      </c>
      <c r="V3149" t="s">
        <v>8316</v>
      </c>
    </row>
    <row r="3150" spans="1:22" ht="60" x14ac:dyDescent="0.3">
      <c r="A3150">
        <v>2798</v>
      </c>
      <c r="B3150" s="3" t="s">
        <v>2798</v>
      </c>
      <c r="C3150" s="3" t="s">
        <v>6908</v>
      </c>
      <c r="D3150" s="20">
        <v>5000</v>
      </c>
      <c r="E3150" s="7">
        <v>5070</v>
      </c>
      <c r="F3150" s="7">
        <f t="shared" si="303"/>
        <v>101</v>
      </c>
      <c r="G3150" s="7">
        <f t="shared" si="304"/>
        <v>36.47</v>
      </c>
      <c r="H3150" t="s">
        <v>8218</v>
      </c>
      <c r="I3150" t="s">
        <v>8224</v>
      </c>
      <c r="J3150" t="s">
        <v>8246</v>
      </c>
      <c r="K3150">
        <v>1438358400</v>
      </c>
      <c r="L3150">
        <v>1437063121</v>
      </c>
      <c r="M3150" s="13">
        <f t="shared" si="305"/>
        <v>42201.675011574072</v>
      </c>
      <c r="N3150" s="13" t="str">
        <f t="shared" si="306"/>
        <v>2015</v>
      </c>
      <c r="O3150" s="13" t="str">
        <f t="shared" si="307"/>
        <v>Jul</v>
      </c>
      <c r="P3150" s="13">
        <f t="shared" si="308"/>
        <v>42216.666666666672</v>
      </c>
      <c r="Q3150" t="b">
        <v>0</v>
      </c>
      <c r="R3150">
        <v>139</v>
      </c>
      <c r="S3150" t="b">
        <v>1</v>
      </c>
      <c r="T3150" t="s">
        <v>8269</v>
      </c>
      <c r="U3150" s="9" t="s">
        <v>8315</v>
      </c>
      <c r="V3150" t="s">
        <v>8316</v>
      </c>
    </row>
    <row r="3151" spans="1:22" ht="60" x14ac:dyDescent="0.3">
      <c r="A3151">
        <v>2799</v>
      </c>
      <c r="B3151" s="3" t="s">
        <v>2799</v>
      </c>
      <c r="C3151" s="3" t="s">
        <v>6909</v>
      </c>
      <c r="D3151" s="20">
        <v>5000</v>
      </c>
      <c r="E3151" s="7">
        <v>5831.74</v>
      </c>
      <c r="F3151" s="7">
        <f t="shared" si="303"/>
        <v>117</v>
      </c>
      <c r="G3151" s="7">
        <f t="shared" si="304"/>
        <v>44.86</v>
      </c>
      <c r="H3151" t="s">
        <v>8218</v>
      </c>
      <c r="I3151" t="s">
        <v>8224</v>
      </c>
      <c r="J3151" t="s">
        <v>8246</v>
      </c>
      <c r="K3151">
        <v>1466179200</v>
      </c>
      <c r="L3151">
        <v>1463466070</v>
      </c>
      <c r="M3151" s="13">
        <f t="shared" si="305"/>
        <v>42507.264699074076</v>
      </c>
      <c r="N3151" s="13" t="str">
        <f t="shared" si="306"/>
        <v>2016</v>
      </c>
      <c r="O3151" s="13" t="str">
        <f t="shared" si="307"/>
        <v>May</v>
      </c>
      <c r="P3151" s="13">
        <f t="shared" si="308"/>
        <v>42538.666666666672</v>
      </c>
      <c r="Q3151" t="b">
        <v>0</v>
      </c>
      <c r="R3151">
        <v>130</v>
      </c>
      <c r="S3151" t="b">
        <v>1</v>
      </c>
      <c r="T3151" t="s">
        <v>8269</v>
      </c>
      <c r="U3151" s="9" t="s">
        <v>8315</v>
      </c>
      <c r="V3151" t="s">
        <v>8316</v>
      </c>
    </row>
    <row r="3152" spans="1:22" x14ac:dyDescent="0.3">
      <c r="A3152">
        <v>2807</v>
      </c>
      <c r="B3152" s="3" t="s">
        <v>2807</v>
      </c>
      <c r="C3152" s="3" t="s">
        <v>6917</v>
      </c>
      <c r="D3152" s="20">
        <v>5000</v>
      </c>
      <c r="E3152" s="7">
        <v>6300</v>
      </c>
      <c r="F3152" s="7">
        <f t="shared" si="303"/>
        <v>126</v>
      </c>
      <c r="G3152" s="7">
        <f t="shared" si="304"/>
        <v>67.739999999999995</v>
      </c>
      <c r="H3152" t="s">
        <v>8218</v>
      </c>
      <c r="I3152" t="s">
        <v>8223</v>
      </c>
      <c r="J3152" t="s">
        <v>8245</v>
      </c>
      <c r="K3152">
        <v>1435611438</v>
      </c>
      <c r="L3152">
        <v>1433019438</v>
      </c>
      <c r="M3152" s="13">
        <f t="shared" si="305"/>
        <v>42154.873124999998</v>
      </c>
      <c r="N3152" s="13" t="str">
        <f t="shared" si="306"/>
        <v>2015</v>
      </c>
      <c r="O3152" s="13" t="str">
        <f t="shared" si="307"/>
        <v>May</v>
      </c>
      <c r="P3152" s="13">
        <f t="shared" si="308"/>
        <v>42184.873124999998</v>
      </c>
      <c r="Q3152" t="b">
        <v>0</v>
      </c>
      <c r="R3152">
        <v>93</v>
      </c>
      <c r="S3152" t="b">
        <v>1</v>
      </c>
      <c r="T3152" t="s">
        <v>8269</v>
      </c>
      <c r="U3152" s="9" t="s">
        <v>8315</v>
      </c>
      <c r="V3152" t="s">
        <v>8316</v>
      </c>
    </row>
    <row r="3153" spans="1:22" ht="45" x14ac:dyDescent="0.3">
      <c r="A3153">
        <v>2812</v>
      </c>
      <c r="B3153" s="3" t="s">
        <v>2812</v>
      </c>
      <c r="C3153" s="3" t="s">
        <v>6922</v>
      </c>
      <c r="D3153" s="20">
        <v>5000</v>
      </c>
      <c r="E3153" s="7">
        <v>5665</v>
      </c>
      <c r="F3153" s="7">
        <f t="shared" si="303"/>
        <v>113</v>
      </c>
      <c r="G3153" s="7">
        <f t="shared" si="304"/>
        <v>68.25</v>
      </c>
      <c r="H3153" t="s">
        <v>8218</v>
      </c>
      <c r="I3153" t="s">
        <v>8228</v>
      </c>
      <c r="J3153" t="s">
        <v>8250</v>
      </c>
      <c r="K3153">
        <v>1428292800</v>
      </c>
      <c r="L3153">
        <v>1424368298</v>
      </c>
      <c r="M3153" s="13">
        <f t="shared" si="305"/>
        <v>42054.74418981481</v>
      </c>
      <c r="N3153" s="13" t="str">
        <f t="shared" si="306"/>
        <v>2015</v>
      </c>
      <c r="O3153" s="13" t="str">
        <f t="shared" si="307"/>
        <v>Feb</v>
      </c>
      <c r="P3153" s="13">
        <f t="shared" si="308"/>
        <v>42100.166666666672</v>
      </c>
      <c r="Q3153" t="b">
        <v>0</v>
      </c>
      <c r="R3153">
        <v>83</v>
      </c>
      <c r="S3153" t="b">
        <v>1</v>
      </c>
      <c r="T3153" t="s">
        <v>8269</v>
      </c>
      <c r="U3153" s="9" t="s">
        <v>8315</v>
      </c>
      <c r="V3153" t="s">
        <v>8316</v>
      </c>
    </row>
    <row r="3154" spans="1:22" ht="45" x14ac:dyDescent="0.3">
      <c r="A3154">
        <v>2819</v>
      </c>
      <c r="B3154" s="3" t="s">
        <v>2819</v>
      </c>
      <c r="C3154" s="3" t="s">
        <v>6929</v>
      </c>
      <c r="D3154" s="20">
        <v>5000</v>
      </c>
      <c r="E3154" s="7">
        <v>5240</v>
      </c>
      <c r="F3154" s="7">
        <f t="shared" si="303"/>
        <v>105</v>
      </c>
      <c r="G3154" s="7">
        <f t="shared" si="304"/>
        <v>50.38</v>
      </c>
      <c r="H3154" t="s">
        <v>8218</v>
      </c>
      <c r="I3154" t="s">
        <v>8224</v>
      </c>
      <c r="J3154" t="s">
        <v>8246</v>
      </c>
      <c r="K3154">
        <v>1434285409</v>
      </c>
      <c r="L3154">
        <v>1431693409</v>
      </c>
      <c r="M3154" s="13">
        <f t="shared" si="305"/>
        <v>42139.525567129633</v>
      </c>
      <c r="N3154" s="13" t="str">
        <f t="shared" si="306"/>
        <v>2015</v>
      </c>
      <c r="O3154" s="13" t="str">
        <f t="shared" si="307"/>
        <v>May</v>
      </c>
      <c r="P3154" s="13">
        <f t="shared" si="308"/>
        <v>42169.525567129633</v>
      </c>
      <c r="Q3154" t="b">
        <v>0</v>
      </c>
      <c r="R3154">
        <v>104</v>
      </c>
      <c r="S3154" t="b">
        <v>1</v>
      </c>
      <c r="T3154" t="s">
        <v>8269</v>
      </c>
      <c r="U3154" s="9" t="s">
        <v>8315</v>
      </c>
      <c r="V3154" t="s">
        <v>8316</v>
      </c>
    </row>
    <row r="3155" spans="1:22" ht="60" x14ac:dyDescent="0.3">
      <c r="A3155">
        <v>2961</v>
      </c>
      <c r="B3155" s="3" t="s">
        <v>2961</v>
      </c>
      <c r="C3155" s="3" t="s">
        <v>7071</v>
      </c>
      <c r="D3155" s="20">
        <v>5000</v>
      </c>
      <c r="E3155" s="7">
        <v>5481</v>
      </c>
      <c r="F3155" s="7">
        <f t="shared" si="303"/>
        <v>110</v>
      </c>
      <c r="G3155" s="7">
        <f t="shared" si="304"/>
        <v>50.75</v>
      </c>
      <c r="H3155" t="s">
        <v>8218</v>
      </c>
      <c r="I3155" t="s">
        <v>8223</v>
      </c>
      <c r="J3155" t="s">
        <v>8245</v>
      </c>
      <c r="K3155">
        <v>1427342400</v>
      </c>
      <c r="L3155">
        <v>1424927159</v>
      </c>
      <c r="M3155" s="13">
        <f t="shared" si="305"/>
        <v>42061.212488425925</v>
      </c>
      <c r="N3155" s="13" t="str">
        <f t="shared" si="306"/>
        <v>2015</v>
      </c>
      <c r="O3155" s="13" t="str">
        <f t="shared" si="307"/>
        <v>Feb</v>
      </c>
      <c r="P3155" s="13">
        <f t="shared" si="308"/>
        <v>42089.166666666672</v>
      </c>
      <c r="Q3155" t="b">
        <v>0</v>
      </c>
      <c r="R3155">
        <v>108</v>
      </c>
      <c r="S3155" t="b">
        <v>1</v>
      </c>
      <c r="T3155" t="s">
        <v>8269</v>
      </c>
      <c r="U3155" s="9" t="s">
        <v>8315</v>
      </c>
      <c r="V3155" t="s">
        <v>8316</v>
      </c>
    </row>
    <row r="3156" spans="1:22" ht="45" x14ac:dyDescent="0.3">
      <c r="A3156">
        <v>2964</v>
      </c>
      <c r="B3156" s="3" t="s">
        <v>2964</v>
      </c>
      <c r="C3156" s="3" t="s">
        <v>7074</v>
      </c>
      <c r="D3156" s="20">
        <v>5000</v>
      </c>
      <c r="E3156" s="7">
        <v>5035.6899999999996</v>
      </c>
      <c r="F3156" s="7">
        <f t="shared" si="303"/>
        <v>101</v>
      </c>
      <c r="G3156" s="7">
        <f t="shared" si="304"/>
        <v>25.69</v>
      </c>
      <c r="H3156" t="s">
        <v>8218</v>
      </c>
      <c r="I3156" t="s">
        <v>8223</v>
      </c>
      <c r="J3156" t="s">
        <v>8245</v>
      </c>
      <c r="K3156">
        <v>1407360720</v>
      </c>
      <c r="L3156">
        <v>1404769819</v>
      </c>
      <c r="M3156" s="13">
        <f t="shared" si="305"/>
        <v>41827.909942129627</v>
      </c>
      <c r="N3156" s="13" t="str">
        <f t="shared" si="306"/>
        <v>2014</v>
      </c>
      <c r="O3156" s="13" t="str">
        <f t="shared" si="307"/>
        <v>Jul</v>
      </c>
      <c r="P3156" s="13">
        <f t="shared" si="308"/>
        <v>41857.897222222222</v>
      </c>
      <c r="Q3156" t="b">
        <v>0</v>
      </c>
      <c r="R3156">
        <v>196</v>
      </c>
      <c r="S3156" t="b">
        <v>1</v>
      </c>
      <c r="T3156" t="s">
        <v>8269</v>
      </c>
      <c r="U3156" s="9" t="s">
        <v>8315</v>
      </c>
      <c r="V3156" t="s">
        <v>8316</v>
      </c>
    </row>
    <row r="3157" spans="1:22" ht="45" x14ac:dyDescent="0.3">
      <c r="A3157">
        <v>2967</v>
      </c>
      <c r="B3157" s="3" t="s">
        <v>2967</v>
      </c>
      <c r="C3157" s="3" t="s">
        <v>7077</v>
      </c>
      <c r="D3157" s="20">
        <v>5000</v>
      </c>
      <c r="E3157" s="7">
        <v>5696</v>
      </c>
      <c r="F3157" s="7">
        <f t="shared" si="303"/>
        <v>114</v>
      </c>
      <c r="G3157" s="7">
        <f t="shared" si="304"/>
        <v>80.23</v>
      </c>
      <c r="H3157" t="s">
        <v>8218</v>
      </c>
      <c r="I3157" t="s">
        <v>8223</v>
      </c>
      <c r="J3157" t="s">
        <v>8245</v>
      </c>
      <c r="K3157">
        <v>1425872692</v>
      </c>
      <c r="L3157">
        <v>1423284292</v>
      </c>
      <c r="M3157" s="13">
        <f t="shared" si="305"/>
        <v>42042.197824074072</v>
      </c>
      <c r="N3157" s="13" t="str">
        <f t="shared" si="306"/>
        <v>2015</v>
      </c>
      <c r="O3157" s="13" t="str">
        <f t="shared" si="307"/>
        <v>Feb</v>
      </c>
      <c r="P3157" s="13">
        <f t="shared" si="308"/>
        <v>42072.156157407408</v>
      </c>
      <c r="Q3157" t="b">
        <v>0</v>
      </c>
      <c r="R3157">
        <v>71</v>
      </c>
      <c r="S3157" t="b">
        <v>1</v>
      </c>
      <c r="T3157" t="s">
        <v>8269</v>
      </c>
      <c r="U3157" s="9" t="s">
        <v>8315</v>
      </c>
      <c r="V3157" t="s">
        <v>8316</v>
      </c>
    </row>
    <row r="3158" spans="1:22" ht="60" x14ac:dyDescent="0.3">
      <c r="A3158">
        <v>2973</v>
      </c>
      <c r="B3158" s="3" t="s">
        <v>2973</v>
      </c>
      <c r="C3158" s="3" t="s">
        <v>7083</v>
      </c>
      <c r="D3158" s="20">
        <v>5000</v>
      </c>
      <c r="E3158" s="7">
        <v>8740</v>
      </c>
      <c r="F3158" s="7">
        <f t="shared" si="303"/>
        <v>175</v>
      </c>
      <c r="G3158" s="7">
        <f t="shared" si="304"/>
        <v>264.85000000000002</v>
      </c>
      <c r="H3158" t="s">
        <v>8218</v>
      </c>
      <c r="I3158" t="s">
        <v>8223</v>
      </c>
      <c r="J3158" t="s">
        <v>8245</v>
      </c>
      <c r="K3158">
        <v>1451620800</v>
      </c>
      <c r="L3158">
        <v>1449171508</v>
      </c>
      <c r="M3158" s="13">
        <f t="shared" si="305"/>
        <v>42341.818379629629</v>
      </c>
      <c r="N3158" s="13" t="str">
        <f t="shared" si="306"/>
        <v>2015</v>
      </c>
      <c r="O3158" s="13" t="str">
        <f t="shared" si="307"/>
        <v>Dec</v>
      </c>
      <c r="P3158" s="13">
        <f t="shared" si="308"/>
        <v>42370.166666666672</v>
      </c>
      <c r="Q3158" t="b">
        <v>0</v>
      </c>
      <c r="R3158">
        <v>33</v>
      </c>
      <c r="S3158" t="b">
        <v>1</v>
      </c>
      <c r="T3158" t="s">
        <v>8269</v>
      </c>
      <c r="U3158" s="9" t="s">
        <v>8315</v>
      </c>
      <c r="V3158" t="s">
        <v>8316</v>
      </c>
    </row>
    <row r="3159" spans="1:22" ht="60" x14ac:dyDescent="0.3">
      <c r="A3159">
        <v>2974</v>
      </c>
      <c r="B3159" s="3" t="s">
        <v>2974</v>
      </c>
      <c r="C3159" s="3" t="s">
        <v>7084</v>
      </c>
      <c r="D3159" s="20">
        <v>5000</v>
      </c>
      <c r="E3159" s="7">
        <v>5100</v>
      </c>
      <c r="F3159" s="7">
        <f t="shared" si="303"/>
        <v>102</v>
      </c>
      <c r="G3159" s="7">
        <f t="shared" si="304"/>
        <v>58.62</v>
      </c>
      <c r="H3159" t="s">
        <v>8218</v>
      </c>
      <c r="I3159" t="s">
        <v>8223</v>
      </c>
      <c r="J3159" t="s">
        <v>8245</v>
      </c>
      <c r="K3159">
        <v>1411695300</v>
      </c>
      <c r="L3159">
        <v>1409275671</v>
      </c>
      <c r="M3159" s="13">
        <f t="shared" si="305"/>
        <v>41880.061006944445</v>
      </c>
      <c r="N3159" s="13" t="str">
        <f t="shared" si="306"/>
        <v>2014</v>
      </c>
      <c r="O3159" s="13" t="str">
        <f t="shared" si="307"/>
        <v>Aug</v>
      </c>
      <c r="P3159" s="13">
        <f t="shared" si="308"/>
        <v>41908.065972222219</v>
      </c>
      <c r="Q3159" t="b">
        <v>0</v>
      </c>
      <c r="R3159">
        <v>87</v>
      </c>
      <c r="S3159" t="b">
        <v>1</v>
      </c>
      <c r="T3159" t="s">
        <v>8269</v>
      </c>
      <c r="U3159" s="9" t="s">
        <v>8315</v>
      </c>
      <c r="V3159" t="s">
        <v>8316</v>
      </c>
    </row>
    <row r="3160" spans="1:22" ht="45" x14ac:dyDescent="0.3">
      <c r="A3160">
        <v>2979</v>
      </c>
      <c r="B3160" s="3" t="s">
        <v>2979</v>
      </c>
      <c r="C3160" s="3" t="s">
        <v>7089</v>
      </c>
      <c r="D3160" s="20">
        <v>5000</v>
      </c>
      <c r="E3160" s="7">
        <v>5070</v>
      </c>
      <c r="F3160" s="7">
        <f t="shared" si="303"/>
        <v>101</v>
      </c>
      <c r="G3160" s="7">
        <f t="shared" si="304"/>
        <v>110.22</v>
      </c>
      <c r="H3160" t="s">
        <v>8218</v>
      </c>
      <c r="I3160" t="s">
        <v>8223</v>
      </c>
      <c r="J3160" t="s">
        <v>8245</v>
      </c>
      <c r="K3160">
        <v>1420524000</v>
      </c>
      <c r="L3160">
        <v>1419104823</v>
      </c>
      <c r="M3160" s="13">
        <f t="shared" si="305"/>
        <v>41993.824340277773</v>
      </c>
      <c r="N3160" s="13" t="str">
        <f t="shared" si="306"/>
        <v>2014</v>
      </c>
      <c r="O3160" s="13" t="str">
        <f t="shared" si="307"/>
        <v>Dec</v>
      </c>
      <c r="P3160" s="13">
        <f t="shared" si="308"/>
        <v>42010.25</v>
      </c>
      <c r="Q3160" t="b">
        <v>0</v>
      </c>
      <c r="R3160">
        <v>46</v>
      </c>
      <c r="S3160" t="b">
        <v>1</v>
      </c>
      <c r="T3160" t="s">
        <v>8269</v>
      </c>
      <c r="U3160" s="9" t="s">
        <v>8315</v>
      </c>
      <c r="V3160" t="s">
        <v>8316</v>
      </c>
    </row>
    <row r="3161" spans="1:22" ht="45" x14ac:dyDescent="0.3">
      <c r="A3161">
        <v>3155</v>
      </c>
      <c r="B3161" s="3" t="s">
        <v>3155</v>
      </c>
      <c r="C3161" s="3" t="s">
        <v>7265</v>
      </c>
      <c r="D3161" s="20">
        <v>5000</v>
      </c>
      <c r="E3161" s="7">
        <v>9425.23</v>
      </c>
      <c r="F3161" s="7">
        <f t="shared" si="303"/>
        <v>189</v>
      </c>
      <c r="G3161" s="7">
        <f t="shared" si="304"/>
        <v>31.21</v>
      </c>
      <c r="H3161" t="s">
        <v>8218</v>
      </c>
      <c r="I3161" t="s">
        <v>8224</v>
      </c>
      <c r="J3161" t="s">
        <v>8246</v>
      </c>
      <c r="K3161">
        <v>1356004725</v>
      </c>
      <c r="L3161">
        <v>1353412725</v>
      </c>
      <c r="M3161" s="13">
        <f t="shared" si="305"/>
        <v>41233.499131944445</v>
      </c>
      <c r="N3161" s="13" t="str">
        <f t="shared" si="306"/>
        <v>2012</v>
      </c>
      <c r="O3161" s="13" t="str">
        <f t="shared" si="307"/>
        <v>Nov</v>
      </c>
      <c r="P3161" s="13">
        <f t="shared" si="308"/>
        <v>41263.499131944445</v>
      </c>
      <c r="Q3161" t="b">
        <v>1</v>
      </c>
      <c r="R3161">
        <v>302</v>
      </c>
      <c r="S3161" t="b">
        <v>1</v>
      </c>
      <c r="T3161" t="s">
        <v>8269</v>
      </c>
      <c r="U3161" s="9" t="s">
        <v>8315</v>
      </c>
      <c r="V3161" t="s">
        <v>8316</v>
      </c>
    </row>
    <row r="3162" spans="1:22" ht="30" x14ac:dyDescent="0.3">
      <c r="A3162">
        <v>3158</v>
      </c>
      <c r="B3162" s="3" t="s">
        <v>3158</v>
      </c>
      <c r="C3162" s="3" t="s">
        <v>7268</v>
      </c>
      <c r="D3162" s="20">
        <v>5000</v>
      </c>
      <c r="E3162" s="7">
        <v>5700</v>
      </c>
      <c r="F3162" s="7">
        <f t="shared" si="303"/>
        <v>114</v>
      </c>
      <c r="G3162" s="7">
        <f t="shared" si="304"/>
        <v>82.61</v>
      </c>
      <c r="H3162" t="s">
        <v>8218</v>
      </c>
      <c r="I3162" t="s">
        <v>8223</v>
      </c>
      <c r="J3162" t="s">
        <v>8245</v>
      </c>
      <c r="K3162">
        <v>1374523752</v>
      </c>
      <c r="L3162">
        <v>1371931752</v>
      </c>
      <c r="M3162" s="13">
        <f t="shared" si="305"/>
        <v>41447.839722222219</v>
      </c>
      <c r="N3162" s="13" t="str">
        <f t="shared" si="306"/>
        <v>2013</v>
      </c>
      <c r="O3162" s="13" t="str">
        <f t="shared" si="307"/>
        <v>Jun</v>
      </c>
      <c r="P3162" s="13">
        <f t="shared" si="308"/>
        <v>41477.839722222219</v>
      </c>
      <c r="Q3162" t="b">
        <v>1</v>
      </c>
      <c r="R3162">
        <v>69</v>
      </c>
      <c r="S3162" t="b">
        <v>1</v>
      </c>
      <c r="T3162" t="s">
        <v>8269</v>
      </c>
      <c r="U3162" s="9" t="s">
        <v>8315</v>
      </c>
      <c r="V3162" t="s">
        <v>8316</v>
      </c>
    </row>
    <row r="3163" spans="1:22" ht="60" x14ac:dyDescent="0.3">
      <c r="A3163">
        <v>3175</v>
      </c>
      <c r="B3163" s="3" t="s">
        <v>3175</v>
      </c>
      <c r="C3163" s="3" t="s">
        <v>7285</v>
      </c>
      <c r="D3163" s="20">
        <v>5000</v>
      </c>
      <c r="E3163" s="7">
        <v>5478</v>
      </c>
      <c r="F3163" s="7">
        <f t="shared" si="303"/>
        <v>110</v>
      </c>
      <c r="G3163" s="7">
        <f t="shared" si="304"/>
        <v>91.3</v>
      </c>
      <c r="H3163" t="s">
        <v>8218</v>
      </c>
      <c r="I3163" t="s">
        <v>8223</v>
      </c>
      <c r="J3163" t="s">
        <v>8245</v>
      </c>
      <c r="K3163">
        <v>1297977427</v>
      </c>
      <c r="L3163">
        <v>1292793427</v>
      </c>
      <c r="M3163" s="13">
        <f t="shared" si="305"/>
        <v>40531.886886574073</v>
      </c>
      <c r="N3163" s="13" t="str">
        <f t="shared" si="306"/>
        <v>2010</v>
      </c>
      <c r="O3163" s="13" t="str">
        <f t="shared" si="307"/>
        <v>Dec</v>
      </c>
      <c r="P3163" s="13">
        <f t="shared" si="308"/>
        <v>40591.886886574073</v>
      </c>
      <c r="Q3163" t="b">
        <v>1</v>
      </c>
      <c r="R3163">
        <v>60</v>
      </c>
      <c r="S3163" t="b">
        <v>1</v>
      </c>
      <c r="T3163" t="s">
        <v>8269</v>
      </c>
      <c r="U3163" s="9" t="s">
        <v>8315</v>
      </c>
      <c r="V3163" t="s">
        <v>8316</v>
      </c>
    </row>
    <row r="3164" spans="1:22" ht="45" x14ac:dyDescent="0.3">
      <c r="A3164">
        <v>3208</v>
      </c>
      <c r="B3164" s="3" t="s">
        <v>3208</v>
      </c>
      <c r="C3164" s="3" t="s">
        <v>7318</v>
      </c>
      <c r="D3164" s="20">
        <v>5000</v>
      </c>
      <c r="E3164" s="7">
        <v>5175</v>
      </c>
      <c r="F3164" s="7">
        <f t="shared" si="303"/>
        <v>104</v>
      </c>
      <c r="G3164" s="7">
        <f t="shared" si="304"/>
        <v>63.11</v>
      </c>
      <c r="H3164" t="s">
        <v>8218</v>
      </c>
      <c r="I3164" t="s">
        <v>8223</v>
      </c>
      <c r="J3164" t="s">
        <v>8245</v>
      </c>
      <c r="K3164">
        <v>1406557877</v>
      </c>
      <c r="L3164">
        <v>1404743477</v>
      </c>
      <c r="M3164" s="13">
        <f t="shared" si="305"/>
        <v>41827.605057870373</v>
      </c>
      <c r="N3164" s="13" t="str">
        <f t="shared" si="306"/>
        <v>2014</v>
      </c>
      <c r="O3164" s="13" t="str">
        <f t="shared" si="307"/>
        <v>Jul</v>
      </c>
      <c r="P3164" s="13">
        <f t="shared" si="308"/>
        <v>41848.605057870373</v>
      </c>
      <c r="Q3164" t="b">
        <v>1</v>
      </c>
      <c r="R3164">
        <v>82</v>
      </c>
      <c r="S3164" t="b">
        <v>1</v>
      </c>
      <c r="T3164" t="s">
        <v>8269</v>
      </c>
      <c r="U3164" s="9" t="s">
        <v>8315</v>
      </c>
      <c r="V3164" t="s">
        <v>8316</v>
      </c>
    </row>
    <row r="3165" spans="1:22" ht="45" x14ac:dyDescent="0.3">
      <c r="A3165">
        <v>3233</v>
      </c>
      <c r="B3165" s="3" t="s">
        <v>3233</v>
      </c>
      <c r="C3165" s="3" t="s">
        <v>7343</v>
      </c>
      <c r="D3165" s="20">
        <v>5000</v>
      </c>
      <c r="E3165" s="7">
        <v>5940</v>
      </c>
      <c r="F3165" s="7">
        <f t="shared" si="303"/>
        <v>119</v>
      </c>
      <c r="G3165" s="7">
        <f t="shared" si="304"/>
        <v>97.38</v>
      </c>
      <c r="H3165" t="s">
        <v>8218</v>
      </c>
      <c r="I3165" t="s">
        <v>8223</v>
      </c>
      <c r="J3165" t="s">
        <v>8245</v>
      </c>
      <c r="K3165">
        <v>1488482355</v>
      </c>
      <c r="L3165">
        <v>1485890355</v>
      </c>
      <c r="M3165" s="13">
        <f t="shared" si="305"/>
        <v>42766.805034722223</v>
      </c>
      <c r="N3165" s="13" t="str">
        <f t="shared" si="306"/>
        <v>2017</v>
      </c>
      <c r="O3165" s="13" t="str">
        <f t="shared" si="307"/>
        <v>Jan</v>
      </c>
      <c r="P3165" s="13">
        <f t="shared" si="308"/>
        <v>42796.805034722223</v>
      </c>
      <c r="Q3165" t="b">
        <v>0</v>
      </c>
      <c r="R3165">
        <v>61</v>
      </c>
      <c r="S3165" t="b">
        <v>1</v>
      </c>
      <c r="T3165" t="s">
        <v>8269</v>
      </c>
      <c r="U3165" s="9" t="s">
        <v>8315</v>
      </c>
      <c r="V3165" t="s">
        <v>8316</v>
      </c>
    </row>
    <row r="3166" spans="1:22" ht="45" x14ac:dyDescent="0.3">
      <c r="A3166">
        <v>3260</v>
      </c>
      <c r="B3166" s="3" t="s">
        <v>3260</v>
      </c>
      <c r="C3166" s="3" t="s">
        <v>7370</v>
      </c>
      <c r="D3166" s="20">
        <v>5000</v>
      </c>
      <c r="E3166" s="7">
        <v>5462</v>
      </c>
      <c r="F3166" s="7">
        <f t="shared" si="303"/>
        <v>109</v>
      </c>
      <c r="G3166" s="7">
        <f t="shared" si="304"/>
        <v>74.819999999999993</v>
      </c>
      <c r="H3166" t="s">
        <v>8218</v>
      </c>
      <c r="I3166" t="s">
        <v>8223</v>
      </c>
      <c r="J3166" t="s">
        <v>8245</v>
      </c>
      <c r="K3166">
        <v>1448903318</v>
      </c>
      <c r="L3166">
        <v>1445875718</v>
      </c>
      <c r="M3166" s="13">
        <f t="shared" si="305"/>
        <v>42303.672662037032</v>
      </c>
      <c r="N3166" s="13" t="str">
        <f t="shared" si="306"/>
        <v>2015</v>
      </c>
      <c r="O3166" s="13" t="str">
        <f t="shared" si="307"/>
        <v>Oct</v>
      </c>
      <c r="P3166" s="13">
        <f t="shared" si="308"/>
        <v>42338.714328703703</v>
      </c>
      <c r="Q3166" t="b">
        <v>1</v>
      </c>
      <c r="R3166">
        <v>73</v>
      </c>
      <c r="S3166" t="b">
        <v>1</v>
      </c>
      <c r="T3166" t="s">
        <v>8269</v>
      </c>
      <c r="U3166" s="9" t="s">
        <v>8315</v>
      </c>
      <c r="V3166" t="s">
        <v>8316</v>
      </c>
    </row>
    <row r="3167" spans="1:22" ht="60" x14ac:dyDescent="0.3">
      <c r="A3167">
        <v>3277</v>
      </c>
      <c r="B3167" s="3" t="s">
        <v>3277</v>
      </c>
      <c r="C3167" s="3" t="s">
        <v>7387</v>
      </c>
      <c r="D3167" s="20">
        <v>5000</v>
      </c>
      <c r="E3167" s="7">
        <v>5430</v>
      </c>
      <c r="F3167" s="7">
        <f t="shared" ref="F3167:F3230" si="309">IFERROR(ROUND(E3167/D3167*100,0),0)</f>
        <v>109</v>
      </c>
      <c r="G3167" s="7">
        <f t="shared" si="304"/>
        <v>54.3</v>
      </c>
      <c r="H3167" t="s">
        <v>8218</v>
      </c>
      <c r="I3167" t="s">
        <v>8224</v>
      </c>
      <c r="J3167" t="s">
        <v>8246</v>
      </c>
      <c r="K3167">
        <v>1416331406</v>
      </c>
      <c r="L3167">
        <v>1413735806</v>
      </c>
      <c r="M3167" s="13">
        <f t="shared" si="305"/>
        <v>41931.682939814818</v>
      </c>
      <c r="N3167" s="13" t="str">
        <f t="shared" si="306"/>
        <v>2014</v>
      </c>
      <c r="O3167" s="13" t="str">
        <f t="shared" si="307"/>
        <v>Oct</v>
      </c>
      <c r="P3167" s="13">
        <f t="shared" si="308"/>
        <v>41961.724606481483</v>
      </c>
      <c r="Q3167" t="b">
        <v>1</v>
      </c>
      <c r="R3167">
        <v>100</v>
      </c>
      <c r="S3167" t="b">
        <v>1</v>
      </c>
      <c r="T3167" t="s">
        <v>8269</v>
      </c>
      <c r="U3167" s="9" t="s">
        <v>8315</v>
      </c>
      <c r="V3167" t="s">
        <v>8316</v>
      </c>
    </row>
    <row r="3168" spans="1:22" ht="45" x14ac:dyDescent="0.3">
      <c r="A3168">
        <v>3281</v>
      </c>
      <c r="B3168" s="3" t="s">
        <v>3281</v>
      </c>
      <c r="C3168" s="3" t="s">
        <v>7391</v>
      </c>
      <c r="D3168" s="20">
        <v>5000</v>
      </c>
      <c r="E3168" s="7">
        <v>6080</v>
      </c>
      <c r="F3168" s="7">
        <f t="shared" si="309"/>
        <v>122</v>
      </c>
      <c r="G3168" s="7">
        <f t="shared" si="304"/>
        <v>129.36000000000001</v>
      </c>
      <c r="H3168" t="s">
        <v>8218</v>
      </c>
      <c r="I3168" t="s">
        <v>8223</v>
      </c>
      <c r="J3168" t="s">
        <v>8245</v>
      </c>
      <c r="K3168">
        <v>1441153705</v>
      </c>
      <c r="L3168">
        <v>1438561705</v>
      </c>
      <c r="M3168" s="13">
        <f t="shared" si="305"/>
        <v>42219.019733796296</v>
      </c>
      <c r="N3168" s="13" t="str">
        <f t="shared" si="306"/>
        <v>2015</v>
      </c>
      <c r="O3168" s="13" t="str">
        <f t="shared" si="307"/>
        <v>Aug</v>
      </c>
      <c r="P3168" s="13">
        <f t="shared" si="308"/>
        <v>42249.019733796296</v>
      </c>
      <c r="Q3168" t="b">
        <v>0</v>
      </c>
      <c r="R3168">
        <v>47</v>
      </c>
      <c r="S3168" t="b">
        <v>1</v>
      </c>
      <c r="T3168" t="s">
        <v>8269</v>
      </c>
      <c r="U3168" s="9" t="s">
        <v>8315</v>
      </c>
      <c r="V3168" t="s">
        <v>8316</v>
      </c>
    </row>
    <row r="3169" spans="1:22" ht="45" x14ac:dyDescent="0.3">
      <c r="A3169">
        <v>3331</v>
      </c>
      <c r="B3169" s="3" t="s">
        <v>3331</v>
      </c>
      <c r="C3169" s="3" t="s">
        <v>7441</v>
      </c>
      <c r="D3169" s="20">
        <v>5000</v>
      </c>
      <c r="E3169" s="7">
        <v>5226</v>
      </c>
      <c r="F3169" s="7">
        <f t="shared" si="309"/>
        <v>105</v>
      </c>
      <c r="G3169" s="7">
        <f t="shared" si="304"/>
        <v>80.400000000000006</v>
      </c>
      <c r="H3169" t="s">
        <v>8218</v>
      </c>
      <c r="I3169" t="s">
        <v>8223</v>
      </c>
      <c r="J3169" t="s">
        <v>8245</v>
      </c>
      <c r="K3169">
        <v>1444149886</v>
      </c>
      <c r="L3169">
        <v>1441125886</v>
      </c>
      <c r="M3169" s="13">
        <f t="shared" si="305"/>
        <v>42248.697754629626</v>
      </c>
      <c r="N3169" s="13" t="str">
        <f t="shared" si="306"/>
        <v>2015</v>
      </c>
      <c r="O3169" s="13" t="str">
        <f t="shared" si="307"/>
        <v>Sep</v>
      </c>
      <c r="P3169" s="13">
        <f t="shared" si="308"/>
        <v>42283.697754629626</v>
      </c>
      <c r="Q3169" t="b">
        <v>0</v>
      </c>
      <c r="R3169">
        <v>65</v>
      </c>
      <c r="S3169" t="b">
        <v>1</v>
      </c>
      <c r="T3169" t="s">
        <v>8269</v>
      </c>
      <c r="U3169" s="9" t="s">
        <v>8315</v>
      </c>
      <c r="V3169" t="s">
        <v>8316</v>
      </c>
    </row>
    <row r="3170" spans="1:22" ht="60" x14ac:dyDescent="0.3">
      <c r="A3170">
        <v>3335</v>
      </c>
      <c r="B3170" s="3" t="s">
        <v>3335</v>
      </c>
      <c r="C3170" s="3" t="s">
        <v>7445</v>
      </c>
      <c r="D3170" s="20">
        <v>5000</v>
      </c>
      <c r="E3170" s="7">
        <v>5016</v>
      </c>
      <c r="F3170" s="7">
        <f t="shared" si="309"/>
        <v>100</v>
      </c>
      <c r="G3170" s="7">
        <f t="shared" si="304"/>
        <v>79.62</v>
      </c>
      <c r="H3170" t="s">
        <v>8218</v>
      </c>
      <c r="I3170" t="s">
        <v>8224</v>
      </c>
      <c r="J3170" t="s">
        <v>8246</v>
      </c>
      <c r="K3170">
        <v>1407106800</v>
      </c>
      <c r="L3170">
        <v>1404749446</v>
      </c>
      <c r="M3170" s="13">
        <f t="shared" si="305"/>
        <v>41827.674143518518</v>
      </c>
      <c r="N3170" s="13" t="str">
        <f t="shared" si="306"/>
        <v>2014</v>
      </c>
      <c r="O3170" s="13" t="str">
        <f t="shared" si="307"/>
        <v>Jul</v>
      </c>
      <c r="P3170" s="13">
        <f t="shared" si="308"/>
        <v>41854.958333333336</v>
      </c>
      <c r="Q3170" t="b">
        <v>0</v>
      </c>
      <c r="R3170">
        <v>63</v>
      </c>
      <c r="S3170" t="b">
        <v>1</v>
      </c>
      <c r="T3170" t="s">
        <v>8269</v>
      </c>
      <c r="U3170" s="9" t="s">
        <v>8315</v>
      </c>
      <c r="V3170" t="s">
        <v>8316</v>
      </c>
    </row>
    <row r="3171" spans="1:22" ht="60" x14ac:dyDescent="0.3">
      <c r="A3171">
        <v>3351</v>
      </c>
      <c r="B3171" s="3" t="s">
        <v>3350</v>
      </c>
      <c r="C3171" s="3" t="s">
        <v>7461</v>
      </c>
      <c r="D3171" s="20">
        <v>5000</v>
      </c>
      <c r="E3171" s="7">
        <v>5055</v>
      </c>
      <c r="F3171" s="7">
        <f t="shared" si="309"/>
        <v>101</v>
      </c>
      <c r="G3171" s="7">
        <f t="shared" si="304"/>
        <v>93.61</v>
      </c>
      <c r="H3171" t="s">
        <v>8218</v>
      </c>
      <c r="I3171" t="s">
        <v>8224</v>
      </c>
      <c r="J3171" t="s">
        <v>8246</v>
      </c>
      <c r="K3171">
        <v>1406113200</v>
      </c>
      <c r="L3171">
        <v>1402910965</v>
      </c>
      <c r="M3171" s="13">
        <f t="shared" si="305"/>
        <v>41806.395428240743</v>
      </c>
      <c r="N3171" s="13" t="str">
        <f t="shared" si="306"/>
        <v>2014</v>
      </c>
      <c r="O3171" s="13" t="str">
        <f t="shared" si="307"/>
        <v>Jun</v>
      </c>
      <c r="P3171" s="13">
        <f t="shared" si="308"/>
        <v>41843.458333333336</v>
      </c>
      <c r="Q3171" t="b">
        <v>0</v>
      </c>
      <c r="R3171">
        <v>54</v>
      </c>
      <c r="S3171" t="b">
        <v>1</v>
      </c>
      <c r="T3171" t="s">
        <v>8269</v>
      </c>
      <c r="U3171" s="9" t="s">
        <v>8315</v>
      </c>
      <c r="V3171" t="s">
        <v>8316</v>
      </c>
    </row>
    <row r="3172" spans="1:22" ht="60" x14ac:dyDescent="0.3">
      <c r="A3172">
        <v>3352</v>
      </c>
      <c r="B3172" s="3" t="s">
        <v>3351</v>
      </c>
      <c r="C3172" s="3" t="s">
        <v>7462</v>
      </c>
      <c r="D3172" s="20">
        <v>5000</v>
      </c>
      <c r="E3172" s="7">
        <v>5376</v>
      </c>
      <c r="F3172" s="7">
        <f t="shared" si="309"/>
        <v>108</v>
      </c>
      <c r="G3172" s="7">
        <f t="shared" si="304"/>
        <v>76.8</v>
      </c>
      <c r="H3172" t="s">
        <v>8218</v>
      </c>
      <c r="I3172" t="s">
        <v>8224</v>
      </c>
      <c r="J3172" t="s">
        <v>8246</v>
      </c>
      <c r="K3172">
        <v>1467414000</v>
      </c>
      <c r="L3172">
        <v>1462492178</v>
      </c>
      <c r="M3172" s="13">
        <f t="shared" si="305"/>
        <v>42495.992800925931</v>
      </c>
      <c r="N3172" s="13" t="str">
        <f t="shared" si="306"/>
        <v>2016</v>
      </c>
      <c r="O3172" s="13" t="str">
        <f t="shared" si="307"/>
        <v>May</v>
      </c>
      <c r="P3172" s="13">
        <f t="shared" si="308"/>
        <v>42552.958333333328</v>
      </c>
      <c r="Q3172" t="b">
        <v>0</v>
      </c>
      <c r="R3172">
        <v>70</v>
      </c>
      <c r="S3172" t="b">
        <v>1</v>
      </c>
      <c r="T3172" t="s">
        <v>8269</v>
      </c>
      <c r="U3172" s="9" t="s">
        <v>8315</v>
      </c>
      <c r="V3172" t="s">
        <v>8316</v>
      </c>
    </row>
    <row r="3173" spans="1:22" ht="60" x14ac:dyDescent="0.3">
      <c r="A3173">
        <v>3361</v>
      </c>
      <c r="B3173" s="3" t="s">
        <v>3360</v>
      </c>
      <c r="C3173" s="3" t="s">
        <v>7471</v>
      </c>
      <c r="D3173" s="20">
        <v>5000</v>
      </c>
      <c r="E3173" s="7">
        <v>5673</v>
      </c>
      <c r="F3173" s="7">
        <f t="shared" si="309"/>
        <v>113</v>
      </c>
      <c r="G3173" s="7">
        <f t="shared" si="304"/>
        <v>83.43</v>
      </c>
      <c r="H3173" t="s">
        <v>8218</v>
      </c>
      <c r="I3173" t="s">
        <v>8223</v>
      </c>
      <c r="J3173" t="s">
        <v>8245</v>
      </c>
      <c r="K3173">
        <v>1409587140</v>
      </c>
      <c r="L3173">
        <v>1408062990</v>
      </c>
      <c r="M3173" s="13">
        <f t="shared" si="305"/>
        <v>41866.025347222225</v>
      </c>
      <c r="N3173" s="13" t="str">
        <f t="shared" si="306"/>
        <v>2014</v>
      </c>
      <c r="O3173" s="13" t="str">
        <f t="shared" si="307"/>
        <v>Aug</v>
      </c>
      <c r="P3173" s="13">
        <f t="shared" si="308"/>
        <v>41883.665972222225</v>
      </c>
      <c r="Q3173" t="b">
        <v>0</v>
      </c>
      <c r="R3173">
        <v>68</v>
      </c>
      <c r="S3173" t="b">
        <v>1</v>
      </c>
      <c r="T3173" t="s">
        <v>8269</v>
      </c>
      <c r="U3173" s="9" t="s">
        <v>8315</v>
      </c>
      <c r="V3173" t="s">
        <v>8316</v>
      </c>
    </row>
    <row r="3174" spans="1:22" ht="45" x14ac:dyDescent="0.3">
      <c r="A3174">
        <v>3369</v>
      </c>
      <c r="B3174" s="3" t="s">
        <v>3368</v>
      </c>
      <c r="C3174" s="3" t="s">
        <v>7479</v>
      </c>
      <c r="D3174" s="20">
        <v>5000</v>
      </c>
      <c r="E3174" s="7">
        <v>5195</v>
      </c>
      <c r="F3174" s="7">
        <f t="shared" si="309"/>
        <v>104</v>
      </c>
      <c r="G3174" s="7">
        <f t="shared" si="304"/>
        <v>96.2</v>
      </c>
      <c r="H3174" t="s">
        <v>8218</v>
      </c>
      <c r="I3174" t="s">
        <v>8240</v>
      </c>
      <c r="J3174" t="s">
        <v>8248</v>
      </c>
      <c r="K3174">
        <v>1484441980</v>
      </c>
      <c r="L3174">
        <v>1479257980</v>
      </c>
      <c r="M3174" s="13">
        <f t="shared" si="305"/>
        <v>42690.041435185187</v>
      </c>
      <c r="N3174" s="13" t="str">
        <f t="shared" si="306"/>
        <v>2016</v>
      </c>
      <c r="O3174" s="13" t="str">
        <f t="shared" si="307"/>
        <v>Nov</v>
      </c>
      <c r="P3174" s="13">
        <f t="shared" si="308"/>
        <v>42750.041435185187</v>
      </c>
      <c r="Q3174" t="b">
        <v>0</v>
      </c>
      <c r="R3174">
        <v>54</v>
      </c>
      <c r="S3174" t="b">
        <v>1</v>
      </c>
      <c r="T3174" t="s">
        <v>8269</v>
      </c>
      <c r="U3174" s="9" t="s">
        <v>8315</v>
      </c>
      <c r="V3174" t="s">
        <v>8316</v>
      </c>
    </row>
    <row r="3175" spans="1:22" ht="45" x14ac:dyDescent="0.3">
      <c r="A3175">
        <v>3436</v>
      </c>
      <c r="B3175" s="3" t="s">
        <v>3435</v>
      </c>
      <c r="C3175" s="3" t="s">
        <v>7546</v>
      </c>
      <c r="D3175" s="20">
        <v>5000</v>
      </c>
      <c r="E3175" s="7">
        <v>5295</v>
      </c>
      <c r="F3175" s="7">
        <f t="shared" si="309"/>
        <v>106</v>
      </c>
      <c r="G3175" s="7">
        <f t="shared" si="304"/>
        <v>143.11000000000001</v>
      </c>
      <c r="H3175" t="s">
        <v>8218</v>
      </c>
      <c r="I3175" t="s">
        <v>8223</v>
      </c>
      <c r="J3175" t="s">
        <v>8245</v>
      </c>
      <c r="K3175">
        <v>1408638480</v>
      </c>
      <c r="L3175">
        <v>1406811593</v>
      </c>
      <c r="M3175" s="13">
        <f t="shared" si="305"/>
        <v>41851.541585648149</v>
      </c>
      <c r="N3175" s="13" t="str">
        <f t="shared" si="306"/>
        <v>2014</v>
      </c>
      <c r="O3175" s="13" t="str">
        <f t="shared" si="307"/>
        <v>Jul</v>
      </c>
      <c r="P3175" s="13">
        <f t="shared" si="308"/>
        <v>41872.686111111114</v>
      </c>
      <c r="Q3175" t="b">
        <v>0</v>
      </c>
      <c r="R3175">
        <v>37</v>
      </c>
      <c r="S3175" t="b">
        <v>1</v>
      </c>
      <c r="T3175" t="s">
        <v>8269</v>
      </c>
      <c r="U3175" s="9" t="s">
        <v>8315</v>
      </c>
      <c r="V3175" t="s">
        <v>8316</v>
      </c>
    </row>
    <row r="3176" spans="1:22" ht="45" x14ac:dyDescent="0.3">
      <c r="A3176">
        <v>3440</v>
      </c>
      <c r="B3176" s="3" t="s">
        <v>3439</v>
      </c>
      <c r="C3176" s="3" t="s">
        <v>7550</v>
      </c>
      <c r="D3176" s="20">
        <v>5000</v>
      </c>
      <c r="E3176" s="7">
        <v>5260.92</v>
      </c>
      <c r="F3176" s="7">
        <f t="shared" si="309"/>
        <v>105</v>
      </c>
      <c r="G3176" s="7">
        <f t="shared" si="304"/>
        <v>64.16</v>
      </c>
      <c r="H3176" t="s">
        <v>8218</v>
      </c>
      <c r="I3176" t="s">
        <v>8223</v>
      </c>
      <c r="J3176" t="s">
        <v>8245</v>
      </c>
      <c r="K3176">
        <v>1405095300</v>
      </c>
      <c r="L3176">
        <v>1403146628</v>
      </c>
      <c r="M3176" s="13">
        <f t="shared" si="305"/>
        <v>41809.12300925926</v>
      </c>
      <c r="N3176" s="13" t="str">
        <f t="shared" si="306"/>
        <v>2014</v>
      </c>
      <c r="O3176" s="13" t="str">
        <f t="shared" si="307"/>
        <v>Jun</v>
      </c>
      <c r="P3176" s="13">
        <f t="shared" si="308"/>
        <v>41831.677083333336</v>
      </c>
      <c r="Q3176" t="b">
        <v>0</v>
      </c>
      <c r="R3176">
        <v>82</v>
      </c>
      <c r="S3176" t="b">
        <v>1</v>
      </c>
      <c r="T3176" t="s">
        <v>8269</v>
      </c>
      <c r="U3176" s="9" t="s">
        <v>8315</v>
      </c>
      <c r="V3176" t="s">
        <v>8316</v>
      </c>
    </row>
    <row r="3177" spans="1:22" ht="60" x14ac:dyDescent="0.3">
      <c r="A3177">
        <v>3464</v>
      </c>
      <c r="B3177" s="3" t="s">
        <v>3463</v>
      </c>
      <c r="C3177" s="3" t="s">
        <v>7574</v>
      </c>
      <c r="D3177" s="20">
        <v>5000</v>
      </c>
      <c r="E3177" s="7">
        <v>5116.18</v>
      </c>
      <c r="F3177" s="7">
        <f t="shared" si="309"/>
        <v>102</v>
      </c>
      <c r="G3177" s="7">
        <f t="shared" si="304"/>
        <v>55.01</v>
      </c>
      <c r="H3177" t="s">
        <v>8218</v>
      </c>
      <c r="I3177" t="s">
        <v>8223</v>
      </c>
      <c r="J3177" t="s">
        <v>8245</v>
      </c>
      <c r="K3177">
        <v>1471921637</v>
      </c>
      <c r="L3177">
        <v>1469329637</v>
      </c>
      <c r="M3177" s="13">
        <f t="shared" si="305"/>
        <v>42575.130057870367</v>
      </c>
      <c r="N3177" s="13" t="str">
        <f t="shared" si="306"/>
        <v>2016</v>
      </c>
      <c r="O3177" s="13" t="str">
        <f t="shared" si="307"/>
        <v>Jul</v>
      </c>
      <c r="P3177" s="13">
        <f t="shared" si="308"/>
        <v>42605.130057870367</v>
      </c>
      <c r="Q3177" t="b">
        <v>0</v>
      </c>
      <c r="R3177">
        <v>93</v>
      </c>
      <c r="S3177" t="b">
        <v>1</v>
      </c>
      <c r="T3177" t="s">
        <v>8269</v>
      </c>
      <c r="U3177" s="9" t="s">
        <v>8315</v>
      </c>
      <c r="V3177" t="s">
        <v>8316</v>
      </c>
    </row>
    <row r="3178" spans="1:22" ht="60" x14ac:dyDescent="0.3">
      <c r="A3178">
        <v>3489</v>
      </c>
      <c r="B3178" s="3" t="s">
        <v>3488</v>
      </c>
      <c r="C3178" s="3" t="s">
        <v>7599</v>
      </c>
      <c r="D3178" s="20">
        <v>5000</v>
      </c>
      <c r="E3178" s="7">
        <v>5635</v>
      </c>
      <c r="F3178" s="7">
        <f t="shared" si="309"/>
        <v>113</v>
      </c>
      <c r="G3178" s="7">
        <f t="shared" si="304"/>
        <v>78.260000000000005</v>
      </c>
      <c r="H3178" t="s">
        <v>8218</v>
      </c>
      <c r="I3178" t="s">
        <v>8224</v>
      </c>
      <c r="J3178" t="s">
        <v>8246</v>
      </c>
      <c r="K3178">
        <v>1400965200</v>
      </c>
      <c r="L3178">
        <v>1398352531</v>
      </c>
      <c r="M3178" s="13">
        <f t="shared" si="305"/>
        <v>41753.635775462964</v>
      </c>
      <c r="N3178" s="13" t="str">
        <f t="shared" si="306"/>
        <v>2014</v>
      </c>
      <c r="O3178" s="13" t="str">
        <f t="shared" si="307"/>
        <v>Apr</v>
      </c>
      <c r="P3178" s="13">
        <f t="shared" si="308"/>
        <v>41783.875</v>
      </c>
      <c r="Q3178" t="b">
        <v>0</v>
      </c>
      <c r="R3178">
        <v>72</v>
      </c>
      <c r="S3178" t="b">
        <v>1</v>
      </c>
      <c r="T3178" t="s">
        <v>8269</v>
      </c>
      <c r="U3178" s="9" t="s">
        <v>8315</v>
      </c>
      <c r="V3178" t="s">
        <v>8316</v>
      </c>
    </row>
    <row r="3179" spans="1:22" ht="60" x14ac:dyDescent="0.3">
      <c r="A3179">
        <v>3495</v>
      </c>
      <c r="B3179" s="3" t="s">
        <v>3494</v>
      </c>
      <c r="C3179" s="3" t="s">
        <v>7605</v>
      </c>
      <c r="D3179" s="20">
        <v>5000</v>
      </c>
      <c r="E3179" s="7">
        <v>5343</v>
      </c>
      <c r="F3179" s="7">
        <f t="shared" si="309"/>
        <v>107</v>
      </c>
      <c r="G3179" s="7">
        <f t="shared" si="304"/>
        <v>74.209999999999994</v>
      </c>
      <c r="H3179" t="s">
        <v>8218</v>
      </c>
      <c r="I3179" t="s">
        <v>8228</v>
      </c>
      <c r="J3179" t="s">
        <v>8250</v>
      </c>
      <c r="K3179">
        <v>1414862280</v>
      </c>
      <c r="L3179">
        <v>1412360309</v>
      </c>
      <c r="M3179" s="13">
        <f t="shared" si="305"/>
        <v>41915.762835648151</v>
      </c>
      <c r="N3179" s="13" t="str">
        <f t="shared" si="306"/>
        <v>2014</v>
      </c>
      <c r="O3179" s="13" t="str">
        <f t="shared" si="307"/>
        <v>Oct</v>
      </c>
      <c r="P3179" s="13">
        <f t="shared" si="308"/>
        <v>41944.720833333333</v>
      </c>
      <c r="Q3179" t="b">
        <v>0</v>
      </c>
      <c r="R3179">
        <v>72</v>
      </c>
      <c r="S3179" t="b">
        <v>1</v>
      </c>
      <c r="T3179" t="s">
        <v>8269</v>
      </c>
      <c r="U3179" s="9" t="s">
        <v>8315</v>
      </c>
      <c r="V3179" t="s">
        <v>8316</v>
      </c>
    </row>
    <row r="3180" spans="1:22" ht="45" x14ac:dyDescent="0.3">
      <c r="A3180">
        <v>3534</v>
      </c>
      <c r="B3180" s="3" t="s">
        <v>3533</v>
      </c>
      <c r="C3180" s="3" t="s">
        <v>7644</v>
      </c>
      <c r="D3180" s="20">
        <v>5000</v>
      </c>
      <c r="E3180" s="7">
        <v>7810</v>
      </c>
      <c r="F3180" s="7">
        <f t="shared" si="309"/>
        <v>156</v>
      </c>
      <c r="G3180" s="7">
        <f t="shared" si="304"/>
        <v>38.28</v>
      </c>
      <c r="H3180" t="s">
        <v>8218</v>
      </c>
      <c r="I3180" t="s">
        <v>8223</v>
      </c>
      <c r="J3180" t="s">
        <v>8245</v>
      </c>
      <c r="K3180">
        <v>1443711623</v>
      </c>
      <c r="L3180">
        <v>1440687623</v>
      </c>
      <c r="M3180" s="13">
        <f t="shared" si="305"/>
        <v>42243.6252662037</v>
      </c>
      <c r="N3180" s="13" t="str">
        <f t="shared" si="306"/>
        <v>2015</v>
      </c>
      <c r="O3180" s="13" t="str">
        <f t="shared" si="307"/>
        <v>Aug</v>
      </c>
      <c r="P3180" s="13">
        <f t="shared" si="308"/>
        <v>42278.6252662037</v>
      </c>
      <c r="Q3180" t="b">
        <v>0</v>
      </c>
      <c r="R3180">
        <v>204</v>
      </c>
      <c r="S3180" t="b">
        <v>1</v>
      </c>
      <c r="T3180" t="s">
        <v>8269</v>
      </c>
      <c r="U3180" s="9" t="s">
        <v>8315</v>
      </c>
      <c r="V3180" t="s">
        <v>8316</v>
      </c>
    </row>
    <row r="3181" spans="1:22" ht="45" x14ac:dyDescent="0.3">
      <c r="A3181">
        <v>3554</v>
      </c>
      <c r="B3181" s="3" t="s">
        <v>3553</v>
      </c>
      <c r="C3181" s="3" t="s">
        <v>7664</v>
      </c>
      <c r="D3181" s="20">
        <v>5000</v>
      </c>
      <c r="E3181" s="7">
        <v>5671.11</v>
      </c>
      <c r="F3181" s="7">
        <f t="shared" si="309"/>
        <v>113</v>
      </c>
      <c r="G3181" s="7">
        <f t="shared" si="304"/>
        <v>107</v>
      </c>
      <c r="H3181" t="s">
        <v>8218</v>
      </c>
      <c r="I3181" t="s">
        <v>8223</v>
      </c>
      <c r="J3181" t="s">
        <v>8245</v>
      </c>
      <c r="K3181">
        <v>1423674000</v>
      </c>
      <c r="L3181">
        <v>1421025159</v>
      </c>
      <c r="M3181" s="13">
        <f t="shared" si="305"/>
        <v>42016.050451388888</v>
      </c>
      <c r="N3181" s="13" t="str">
        <f t="shared" si="306"/>
        <v>2015</v>
      </c>
      <c r="O3181" s="13" t="str">
        <f t="shared" si="307"/>
        <v>Jan</v>
      </c>
      <c r="P3181" s="13">
        <f t="shared" si="308"/>
        <v>42046.708333333328</v>
      </c>
      <c r="Q3181" t="b">
        <v>0</v>
      </c>
      <c r="R3181">
        <v>53</v>
      </c>
      <c r="S3181" t="b">
        <v>1</v>
      </c>
      <c r="T3181" t="s">
        <v>8269</v>
      </c>
      <c r="U3181" s="9" t="s">
        <v>8315</v>
      </c>
      <c r="V3181" t="s">
        <v>8316</v>
      </c>
    </row>
    <row r="3182" spans="1:22" ht="45" x14ac:dyDescent="0.3">
      <c r="A3182">
        <v>3569</v>
      </c>
      <c r="B3182" s="3" t="s">
        <v>3568</v>
      </c>
      <c r="C3182" s="3" t="s">
        <v>7679</v>
      </c>
      <c r="D3182" s="20">
        <v>5000</v>
      </c>
      <c r="E3182" s="7">
        <v>5024</v>
      </c>
      <c r="F3182" s="7">
        <f t="shared" si="309"/>
        <v>100</v>
      </c>
      <c r="G3182" s="7">
        <f t="shared" si="304"/>
        <v>122.54</v>
      </c>
      <c r="H3182" t="s">
        <v>8218</v>
      </c>
      <c r="I3182" t="s">
        <v>8223</v>
      </c>
      <c r="J3182" t="s">
        <v>8245</v>
      </c>
      <c r="K3182">
        <v>1420734696</v>
      </c>
      <c r="L3182">
        <v>1418142696</v>
      </c>
      <c r="M3182" s="13">
        <f t="shared" si="305"/>
        <v>41982.688611111109</v>
      </c>
      <c r="N3182" s="13" t="str">
        <f t="shared" si="306"/>
        <v>2014</v>
      </c>
      <c r="O3182" s="13" t="str">
        <f t="shared" si="307"/>
        <v>Dec</v>
      </c>
      <c r="P3182" s="13">
        <f t="shared" si="308"/>
        <v>42012.688611111109</v>
      </c>
      <c r="Q3182" t="b">
        <v>0</v>
      </c>
      <c r="R3182">
        <v>41</v>
      </c>
      <c r="S3182" t="b">
        <v>1</v>
      </c>
      <c r="T3182" t="s">
        <v>8269</v>
      </c>
      <c r="U3182" s="9" t="s">
        <v>8315</v>
      </c>
      <c r="V3182" t="s">
        <v>8316</v>
      </c>
    </row>
    <row r="3183" spans="1:22" ht="60" x14ac:dyDescent="0.3">
      <c r="A3183">
        <v>3590</v>
      </c>
      <c r="B3183" s="3" t="s">
        <v>3589</v>
      </c>
      <c r="C3183" s="3" t="s">
        <v>7700</v>
      </c>
      <c r="D3183" s="20">
        <v>5000</v>
      </c>
      <c r="E3183" s="7">
        <v>5003</v>
      </c>
      <c r="F3183" s="7">
        <f t="shared" si="309"/>
        <v>100</v>
      </c>
      <c r="G3183" s="7">
        <f t="shared" si="304"/>
        <v>68.53</v>
      </c>
      <c r="H3183" t="s">
        <v>8218</v>
      </c>
      <c r="I3183" t="s">
        <v>8224</v>
      </c>
      <c r="J3183" t="s">
        <v>8246</v>
      </c>
      <c r="K3183">
        <v>1413792034</v>
      </c>
      <c r="L3183">
        <v>1411200034</v>
      </c>
      <c r="M3183" s="13">
        <f t="shared" si="305"/>
        <v>41902.333726851852</v>
      </c>
      <c r="N3183" s="13" t="str">
        <f t="shared" si="306"/>
        <v>2014</v>
      </c>
      <c r="O3183" s="13" t="str">
        <f t="shared" si="307"/>
        <v>Sep</v>
      </c>
      <c r="P3183" s="13">
        <f t="shared" si="308"/>
        <v>41932.333726851852</v>
      </c>
      <c r="Q3183" t="b">
        <v>0</v>
      </c>
      <c r="R3183">
        <v>73</v>
      </c>
      <c r="S3183" t="b">
        <v>1</v>
      </c>
      <c r="T3183" t="s">
        <v>8269</v>
      </c>
      <c r="U3183" s="9" t="s">
        <v>8315</v>
      </c>
      <c r="V3183" t="s">
        <v>8316</v>
      </c>
    </row>
    <row r="3184" spans="1:22" ht="45" x14ac:dyDescent="0.3">
      <c r="A3184">
        <v>3612</v>
      </c>
      <c r="B3184" s="3" t="s">
        <v>3611</v>
      </c>
      <c r="C3184" s="3" t="s">
        <v>7722</v>
      </c>
      <c r="D3184" s="20">
        <v>5000</v>
      </c>
      <c r="E3184" s="7">
        <v>7220</v>
      </c>
      <c r="F3184" s="7">
        <f t="shared" si="309"/>
        <v>144</v>
      </c>
      <c r="G3184" s="7">
        <f t="shared" si="304"/>
        <v>126.67</v>
      </c>
      <c r="H3184" t="s">
        <v>8218</v>
      </c>
      <c r="I3184" t="s">
        <v>8228</v>
      </c>
      <c r="J3184" t="s">
        <v>8250</v>
      </c>
      <c r="K3184">
        <v>1402334811</v>
      </c>
      <c r="L3184">
        <v>1401470811</v>
      </c>
      <c r="M3184" s="13">
        <f t="shared" si="305"/>
        <v>41789.726979166669</v>
      </c>
      <c r="N3184" s="13" t="str">
        <f t="shared" si="306"/>
        <v>2014</v>
      </c>
      <c r="O3184" s="13" t="str">
        <f t="shared" si="307"/>
        <v>May</v>
      </c>
      <c r="P3184" s="13">
        <f t="shared" si="308"/>
        <v>41799.726979166669</v>
      </c>
      <c r="Q3184" t="b">
        <v>0</v>
      </c>
      <c r="R3184">
        <v>57</v>
      </c>
      <c r="S3184" t="b">
        <v>1</v>
      </c>
      <c r="T3184" t="s">
        <v>8269</v>
      </c>
      <c r="U3184" s="9" t="s">
        <v>8315</v>
      </c>
      <c r="V3184" t="s">
        <v>8316</v>
      </c>
    </row>
    <row r="3185" spans="1:22" ht="60" x14ac:dyDescent="0.3">
      <c r="A3185">
        <v>3655</v>
      </c>
      <c r="B3185" s="3" t="s">
        <v>3652</v>
      </c>
      <c r="C3185" s="3" t="s">
        <v>7765</v>
      </c>
      <c r="D3185" s="20">
        <v>5000</v>
      </c>
      <c r="E3185" s="7">
        <v>5813</v>
      </c>
      <c r="F3185" s="7">
        <f t="shared" si="309"/>
        <v>116</v>
      </c>
      <c r="G3185" s="7">
        <f t="shared" si="304"/>
        <v>73.58</v>
      </c>
      <c r="H3185" t="s">
        <v>8218</v>
      </c>
      <c r="I3185" t="s">
        <v>8223</v>
      </c>
      <c r="J3185" t="s">
        <v>8245</v>
      </c>
      <c r="K3185">
        <v>1437202740</v>
      </c>
      <c r="L3185">
        <v>1434654998</v>
      </c>
      <c r="M3185" s="13">
        <f t="shared" si="305"/>
        <v>42173.803217592591</v>
      </c>
      <c r="N3185" s="13" t="str">
        <f t="shared" si="306"/>
        <v>2015</v>
      </c>
      <c r="O3185" s="13" t="str">
        <f t="shared" si="307"/>
        <v>Jun</v>
      </c>
      <c r="P3185" s="13">
        <f t="shared" si="308"/>
        <v>42203.290972222225</v>
      </c>
      <c r="Q3185" t="b">
        <v>0</v>
      </c>
      <c r="R3185">
        <v>79</v>
      </c>
      <c r="S3185" t="b">
        <v>1</v>
      </c>
      <c r="T3185" t="s">
        <v>8269</v>
      </c>
      <c r="U3185" s="9" t="s">
        <v>8315</v>
      </c>
      <c r="V3185" t="s">
        <v>8316</v>
      </c>
    </row>
    <row r="3186" spans="1:22" ht="60" x14ac:dyDescent="0.3">
      <c r="A3186">
        <v>3656</v>
      </c>
      <c r="B3186" s="3" t="s">
        <v>3653</v>
      </c>
      <c r="C3186" s="3" t="s">
        <v>7766</v>
      </c>
      <c r="D3186" s="20">
        <v>5000</v>
      </c>
      <c r="E3186" s="7">
        <v>5291</v>
      </c>
      <c r="F3186" s="7">
        <f t="shared" si="309"/>
        <v>106</v>
      </c>
      <c r="G3186" s="7">
        <f t="shared" si="304"/>
        <v>115.02</v>
      </c>
      <c r="H3186" t="s">
        <v>8218</v>
      </c>
      <c r="I3186" t="s">
        <v>8239</v>
      </c>
      <c r="J3186" t="s">
        <v>8256</v>
      </c>
      <c r="K3186">
        <v>1485989940</v>
      </c>
      <c r="L3186">
        <v>1483393836</v>
      </c>
      <c r="M3186" s="13">
        <f t="shared" si="305"/>
        <v>42737.910138888896</v>
      </c>
      <c r="N3186" s="13" t="str">
        <f t="shared" si="306"/>
        <v>2017</v>
      </c>
      <c r="O3186" s="13" t="str">
        <f t="shared" si="307"/>
        <v>Jan</v>
      </c>
      <c r="P3186" s="13">
        <f t="shared" si="308"/>
        <v>42767.957638888889</v>
      </c>
      <c r="Q3186" t="b">
        <v>0</v>
      </c>
      <c r="R3186">
        <v>46</v>
      </c>
      <c r="S3186" t="b">
        <v>1</v>
      </c>
      <c r="T3186" t="s">
        <v>8269</v>
      </c>
      <c r="U3186" s="9" t="s">
        <v>8315</v>
      </c>
      <c r="V3186" t="s">
        <v>8316</v>
      </c>
    </row>
    <row r="3187" spans="1:22" ht="45" x14ac:dyDescent="0.3">
      <c r="A3187">
        <v>3685</v>
      </c>
      <c r="B3187" s="3" t="s">
        <v>3682</v>
      </c>
      <c r="C3187" s="3" t="s">
        <v>7795</v>
      </c>
      <c r="D3187" s="20">
        <v>5000</v>
      </c>
      <c r="E3187" s="7">
        <v>5285</v>
      </c>
      <c r="F3187" s="7">
        <f t="shared" si="309"/>
        <v>106</v>
      </c>
      <c r="G3187" s="7">
        <f t="shared" si="304"/>
        <v>41.94</v>
      </c>
      <c r="H3187" t="s">
        <v>8218</v>
      </c>
      <c r="I3187" t="s">
        <v>8223</v>
      </c>
      <c r="J3187" t="s">
        <v>8245</v>
      </c>
      <c r="K3187">
        <v>1400533200</v>
      </c>
      <c r="L3187">
        <v>1398348859</v>
      </c>
      <c r="M3187" s="13">
        <f t="shared" si="305"/>
        <v>41753.593275462961</v>
      </c>
      <c r="N3187" s="13" t="str">
        <f t="shared" si="306"/>
        <v>2014</v>
      </c>
      <c r="O3187" s="13" t="str">
        <f t="shared" si="307"/>
        <v>Apr</v>
      </c>
      <c r="P3187" s="13">
        <f t="shared" si="308"/>
        <v>41778.875</v>
      </c>
      <c r="Q3187" t="b">
        <v>0</v>
      </c>
      <c r="R3187">
        <v>126</v>
      </c>
      <c r="S3187" t="b">
        <v>1</v>
      </c>
      <c r="T3187" t="s">
        <v>8269</v>
      </c>
      <c r="U3187" s="9" t="s">
        <v>8315</v>
      </c>
      <c r="V3187" t="s">
        <v>8316</v>
      </c>
    </row>
    <row r="3188" spans="1:22" ht="60" x14ac:dyDescent="0.3">
      <c r="A3188">
        <v>3687</v>
      </c>
      <c r="B3188" s="3" t="s">
        <v>3684</v>
      </c>
      <c r="C3188" s="3" t="s">
        <v>7797</v>
      </c>
      <c r="D3188" s="20">
        <v>5000</v>
      </c>
      <c r="E3188" s="7">
        <v>5012.25</v>
      </c>
      <c r="F3188" s="7">
        <f t="shared" si="309"/>
        <v>100</v>
      </c>
      <c r="G3188" s="7">
        <f t="shared" si="304"/>
        <v>200.49</v>
      </c>
      <c r="H3188" t="s">
        <v>8218</v>
      </c>
      <c r="I3188" t="s">
        <v>8223</v>
      </c>
      <c r="J3188" t="s">
        <v>8245</v>
      </c>
      <c r="K3188">
        <v>1403846055</v>
      </c>
      <c r="L3188">
        <v>1401254055</v>
      </c>
      <c r="M3188" s="13">
        <f t="shared" si="305"/>
        <v>41787.218229166669</v>
      </c>
      <c r="N3188" s="13" t="str">
        <f t="shared" si="306"/>
        <v>2014</v>
      </c>
      <c r="O3188" s="13" t="str">
        <f t="shared" si="307"/>
        <v>May</v>
      </c>
      <c r="P3188" s="13">
        <f t="shared" si="308"/>
        <v>41817.218229166669</v>
      </c>
      <c r="Q3188" t="b">
        <v>0</v>
      </c>
      <c r="R3188">
        <v>25</v>
      </c>
      <c r="S3188" t="b">
        <v>1</v>
      </c>
      <c r="T3188" t="s">
        <v>8269</v>
      </c>
      <c r="U3188" s="9" t="s">
        <v>8315</v>
      </c>
      <c r="V3188" t="s">
        <v>8316</v>
      </c>
    </row>
    <row r="3189" spans="1:22" ht="45" x14ac:dyDescent="0.3">
      <c r="A3189">
        <v>3698</v>
      </c>
      <c r="B3189" s="3" t="s">
        <v>3695</v>
      </c>
      <c r="C3189" s="3" t="s">
        <v>7808</v>
      </c>
      <c r="D3189" s="20">
        <v>5000</v>
      </c>
      <c r="E3189" s="7">
        <v>5526</v>
      </c>
      <c r="F3189" s="7">
        <f t="shared" si="309"/>
        <v>111</v>
      </c>
      <c r="G3189" s="7">
        <f t="shared" si="304"/>
        <v>40.630000000000003</v>
      </c>
      <c r="H3189" t="s">
        <v>8218</v>
      </c>
      <c r="I3189" t="s">
        <v>8223</v>
      </c>
      <c r="J3189" t="s">
        <v>8245</v>
      </c>
      <c r="K3189">
        <v>1456946487</v>
      </c>
      <c r="L3189">
        <v>1454354487</v>
      </c>
      <c r="M3189" s="13">
        <f t="shared" si="305"/>
        <v>42401.806562500002</v>
      </c>
      <c r="N3189" s="13" t="str">
        <f t="shared" si="306"/>
        <v>2016</v>
      </c>
      <c r="O3189" s="13" t="str">
        <f t="shared" si="307"/>
        <v>Feb</v>
      </c>
      <c r="P3189" s="13">
        <f t="shared" si="308"/>
        <v>42431.806562500002</v>
      </c>
      <c r="Q3189" t="b">
        <v>0</v>
      </c>
      <c r="R3189">
        <v>136</v>
      </c>
      <c r="S3189" t="b">
        <v>1</v>
      </c>
      <c r="T3189" t="s">
        <v>8269</v>
      </c>
      <c r="U3189" s="9" t="s">
        <v>8315</v>
      </c>
      <c r="V3189" t="s">
        <v>8316</v>
      </c>
    </row>
    <row r="3190" spans="1:22" ht="45" hidden="1" x14ac:dyDescent="0.3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s="7">
        <f t="shared" si="309"/>
        <v>65</v>
      </c>
      <c r="G3190" s="7">
        <f t="shared" si="304"/>
        <v>14.44</v>
      </c>
      <c r="H3190" t="s">
        <v>8220</v>
      </c>
      <c r="I3190" t="s">
        <v>8224</v>
      </c>
      <c r="J3190" t="s">
        <v>8246</v>
      </c>
      <c r="K3190">
        <v>1433930302</v>
      </c>
      <c r="L3190">
        <v>1432115902</v>
      </c>
      <c r="M3190" s="13">
        <f t="shared" si="305"/>
        <v>42144.415532407409</v>
      </c>
      <c r="N3190" s="13" t="str">
        <f t="shared" si="306"/>
        <v>2015</v>
      </c>
      <c r="O3190" s="13" t="str">
        <f t="shared" si="307"/>
        <v>May</v>
      </c>
      <c r="P3190" s="13">
        <f t="shared" si="308"/>
        <v>42165.415532407409</v>
      </c>
      <c r="Q3190" t="b">
        <v>0</v>
      </c>
      <c r="R3190">
        <v>9</v>
      </c>
      <c r="S3190" t="b">
        <v>0</v>
      </c>
      <c r="T3190" t="s">
        <v>8303</v>
      </c>
      <c r="U3190" s="9" t="s">
        <v>8315</v>
      </c>
      <c r="V3190" t="s">
        <v>8357</v>
      </c>
    </row>
    <row r="3191" spans="1:22" ht="60" hidden="1" x14ac:dyDescent="0.3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s="7">
        <f t="shared" si="309"/>
        <v>12</v>
      </c>
      <c r="G3191" s="7">
        <f t="shared" si="304"/>
        <v>356.84</v>
      </c>
      <c r="H3191" t="s">
        <v>8220</v>
      </c>
      <c r="I3191" t="s">
        <v>8234</v>
      </c>
      <c r="J3191" t="s">
        <v>8254</v>
      </c>
      <c r="K3191">
        <v>1432455532</v>
      </c>
      <c r="L3191">
        <v>1429863532</v>
      </c>
      <c r="M3191" s="13">
        <f t="shared" si="305"/>
        <v>42118.346435185187</v>
      </c>
      <c r="N3191" s="13" t="str">
        <f t="shared" si="306"/>
        <v>2015</v>
      </c>
      <c r="O3191" s="13" t="str">
        <f t="shared" si="307"/>
        <v>Apr</v>
      </c>
      <c r="P3191" s="13">
        <f t="shared" si="308"/>
        <v>42148.346435185187</v>
      </c>
      <c r="Q3191" t="b">
        <v>0</v>
      </c>
      <c r="R3191">
        <v>19</v>
      </c>
      <c r="S3191" t="b">
        <v>0</v>
      </c>
      <c r="T3191" t="s">
        <v>8303</v>
      </c>
      <c r="U3191" s="9" t="s">
        <v>8315</v>
      </c>
      <c r="V3191" t="s">
        <v>8357</v>
      </c>
    </row>
    <row r="3192" spans="1:22" ht="45" hidden="1" x14ac:dyDescent="0.3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s="7">
        <f t="shared" si="309"/>
        <v>0</v>
      </c>
      <c r="G3192" s="7">
        <f t="shared" si="304"/>
        <v>0</v>
      </c>
      <c r="H3192" t="s">
        <v>8220</v>
      </c>
      <c r="I3192" t="s">
        <v>8228</v>
      </c>
      <c r="J3192" t="s">
        <v>8250</v>
      </c>
      <c r="K3192">
        <v>1481258275</v>
      </c>
      <c r="L3192">
        <v>1478662675</v>
      </c>
      <c r="M3192" s="13">
        <f t="shared" si="305"/>
        <v>42683.151331018518</v>
      </c>
      <c r="N3192" s="13" t="str">
        <f t="shared" si="306"/>
        <v>2016</v>
      </c>
      <c r="O3192" s="13" t="str">
        <f t="shared" si="307"/>
        <v>Nov</v>
      </c>
      <c r="P3192" s="13">
        <f t="shared" si="308"/>
        <v>42713.192997685182</v>
      </c>
      <c r="Q3192" t="b">
        <v>0</v>
      </c>
      <c r="R3192">
        <v>0</v>
      </c>
      <c r="S3192" t="b">
        <v>0</v>
      </c>
      <c r="T3192" t="s">
        <v>8303</v>
      </c>
      <c r="U3192" s="9" t="s">
        <v>8315</v>
      </c>
      <c r="V3192" t="s">
        <v>8357</v>
      </c>
    </row>
    <row r="3193" spans="1:22" ht="45" hidden="1" x14ac:dyDescent="0.3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s="7">
        <f t="shared" si="309"/>
        <v>4</v>
      </c>
      <c r="G3193" s="7">
        <f t="shared" si="304"/>
        <v>37.75</v>
      </c>
      <c r="H3193" t="s">
        <v>8220</v>
      </c>
      <c r="I3193" t="s">
        <v>8223</v>
      </c>
      <c r="J3193" t="s">
        <v>8245</v>
      </c>
      <c r="K3193">
        <v>1471370869</v>
      </c>
      <c r="L3193">
        <v>1466186869</v>
      </c>
      <c r="M3193" s="13">
        <f t="shared" si="305"/>
        <v>42538.755428240736</v>
      </c>
      <c r="N3193" s="13" t="str">
        <f t="shared" si="306"/>
        <v>2016</v>
      </c>
      <c r="O3193" s="13" t="str">
        <f t="shared" si="307"/>
        <v>Jun</v>
      </c>
      <c r="P3193" s="13">
        <f t="shared" si="308"/>
        <v>42598.755428240736</v>
      </c>
      <c r="Q3193" t="b">
        <v>0</v>
      </c>
      <c r="R3193">
        <v>4</v>
      </c>
      <c r="S3193" t="b">
        <v>0</v>
      </c>
      <c r="T3193" t="s">
        <v>8303</v>
      </c>
      <c r="U3193" s="9" t="s">
        <v>8315</v>
      </c>
      <c r="V3193" t="s">
        <v>8357</v>
      </c>
    </row>
    <row r="3194" spans="1:22" ht="45" hidden="1" x14ac:dyDescent="0.3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s="7">
        <f t="shared" si="309"/>
        <v>1</v>
      </c>
      <c r="G3194" s="7">
        <f t="shared" si="304"/>
        <v>12.75</v>
      </c>
      <c r="H3194" t="s">
        <v>8220</v>
      </c>
      <c r="I3194" t="s">
        <v>8224</v>
      </c>
      <c r="J3194" t="s">
        <v>8246</v>
      </c>
      <c r="K3194">
        <v>1425160800</v>
      </c>
      <c r="L3194">
        <v>1421274859</v>
      </c>
      <c r="M3194" s="13">
        <f t="shared" si="305"/>
        <v>42018.94049768518</v>
      </c>
      <c r="N3194" s="13" t="str">
        <f t="shared" si="306"/>
        <v>2015</v>
      </c>
      <c r="O3194" s="13" t="str">
        <f t="shared" si="307"/>
        <v>Jan</v>
      </c>
      <c r="P3194" s="13">
        <f t="shared" si="308"/>
        <v>42063.916666666672</v>
      </c>
      <c r="Q3194" t="b">
        <v>0</v>
      </c>
      <c r="R3194">
        <v>8</v>
      </c>
      <c r="S3194" t="b">
        <v>0</v>
      </c>
      <c r="T3194" t="s">
        <v>8303</v>
      </c>
      <c r="U3194" s="9" t="s">
        <v>8315</v>
      </c>
      <c r="V3194" t="s">
        <v>8357</v>
      </c>
    </row>
    <row r="3195" spans="1:22" ht="45" hidden="1" x14ac:dyDescent="0.3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s="7">
        <f t="shared" si="309"/>
        <v>12</v>
      </c>
      <c r="G3195" s="7">
        <f t="shared" si="304"/>
        <v>24.46</v>
      </c>
      <c r="H3195" t="s">
        <v>8220</v>
      </c>
      <c r="I3195" t="s">
        <v>8224</v>
      </c>
      <c r="J3195" t="s">
        <v>8246</v>
      </c>
      <c r="K3195">
        <v>1424474056</v>
      </c>
      <c r="L3195">
        <v>1420586056</v>
      </c>
      <c r="M3195" s="13">
        <f t="shared" si="305"/>
        <v>42010.968240740738</v>
      </c>
      <c r="N3195" s="13" t="str">
        <f t="shared" si="306"/>
        <v>2015</v>
      </c>
      <c r="O3195" s="13" t="str">
        <f t="shared" si="307"/>
        <v>Jan</v>
      </c>
      <c r="P3195" s="13">
        <f t="shared" si="308"/>
        <v>42055.968240740738</v>
      </c>
      <c r="Q3195" t="b">
        <v>0</v>
      </c>
      <c r="R3195">
        <v>24</v>
      </c>
      <c r="S3195" t="b">
        <v>0</v>
      </c>
      <c r="T3195" t="s">
        <v>8303</v>
      </c>
      <c r="U3195" s="9" t="s">
        <v>8315</v>
      </c>
      <c r="V3195" t="s">
        <v>8357</v>
      </c>
    </row>
    <row r="3196" spans="1:22" ht="60" hidden="1" x14ac:dyDescent="0.3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s="7">
        <f t="shared" si="309"/>
        <v>0</v>
      </c>
      <c r="G3196" s="7">
        <f t="shared" si="304"/>
        <v>0</v>
      </c>
      <c r="H3196" t="s">
        <v>8220</v>
      </c>
      <c r="I3196" t="s">
        <v>8223</v>
      </c>
      <c r="J3196" t="s">
        <v>8245</v>
      </c>
      <c r="K3196">
        <v>1437960598</v>
      </c>
      <c r="L3196">
        <v>1435368598</v>
      </c>
      <c r="M3196" s="13">
        <f t="shared" si="305"/>
        <v>42182.062476851846</v>
      </c>
      <c r="N3196" s="13" t="str">
        <f t="shared" si="306"/>
        <v>2015</v>
      </c>
      <c r="O3196" s="13" t="str">
        <f t="shared" si="307"/>
        <v>Jun</v>
      </c>
      <c r="P3196" s="13">
        <f t="shared" si="308"/>
        <v>42212.062476851846</v>
      </c>
      <c r="Q3196" t="b">
        <v>0</v>
      </c>
      <c r="R3196">
        <v>0</v>
      </c>
      <c r="S3196" t="b">
        <v>0</v>
      </c>
      <c r="T3196" t="s">
        <v>8303</v>
      </c>
      <c r="U3196" s="9" t="s">
        <v>8315</v>
      </c>
      <c r="V3196" t="s">
        <v>8357</v>
      </c>
    </row>
    <row r="3197" spans="1:22" ht="60" hidden="1" x14ac:dyDescent="0.3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s="7">
        <f t="shared" si="309"/>
        <v>59</v>
      </c>
      <c r="G3197" s="7">
        <f t="shared" si="304"/>
        <v>53.08</v>
      </c>
      <c r="H3197" t="s">
        <v>8220</v>
      </c>
      <c r="I3197" t="s">
        <v>8223</v>
      </c>
      <c r="J3197" t="s">
        <v>8245</v>
      </c>
      <c r="K3197">
        <v>1423750542</v>
      </c>
      <c r="L3197">
        <v>1421158542</v>
      </c>
      <c r="M3197" s="13">
        <f t="shared" si="305"/>
        <v>42017.594236111108</v>
      </c>
      <c r="N3197" s="13" t="str">
        <f t="shared" si="306"/>
        <v>2015</v>
      </c>
      <c r="O3197" s="13" t="str">
        <f t="shared" si="307"/>
        <v>Jan</v>
      </c>
      <c r="P3197" s="13">
        <f t="shared" si="308"/>
        <v>42047.594236111108</v>
      </c>
      <c r="Q3197" t="b">
        <v>0</v>
      </c>
      <c r="R3197">
        <v>39</v>
      </c>
      <c r="S3197" t="b">
        <v>0</v>
      </c>
      <c r="T3197" t="s">
        <v>8303</v>
      </c>
      <c r="U3197" s="9" t="s">
        <v>8315</v>
      </c>
      <c r="V3197" t="s">
        <v>8357</v>
      </c>
    </row>
    <row r="3198" spans="1:22" ht="45" hidden="1" x14ac:dyDescent="0.3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s="7">
        <f t="shared" si="309"/>
        <v>0</v>
      </c>
      <c r="G3198" s="7">
        <f t="shared" si="304"/>
        <v>300</v>
      </c>
      <c r="H3198" t="s">
        <v>8220</v>
      </c>
      <c r="I3198" t="s">
        <v>8223</v>
      </c>
      <c r="J3198" t="s">
        <v>8245</v>
      </c>
      <c r="K3198">
        <v>1438437600</v>
      </c>
      <c r="L3198">
        <v>1433254875</v>
      </c>
      <c r="M3198" s="13">
        <f t="shared" si="305"/>
        <v>42157.598090277781</v>
      </c>
      <c r="N3198" s="13" t="str">
        <f t="shared" si="306"/>
        <v>2015</v>
      </c>
      <c r="O3198" s="13" t="str">
        <f t="shared" si="307"/>
        <v>Jun</v>
      </c>
      <c r="P3198" s="13">
        <f t="shared" si="308"/>
        <v>42217.583333333328</v>
      </c>
      <c r="Q3198" t="b">
        <v>0</v>
      </c>
      <c r="R3198">
        <v>6</v>
      </c>
      <c r="S3198" t="b">
        <v>0</v>
      </c>
      <c r="T3198" t="s">
        <v>8303</v>
      </c>
      <c r="U3198" s="9" t="s">
        <v>8315</v>
      </c>
      <c r="V3198" t="s">
        <v>8357</v>
      </c>
    </row>
    <row r="3199" spans="1:22" ht="30" hidden="1" x14ac:dyDescent="0.3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s="7">
        <f t="shared" si="309"/>
        <v>11</v>
      </c>
      <c r="G3199" s="7">
        <f t="shared" si="304"/>
        <v>286.25</v>
      </c>
      <c r="H3199" t="s">
        <v>8220</v>
      </c>
      <c r="I3199" t="s">
        <v>8233</v>
      </c>
      <c r="J3199" t="s">
        <v>8253</v>
      </c>
      <c r="K3199">
        <v>1423050618</v>
      </c>
      <c r="L3199">
        <v>1420458618</v>
      </c>
      <c r="M3199" s="13">
        <f t="shared" si="305"/>
        <v>42009.493263888886</v>
      </c>
      <c r="N3199" s="13" t="str">
        <f t="shared" si="306"/>
        <v>2015</v>
      </c>
      <c r="O3199" s="13" t="str">
        <f t="shared" si="307"/>
        <v>Jan</v>
      </c>
      <c r="P3199" s="13">
        <f t="shared" si="308"/>
        <v>42039.493263888886</v>
      </c>
      <c r="Q3199" t="b">
        <v>0</v>
      </c>
      <c r="R3199">
        <v>4</v>
      </c>
      <c r="S3199" t="b">
        <v>0</v>
      </c>
      <c r="T3199" t="s">
        <v>8303</v>
      </c>
      <c r="U3199" s="9" t="s">
        <v>8315</v>
      </c>
      <c r="V3199" t="s">
        <v>8357</v>
      </c>
    </row>
    <row r="3200" spans="1:22" ht="60" hidden="1" x14ac:dyDescent="0.3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s="7">
        <f t="shared" si="309"/>
        <v>0</v>
      </c>
      <c r="G3200" s="7">
        <f t="shared" si="304"/>
        <v>36.67</v>
      </c>
      <c r="H3200" t="s">
        <v>8220</v>
      </c>
      <c r="I3200" t="s">
        <v>8231</v>
      </c>
      <c r="J3200" t="s">
        <v>8252</v>
      </c>
      <c r="K3200">
        <v>1424081477</v>
      </c>
      <c r="L3200">
        <v>1420798277</v>
      </c>
      <c r="M3200" s="13">
        <f t="shared" si="305"/>
        <v>42013.424502314811</v>
      </c>
      <c r="N3200" s="13" t="str">
        <f t="shared" si="306"/>
        <v>2015</v>
      </c>
      <c r="O3200" s="13" t="str">
        <f t="shared" si="307"/>
        <v>Jan</v>
      </c>
      <c r="P3200" s="13">
        <f t="shared" si="308"/>
        <v>42051.424502314811</v>
      </c>
      <c r="Q3200" t="b">
        <v>0</v>
      </c>
      <c r="R3200">
        <v>3</v>
      </c>
      <c r="S3200" t="b">
        <v>0</v>
      </c>
      <c r="T3200" t="s">
        <v>8303</v>
      </c>
      <c r="U3200" s="9" t="s">
        <v>8315</v>
      </c>
      <c r="V3200" t="s">
        <v>8357</v>
      </c>
    </row>
    <row r="3201" spans="1:22" ht="45" hidden="1" x14ac:dyDescent="0.3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s="7">
        <f t="shared" si="309"/>
        <v>52</v>
      </c>
      <c r="G3201" s="7">
        <f t="shared" si="304"/>
        <v>49.21</v>
      </c>
      <c r="H3201" t="s">
        <v>8220</v>
      </c>
      <c r="I3201" t="s">
        <v>8223</v>
      </c>
      <c r="J3201" t="s">
        <v>8245</v>
      </c>
      <c r="K3201">
        <v>1410037200</v>
      </c>
      <c r="L3201">
        <v>1407435418</v>
      </c>
      <c r="M3201" s="13">
        <f t="shared" si="305"/>
        <v>41858.761782407404</v>
      </c>
      <c r="N3201" s="13" t="str">
        <f t="shared" si="306"/>
        <v>2014</v>
      </c>
      <c r="O3201" s="13" t="str">
        <f t="shared" si="307"/>
        <v>Aug</v>
      </c>
      <c r="P3201" s="13">
        <f t="shared" si="308"/>
        <v>41888.875</v>
      </c>
      <c r="Q3201" t="b">
        <v>0</v>
      </c>
      <c r="R3201">
        <v>53</v>
      </c>
      <c r="S3201" t="b">
        <v>0</v>
      </c>
      <c r="T3201" t="s">
        <v>8303</v>
      </c>
      <c r="U3201" s="9" t="s">
        <v>8315</v>
      </c>
      <c r="V3201" t="s">
        <v>8357</v>
      </c>
    </row>
    <row r="3202" spans="1:22" ht="60" hidden="1" x14ac:dyDescent="0.3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s="7">
        <f t="shared" si="309"/>
        <v>0</v>
      </c>
      <c r="G3202" s="7">
        <f t="shared" si="304"/>
        <v>1</v>
      </c>
      <c r="H3202" t="s">
        <v>8220</v>
      </c>
      <c r="I3202" t="s">
        <v>8223</v>
      </c>
      <c r="J3202" t="s">
        <v>8245</v>
      </c>
      <c r="K3202">
        <v>1461994440</v>
      </c>
      <c r="L3202">
        <v>1459410101</v>
      </c>
      <c r="M3202" s="13">
        <f t="shared" si="305"/>
        <v>42460.320613425924</v>
      </c>
      <c r="N3202" s="13" t="str">
        <f t="shared" si="306"/>
        <v>2016</v>
      </c>
      <c r="O3202" s="13" t="str">
        <f t="shared" si="307"/>
        <v>Mar</v>
      </c>
      <c r="P3202" s="13">
        <f t="shared" si="308"/>
        <v>42490.231944444444</v>
      </c>
      <c r="Q3202" t="b">
        <v>0</v>
      </c>
      <c r="R3202">
        <v>1</v>
      </c>
      <c r="S3202" t="b">
        <v>0</v>
      </c>
      <c r="T3202" t="s">
        <v>8303</v>
      </c>
      <c r="U3202" s="9" t="s">
        <v>8315</v>
      </c>
      <c r="V3202" t="s">
        <v>8357</v>
      </c>
    </row>
    <row r="3203" spans="1:22" ht="60" hidden="1" x14ac:dyDescent="0.3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s="7">
        <f t="shared" si="309"/>
        <v>1</v>
      </c>
      <c r="G3203" s="7">
        <f t="shared" si="304"/>
        <v>12.5</v>
      </c>
      <c r="H3203" t="s">
        <v>8220</v>
      </c>
      <c r="I3203" t="s">
        <v>8224</v>
      </c>
      <c r="J3203" t="s">
        <v>8246</v>
      </c>
      <c r="K3203">
        <v>1409509477</v>
      </c>
      <c r="L3203">
        <v>1407695077</v>
      </c>
      <c r="M3203" s="13">
        <f t="shared" si="305"/>
        <v>41861.767094907409</v>
      </c>
      <c r="N3203" s="13" t="str">
        <f t="shared" si="306"/>
        <v>2014</v>
      </c>
      <c r="O3203" s="13" t="str">
        <f t="shared" si="307"/>
        <v>Aug</v>
      </c>
      <c r="P3203" s="13">
        <f t="shared" si="308"/>
        <v>41882.767094907409</v>
      </c>
      <c r="Q3203" t="b">
        <v>0</v>
      </c>
      <c r="R3203">
        <v>2</v>
      </c>
      <c r="S3203" t="b">
        <v>0</v>
      </c>
      <c r="T3203" t="s">
        <v>8303</v>
      </c>
      <c r="U3203" s="9" t="s">
        <v>8315</v>
      </c>
      <c r="V3203" t="s">
        <v>8357</v>
      </c>
    </row>
    <row r="3204" spans="1:22" ht="45" hidden="1" x14ac:dyDescent="0.3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s="7">
        <f t="shared" si="309"/>
        <v>55</v>
      </c>
      <c r="G3204" s="7">
        <f t="shared" si="304"/>
        <v>109.04</v>
      </c>
      <c r="H3204" t="s">
        <v>8220</v>
      </c>
      <c r="I3204" t="s">
        <v>8223</v>
      </c>
      <c r="J3204" t="s">
        <v>8245</v>
      </c>
      <c r="K3204">
        <v>1450072740</v>
      </c>
      <c r="L3204">
        <v>1445027346</v>
      </c>
      <c r="M3204" s="13">
        <f t="shared" si="305"/>
        <v>42293.853541666671</v>
      </c>
      <c r="N3204" s="13" t="str">
        <f t="shared" si="306"/>
        <v>2015</v>
      </c>
      <c r="O3204" s="13" t="str">
        <f t="shared" si="307"/>
        <v>Oct</v>
      </c>
      <c r="P3204" s="13">
        <f t="shared" si="308"/>
        <v>42352.249305555553</v>
      </c>
      <c r="Q3204" t="b">
        <v>0</v>
      </c>
      <c r="R3204">
        <v>25</v>
      </c>
      <c r="S3204" t="b">
        <v>0</v>
      </c>
      <c r="T3204" t="s">
        <v>8303</v>
      </c>
      <c r="U3204" s="9" t="s">
        <v>8315</v>
      </c>
      <c r="V3204" t="s">
        <v>8357</v>
      </c>
    </row>
    <row r="3205" spans="1:22" ht="45" hidden="1" x14ac:dyDescent="0.3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s="7">
        <f t="shared" si="309"/>
        <v>25</v>
      </c>
      <c r="G3205" s="7">
        <f t="shared" si="304"/>
        <v>41.67</v>
      </c>
      <c r="H3205" t="s">
        <v>8220</v>
      </c>
      <c r="I3205" t="s">
        <v>8223</v>
      </c>
      <c r="J3205" t="s">
        <v>8245</v>
      </c>
      <c r="K3205">
        <v>1443224622</v>
      </c>
      <c r="L3205">
        <v>1440632622</v>
      </c>
      <c r="M3205" s="13">
        <f t="shared" si="305"/>
        <v>42242.988680555558</v>
      </c>
      <c r="N3205" s="13" t="str">
        <f t="shared" si="306"/>
        <v>2015</v>
      </c>
      <c r="O3205" s="13" t="str">
        <f t="shared" si="307"/>
        <v>Aug</v>
      </c>
      <c r="P3205" s="13">
        <f t="shared" si="308"/>
        <v>42272.988680555558</v>
      </c>
      <c r="Q3205" t="b">
        <v>0</v>
      </c>
      <c r="R3205">
        <v>6</v>
      </c>
      <c r="S3205" t="b">
        <v>0</v>
      </c>
      <c r="T3205" t="s">
        <v>8303</v>
      </c>
      <c r="U3205" s="9" t="s">
        <v>8315</v>
      </c>
      <c r="V3205" t="s">
        <v>8357</v>
      </c>
    </row>
    <row r="3206" spans="1:22" ht="60" hidden="1" x14ac:dyDescent="0.3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s="7">
        <f t="shared" si="309"/>
        <v>0</v>
      </c>
      <c r="G3206" s="7">
        <f t="shared" si="304"/>
        <v>0</v>
      </c>
      <c r="H3206" t="s">
        <v>8220</v>
      </c>
      <c r="I3206" t="s">
        <v>8223</v>
      </c>
      <c r="J3206" t="s">
        <v>8245</v>
      </c>
      <c r="K3206">
        <v>1437149640</v>
      </c>
      <c r="L3206">
        <v>1434558479</v>
      </c>
      <c r="M3206" s="13">
        <f t="shared" si="305"/>
        <v>42172.686099537037</v>
      </c>
      <c r="N3206" s="13" t="str">
        <f t="shared" si="306"/>
        <v>2015</v>
      </c>
      <c r="O3206" s="13" t="str">
        <f t="shared" si="307"/>
        <v>Jun</v>
      </c>
      <c r="P3206" s="13">
        <f t="shared" si="308"/>
        <v>42202.676388888889</v>
      </c>
      <c r="Q3206" t="b">
        <v>0</v>
      </c>
      <c r="R3206">
        <v>0</v>
      </c>
      <c r="S3206" t="b">
        <v>0</v>
      </c>
      <c r="T3206" t="s">
        <v>8303</v>
      </c>
      <c r="U3206" s="9" t="s">
        <v>8315</v>
      </c>
      <c r="V3206" t="s">
        <v>8357</v>
      </c>
    </row>
    <row r="3207" spans="1:22" ht="45" hidden="1" x14ac:dyDescent="0.3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s="7">
        <f t="shared" si="309"/>
        <v>3</v>
      </c>
      <c r="G3207" s="7">
        <f t="shared" si="304"/>
        <v>22.75</v>
      </c>
      <c r="H3207" t="s">
        <v>8220</v>
      </c>
      <c r="I3207" t="s">
        <v>8224</v>
      </c>
      <c r="J3207" t="s">
        <v>8246</v>
      </c>
      <c r="K3207">
        <v>1430470772</v>
      </c>
      <c r="L3207">
        <v>1427878772</v>
      </c>
      <c r="M3207" s="13">
        <f t="shared" si="305"/>
        <v>42095.374675925923</v>
      </c>
      <c r="N3207" s="13" t="str">
        <f t="shared" si="306"/>
        <v>2015</v>
      </c>
      <c r="O3207" s="13" t="str">
        <f t="shared" si="307"/>
        <v>Apr</v>
      </c>
      <c r="P3207" s="13">
        <f t="shared" si="308"/>
        <v>42125.374675925923</v>
      </c>
      <c r="Q3207" t="b">
        <v>0</v>
      </c>
      <c r="R3207">
        <v>12</v>
      </c>
      <c r="S3207" t="b">
        <v>0</v>
      </c>
      <c r="T3207" t="s">
        <v>8303</v>
      </c>
      <c r="U3207" s="9" t="s">
        <v>8315</v>
      </c>
      <c r="V3207" t="s">
        <v>8357</v>
      </c>
    </row>
    <row r="3208" spans="1:22" ht="60" hidden="1" x14ac:dyDescent="0.3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s="7">
        <f t="shared" si="309"/>
        <v>0</v>
      </c>
      <c r="G3208" s="7">
        <f t="shared" si="304"/>
        <v>0</v>
      </c>
      <c r="H3208" t="s">
        <v>8220</v>
      </c>
      <c r="I3208" t="s">
        <v>8223</v>
      </c>
      <c r="J3208" t="s">
        <v>8245</v>
      </c>
      <c r="K3208">
        <v>1442644651</v>
      </c>
      <c r="L3208">
        <v>1440052651</v>
      </c>
      <c r="M3208" s="13">
        <f t="shared" si="305"/>
        <v>42236.276053240741</v>
      </c>
      <c r="N3208" s="13" t="str">
        <f t="shared" si="306"/>
        <v>2015</v>
      </c>
      <c r="O3208" s="13" t="str">
        <f t="shared" si="307"/>
        <v>Aug</v>
      </c>
      <c r="P3208" s="13">
        <f t="shared" si="308"/>
        <v>42266.276053240741</v>
      </c>
      <c r="Q3208" t="b">
        <v>0</v>
      </c>
      <c r="R3208">
        <v>0</v>
      </c>
      <c r="S3208" t="b">
        <v>0</v>
      </c>
      <c r="T3208" t="s">
        <v>8303</v>
      </c>
      <c r="U3208" s="9" t="s">
        <v>8315</v>
      </c>
      <c r="V3208" t="s">
        <v>8357</v>
      </c>
    </row>
    <row r="3209" spans="1:22" ht="60" hidden="1" x14ac:dyDescent="0.3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s="7">
        <f t="shared" si="309"/>
        <v>46</v>
      </c>
      <c r="G3209" s="7">
        <f t="shared" si="304"/>
        <v>70.83</v>
      </c>
      <c r="H3209" t="s">
        <v>8220</v>
      </c>
      <c r="I3209" t="s">
        <v>8223</v>
      </c>
      <c r="J3209" t="s">
        <v>8245</v>
      </c>
      <c r="K3209">
        <v>1429767607</v>
      </c>
      <c r="L3209">
        <v>1424587207</v>
      </c>
      <c r="M3209" s="13">
        <f t="shared" si="305"/>
        <v>42057.277858796297</v>
      </c>
      <c r="N3209" s="13" t="str">
        <f t="shared" si="306"/>
        <v>2015</v>
      </c>
      <c r="O3209" s="13" t="str">
        <f t="shared" si="307"/>
        <v>Feb</v>
      </c>
      <c r="P3209" s="13">
        <f t="shared" si="308"/>
        <v>42117.236192129625</v>
      </c>
      <c r="Q3209" t="b">
        <v>0</v>
      </c>
      <c r="R3209">
        <v>36</v>
      </c>
      <c r="S3209" t="b">
        <v>0</v>
      </c>
      <c r="T3209" t="s">
        <v>8303</v>
      </c>
      <c r="U3209" s="9" t="s">
        <v>8315</v>
      </c>
      <c r="V3209" t="s">
        <v>8357</v>
      </c>
    </row>
    <row r="3210" spans="1:22" ht="60" x14ac:dyDescent="0.3">
      <c r="A3210">
        <v>3721</v>
      </c>
      <c r="B3210" s="3" t="s">
        <v>3718</v>
      </c>
      <c r="C3210" s="3" t="s">
        <v>7831</v>
      </c>
      <c r="D3210" s="20">
        <v>5000</v>
      </c>
      <c r="E3210" s="7">
        <v>5040</v>
      </c>
      <c r="F3210" s="7">
        <f t="shared" si="309"/>
        <v>101</v>
      </c>
      <c r="G3210" s="7">
        <f t="shared" ref="G3210:G3273" si="310">IFERROR(ROUND(E3210/R3210,2),0)</f>
        <v>114.55</v>
      </c>
      <c r="H3210" t="s">
        <v>8218</v>
      </c>
      <c r="I3210" t="s">
        <v>8223</v>
      </c>
      <c r="J3210" t="s">
        <v>8245</v>
      </c>
      <c r="K3210">
        <v>1415230084</v>
      </c>
      <c r="L3210">
        <v>1413412084</v>
      </c>
      <c r="M3210" s="13">
        <f t="shared" ref="M3210:M3273" si="311">(((L3210/60)/60)/24)+DATE(1970,1,1)</f>
        <v>41927.936157407406</v>
      </c>
      <c r="N3210" s="13" t="str">
        <f t="shared" ref="N3210:N3273" si="312">TEXT(M3210, "YYY")</f>
        <v>2014</v>
      </c>
      <c r="O3210" s="13" t="str">
        <f t="shared" ref="O3210:O3273" si="313">TEXT(M3210,"MMM")</f>
        <v>Oct</v>
      </c>
      <c r="P3210" s="13">
        <f t="shared" ref="P3210:P3273" si="314">(((K3210/60)/60)/24)+DATE(1970,1,1)</f>
        <v>41948.977824074071</v>
      </c>
      <c r="Q3210" t="b">
        <v>0</v>
      </c>
      <c r="R3210">
        <v>44</v>
      </c>
      <c r="S3210" t="b">
        <v>1</v>
      </c>
      <c r="T3210" t="s">
        <v>8269</v>
      </c>
      <c r="U3210" s="9" t="s">
        <v>8315</v>
      </c>
      <c r="V3210" t="s">
        <v>8316</v>
      </c>
    </row>
    <row r="3211" spans="1:22" ht="60" x14ac:dyDescent="0.3">
      <c r="A3211">
        <v>3822</v>
      </c>
      <c r="B3211" s="3" t="s">
        <v>3819</v>
      </c>
      <c r="C3211" s="3" t="s">
        <v>7931</v>
      </c>
      <c r="D3211" s="20">
        <v>5000</v>
      </c>
      <c r="E3211" s="7">
        <v>5501</v>
      </c>
      <c r="F3211" s="7">
        <f t="shared" si="309"/>
        <v>110</v>
      </c>
      <c r="G3211" s="7">
        <f t="shared" si="310"/>
        <v>72.38</v>
      </c>
      <c r="H3211" t="s">
        <v>8218</v>
      </c>
      <c r="I3211" t="s">
        <v>8235</v>
      </c>
      <c r="J3211" t="s">
        <v>8248</v>
      </c>
      <c r="K3211">
        <v>1453244340</v>
      </c>
      <c r="L3211">
        <v>1448136417</v>
      </c>
      <c r="M3211" s="13">
        <f t="shared" si="311"/>
        <v>42329.838159722218</v>
      </c>
      <c r="N3211" s="13" t="str">
        <f t="shared" si="312"/>
        <v>2015</v>
      </c>
      <c r="O3211" s="13" t="str">
        <f t="shared" si="313"/>
        <v>Nov</v>
      </c>
      <c r="P3211" s="13">
        <f t="shared" si="314"/>
        <v>42388.957638888889</v>
      </c>
      <c r="Q3211" t="b">
        <v>0</v>
      </c>
      <c r="R3211">
        <v>76</v>
      </c>
      <c r="S3211" t="b">
        <v>1</v>
      </c>
      <c r="T3211" t="s">
        <v>8269</v>
      </c>
      <c r="U3211" s="9" t="s">
        <v>8315</v>
      </c>
      <c r="V3211" t="s">
        <v>8316</v>
      </c>
    </row>
    <row r="3212" spans="1:22" ht="60" x14ac:dyDescent="0.3">
      <c r="A3212">
        <v>3825</v>
      </c>
      <c r="B3212" s="3" t="s">
        <v>3822</v>
      </c>
      <c r="C3212" s="3" t="s">
        <v>7934</v>
      </c>
      <c r="D3212" s="20">
        <v>5000</v>
      </c>
      <c r="E3212" s="7">
        <v>5271</v>
      </c>
      <c r="F3212" s="7">
        <f t="shared" si="309"/>
        <v>105</v>
      </c>
      <c r="G3212" s="7">
        <f t="shared" si="310"/>
        <v>107.57</v>
      </c>
      <c r="H3212" t="s">
        <v>8218</v>
      </c>
      <c r="I3212" t="s">
        <v>8223</v>
      </c>
      <c r="J3212" t="s">
        <v>8245</v>
      </c>
      <c r="K3212">
        <v>1434505214</v>
      </c>
      <c r="L3212">
        <v>1432690814</v>
      </c>
      <c r="M3212" s="13">
        <f t="shared" si="311"/>
        <v>42151.069606481484</v>
      </c>
      <c r="N3212" s="13" t="str">
        <f t="shared" si="312"/>
        <v>2015</v>
      </c>
      <c r="O3212" s="13" t="str">
        <f t="shared" si="313"/>
        <v>May</v>
      </c>
      <c r="P3212" s="13">
        <f t="shared" si="314"/>
        <v>42172.069606481484</v>
      </c>
      <c r="Q3212" t="b">
        <v>0</v>
      </c>
      <c r="R3212">
        <v>49</v>
      </c>
      <c r="S3212" t="b">
        <v>1</v>
      </c>
      <c r="T3212" t="s">
        <v>8269</v>
      </c>
      <c r="U3212" s="9" t="s">
        <v>8315</v>
      </c>
      <c r="V3212" t="s">
        <v>8316</v>
      </c>
    </row>
    <row r="3213" spans="1:22" ht="60" x14ac:dyDescent="0.3">
      <c r="A3213">
        <v>3828</v>
      </c>
      <c r="B3213" s="3" t="s">
        <v>3825</v>
      </c>
      <c r="C3213" s="3" t="s">
        <v>7937</v>
      </c>
      <c r="D3213" s="20">
        <v>5000</v>
      </c>
      <c r="E3213" s="7">
        <v>5000</v>
      </c>
      <c r="F3213" s="7">
        <f t="shared" si="309"/>
        <v>100</v>
      </c>
      <c r="G3213" s="7">
        <f t="shared" si="310"/>
        <v>178.57</v>
      </c>
      <c r="H3213" t="s">
        <v>8218</v>
      </c>
      <c r="I3213" t="s">
        <v>8223</v>
      </c>
      <c r="J3213" t="s">
        <v>8245</v>
      </c>
      <c r="K3213">
        <v>1420033187</v>
      </c>
      <c r="L3213">
        <v>1414845587</v>
      </c>
      <c r="M3213" s="13">
        <f t="shared" si="311"/>
        <v>41944.527627314819</v>
      </c>
      <c r="N3213" s="13" t="str">
        <f t="shared" si="312"/>
        <v>2014</v>
      </c>
      <c r="O3213" s="13" t="str">
        <f t="shared" si="313"/>
        <v>Nov</v>
      </c>
      <c r="P3213" s="13">
        <f t="shared" si="314"/>
        <v>42004.569293981483</v>
      </c>
      <c r="Q3213" t="b">
        <v>0</v>
      </c>
      <c r="R3213">
        <v>28</v>
      </c>
      <c r="S3213" t="b">
        <v>1</v>
      </c>
      <c r="T3213" t="s">
        <v>8269</v>
      </c>
      <c r="U3213" s="9" t="s">
        <v>8315</v>
      </c>
      <c r="V3213" t="s">
        <v>8316</v>
      </c>
    </row>
    <row r="3214" spans="1:22" x14ac:dyDescent="0.3">
      <c r="A3214">
        <v>3285</v>
      </c>
      <c r="B3214" s="3" t="s">
        <v>3285</v>
      </c>
      <c r="C3214" s="3" t="s">
        <v>7395</v>
      </c>
      <c r="D3214" s="20">
        <v>4999</v>
      </c>
      <c r="E3214" s="7">
        <v>5604</v>
      </c>
      <c r="F3214" s="7">
        <f t="shared" si="309"/>
        <v>112</v>
      </c>
      <c r="G3214" s="7">
        <f t="shared" si="310"/>
        <v>69.19</v>
      </c>
      <c r="H3214" t="s">
        <v>8218</v>
      </c>
      <c r="I3214" t="s">
        <v>8223</v>
      </c>
      <c r="J3214" t="s">
        <v>8245</v>
      </c>
      <c r="K3214">
        <v>1488258000</v>
      </c>
      <c r="L3214">
        <v>1485556626</v>
      </c>
      <c r="M3214" s="13">
        <f t="shared" si="311"/>
        <v>42762.942430555559</v>
      </c>
      <c r="N3214" s="13" t="str">
        <f t="shared" si="312"/>
        <v>2017</v>
      </c>
      <c r="O3214" s="13" t="str">
        <f t="shared" si="313"/>
        <v>Jan</v>
      </c>
      <c r="P3214" s="13">
        <f t="shared" si="314"/>
        <v>42794.208333333328</v>
      </c>
      <c r="Q3214" t="b">
        <v>0</v>
      </c>
      <c r="R3214">
        <v>81</v>
      </c>
      <c r="S3214" t="b">
        <v>1</v>
      </c>
      <c r="T3214" t="s">
        <v>8269</v>
      </c>
      <c r="U3214" s="9" t="s">
        <v>8315</v>
      </c>
      <c r="V3214" t="s">
        <v>8316</v>
      </c>
    </row>
    <row r="3215" spans="1:22" ht="45" x14ac:dyDescent="0.3">
      <c r="A3215">
        <v>3473</v>
      </c>
      <c r="B3215" s="3" t="s">
        <v>3472</v>
      </c>
      <c r="C3215" s="3" t="s">
        <v>7583</v>
      </c>
      <c r="D3215" s="20">
        <v>4900</v>
      </c>
      <c r="E3215" s="7">
        <v>4900</v>
      </c>
      <c r="F3215" s="7">
        <f t="shared" si="309"/>
        <v>100</v>
      </c>
      <c r="G3215" s="7">
        <f t="shared" si="310"/>
        <v>148.47999999999999</v>
      </c>
      <c r="H3215" t="s">
        <v>8218</v>
      </c>
      <c r="I3215" t="s">
        <v>8223</v>
      </c>
      <c r="J3215" t="s">
        <v>8245</v>
      </c>
      <c r="K3215">
        <v>1426883220</v>
      </c>
      <c r="L3215">
        <v>1425067296</v>
      </c>
      <c r="M3215" s="13">
        <f t="shared" si="311"/>
        <v>42062.834444444445</v>
      </c>
      <c r="N3215" s="13" t="str">
        <f t="shared" si="312"/>
        <v>2015</v>
      </c>
      <c r="O3215" s="13" t="str">
        <f t="shared" si="313"/>
        <v>Feb</v>
      </c>
      <c r="P3215" s="13">
        <f t="shared" si="314"/>
        <v>42083.852083333331</v>
      </c>
      <c r="Q3215" t="b">
        <v>0</v>
      </c>
      <c r="R3215">
        <v>33</v>
      </c>
      <c r="S3215" t="b">
        <v>1</v>
      </c>
      <c r="T3215" t="s">
        <v>8269</v>
      </c>
      <c r="U3215" s="9" t="s">
        <v>8315</v>
      </c>
      <c r="V3215" t="s">
        <v>8316</v>
      </c>
    </row>
    <row r="3216" spans="1:22" ht="60" x14ac:dyDescent="0.3">
      <c r="A3216">
        <v>2808</v>
      </c>
      <c r="B3216" s="3" t="s">
        <v>2808</v>
      </c>
      <c r="C3216" s="3" t="s">
        <v>6918</v>
      </c>
      <c r="D3216" s="20">
        <v>4500</v>
      </c>
      <c r="E3216" s="7">
        <v>4511</v>
      </c>
      <c r="F3216" s="7">
        <f t="shared" si="309"/>
        <v>100</v>
      </c>
      <c r="G3216" s="7">
        <f t="shared" si="310"/>
        <v>65.38</v>
      </c>
      <c r="H3216" t="s">
        <v>8218</v>
      </c>
      <c r="I3216" t="s">
        <v>8223</v>
      </c>
      <c r="J3216" t="s">
        <v>8245</v>
      </c>
      <c r="K3216">
        <v>1440274735</v>
      </c>
      <c r="L3216">
        <v>1437682735</v>
      </c>
      <c r="M3216" s="13">
        <f t="shared" si="311"/>
        <v>42208.84646990741</v>
      </c>
      <c r="N3216" s="13" t="str">
        <f t="shared" si="312"/>
        <v>2015</v>
      </c>
      <c r="O3216" s="13" t="str">
        <f t="shared" si="313"/>
        <v>Jul</v>
      </c>
      <c r="P3216" s="13">
        <f t="shared" si="314"/>
        <v>42238.84646990741</v>
      </c>
      <c r="Q3216" t="b">
        <v>0</v>
      </c>
      <c r="R3216">
        <v>69</v>
      </c>
      <c r="S3216" t="b">
        <v>1</v>
      </c>
      <c r="T3216" t="s">
        <v>8269</v>
      </c>
      <c r="U3216" s="9" t="s">
        <v>8315</v>
      </c>
      <c r="V3216" t="s">
        <v>8316</v>
      </c>
    </row>
    <row r="3217" spans="1:22" ht="45" x14ac:dyDescent="0.3">
      <c r="A3217">
        <v>3160</v>
      </c>
      <c r="B3217" s="3" t="s">
        <v>3160</v>
      </c>
      <c r="C3217" s="3" t="s">
        <v>7270</v>
      </c>
      <c r="D3217" s="20">
        <v>4500</v>
      </c>
      <c r="E3217" s="7">
        <v>4569</v>
      </c>
      <c r="F3217" s="7">
        <f t="shared" si="309"/>
        <v>102</v>
      </c>
      <c r="G3217" s="7">
        <f t="shared" si="310"/>
        <v>80.16</v>
      </c>
      <c r="H3217" t="s">
        <v>8218</v>
      </c>
      <c r="I3217" t="s">
        <v>8223</v>
      </c>
      <c r="J3217" t="s">
        <v>8245</v>
      </c>
      <c r="K3217">
        <v>1407905940</v>
      </c>
      <c r="L3217">
        <v>1405923687</v>
      </c>
      <c r="M3217" s="13">
        <f t="shared" si="311"/>
        <v>41841.26489583333</v>
      </c>
      <c r="N3217" s="13" t="str">
        <f t="shared" si="312"/>
        <v>2014</v>
      </c>
      <c r="O3217" s="13" t="str">
        <f t="shared" si="313"/>
        <v>Jul</v>
      </c>
      <c r="P3217" s="13">
        <f t="shared" si="314"/>
        <v>41864.207638888889</v>
      </c>
      <c r="Q3217" t="b">
        <v>1</v>
      </c>
      <c r="R3217">
        <v>57</v>
      </c>
      <c r="S3217" t="b">
        <v>1</v>
      </c>
      <c r="T3217" t="s">
        <v>8269</v>
      </c>
      <c r="U3217" s="9" t="s">
        <v>8315</v>
      </c>
      <c r="V3217" t="s">
        <v>8316</v>
      </c>
    </row>
    <row r="3218" spans="1:22" ht="45" x14ac:dyDescent="0.3">
      <c r="A3218">
        <v>3217</v>
      </c>
      <c r="B3218" s="3" t="s">
        <v>3217</v>
      </c>
      <c r="C3218" s="3" t="s">
        <v>7327</v>
      </c>
      <c r="D3218" s="20">
        <v>4500</v>
      </c>
      <c r="E3218" s="7">
        <v>5221</v>
      </c>
      <c r="F3218" s="7">
        <f t="shared" si="309"/>
        <v>116</v>
      </c>
      <c r="G3218" s="7">
        <f t="shared" si="310"/>
        <v>50.2</v>
      </c>
      <c r="H3218" t="s">
        <v>8218</v>
      </c>
      <c r="I3218" t="s">
        <v>8223</v>
      </c>
      <c r="J3218" t="s">
        <v>8245</v>
      </c>
      <c r="K3218">
        <v>1478264784</v>
      </c>
      <c r="L3218">
        <v>1475672784</v>
      </c>
      <c r="M3218" s="13">
        <f t="shared" si="311"/>
        <v>42648.546111111107</v>
      </c>
      <c r="N3218" s="13" t="str">
        <f t="shared" si="312"/>
        <v>2016</v>
      </c>
      <c r="O3218" s="13" t="str">
        <f t="shared" si="313"/>
        <v>Oct</v>
      </c>
      <c r="P3218" s="13">
        <f t="shared" si="314"/>
        <v>42678.546111111107</v>
      </c>
      <c r="Q3218" t="b">
        <v>1</v>
      </c>
      <c r="R3218">
        <v>104</v>
      </c>
      <c r="S3218" t="b">
        <v>1</v>
      </c>
      <c r="T3218" t="s">
        <v>8269</v>
      </c>
      <c r="U3218" s="9" t="s">
        <v>8315</v>
      </c>
      <c r="V3218" t="s">
        <v>8316</v>
      </c>
    </row>
    <row r="3219" spans="1:22" ht="60" x14ac:dyDescent="0.3">
      <c r="A3219">
        <v>3276</v>
      </c>
      <c r="B3219" s="3" t="s">
        <v>3276</v>
      </c>
      <c r="C3219" s="3" t="s">
        <v>7386</v>
      </c>
      <c r="D3219" s="20">
        <v>4500</v>
      </c>
      <c r="E3219" s="7">
        <v>5258</v>
      </c>
      <c r="F3219" s="7">
        <f t="shared" si="309"/>
        <v>117</v>
      </c>
      <c r="G3219" s="7">
        <f t="shared" si="310"/>
        <v>52.58</v>
      </c>
      <c r="H3219" t="s">
        <v>8218</v>
      </c>
      <c r="I3219" t="s">
        <v>8228</v>
      </c>
      <c r="J3219" t="s">
        <v>8250</v>
      </c>
      <c r="K3219">
        <v>1459483140</v>
      </c>
      <c r="L3219">
        <v>1456526879</v>
      </c>
      <c r="M3219" s="13">
        <f t="shared" si="311"/>
        <v>42426.949988425928</v>
      </c>
      <c r="N3219" s="13" t="str">
        <f t="shared" si="312"/>
        <v>2016</v>
      </c>
      <c r="O3219" s="13" t="str">
        <f t="shared" si="313"/>
        <v>Feb</v>
      </c>
      <c r="P3219" s="13">
        <f t="shared" si="314"/>
        <v>42461.165972222225</v>
      </c>
      <c r="Q3219" t="b">
        <v>1</v>
      </c>
      <c r="R3219">
        <v>100</v>
      </c>
      <c r="S3219" t="b">
        <v>1</v>
      </c>
      <c r="T3219" t="s">
        <v>8269</v>
      </c>
      <c r="U3219" s="9" t="s">
        <v>8315</v>
      </c>
      <c r="V3219" t="s">
        <v>8316</v>
      </c>
    </row>
    <row r="3220" spans="1:22" ht="60" x14ac:dyDescent="0.3">
      <c r="A3220">
        <v>3293</v>
      </c>
      <c r="B3220" s="3" t="s">
        <v>3293</v>
      </c>
      <c r="C3220" s="3" t="s">
        <v>7403</v>
      </c>
      <c r="D3220" s="20">
        <v>4500</v>
      </c>
      <c r="E3220" s="7">
        <v>7670</v>
      </c>
      <c r="F3220" s="7">
        <f t="shared" si="309"/>
        <v>170</v>
      </c>
      <c r="G3220" s="7">
        <f t="shared" si="310"/>
        <v>84.29</v>
      </c>
      <c r="H3220" t="s">
        <v>8218</v>
      </c>
      <c r="I3220" t="s">
        <v>8227</v>
      </c>
      <c r="J3220" t="s">
        <v>8249</v>
      </c>
      <c r="K3220">
        <v>1488622352</v>
      </c>
      <c r="L3220">
        <v>1486030352</v>
      </c>
      <c r="M3220" s="13">
        <f t="shared" si="311"/>
        <v>42768.425370370373</v>
      </c>
      <c r="N3220" s="13" t="str">
        <f t="shared" si="312"/>
        <v>2017</v>
      </c>
      <c r="O3220" s="13" t="str">
        <f t="shared" si="313"/>
        <v>Feb</v>
      </c>
      <c r="P3220" s="13">
        <f t="shared" si="314"/>
        <v>42798.425370370373</v>
      </c>
      <c r="Q3220" t="b">
        <v>0</v>
      </c>
      <c r="R3220">
        <v>91</v>
      </c>
      <c r="S3220" t="b">
        <v>1</v>
      </c>
      <c r="T3220" t="s">
        <v>8269</v>
      </c>
      <c r="U3220" s="9" t="s">
        <v>8315</v>
      </c>
      <c r="V3220" t="s">
        <v>8316</v>
      </c>
    </row>
    <row r="3221" spans="1:22" ht="60" x14ac:dyDescent="0.3">
      <c r="A3221">
        <v>3344</v>
      </c>
      <c r="B3221" s="3" t="s">
        <v>3344</v>
      </c>
      <c r="C3221" s="3" t="s">
        <v>7454</v>
      </c>
      <c r="D3221" s="20">
        <v>4500</v>
      </c>
      <c r="E3221" s="7">
        <v>4565</v>
      </c>
      <c r="F3221" s="7">
        <f t="shared" si="309"/>
        <v>101</v>
      </c>
      <c r="G3221" s="7">
        <f t="shared" si="310"/>
        <v>114.13</v>
      </c>
      <c r="H3221" t="s">
        <v>8218</v>
      </c>
      <c r="I3221" t="s">
        <v>8223</v>
      </c>
      <c r="J3221" t="s">
        <v>8245</v>
      </c>
      <c r="K3221">
        <v>1409374093</v>
      </c>
      <c r="L3221">
        <v>1406782093</v>
      </c>
      <c r="M3221" s="13">
        <f t="shared" si="311"/>
        <v>41851.200150462959</v>
      </c>
      <c r="N3221" s="13" t="str">
        <f t="shared" si="312"/>
        <v>2014</v>
      </c>
      <c r="O3221" s="13" t="str">
        <f t="shared" si="313"/>
        <v>Jul</v>
      </c>
      <c r="P3221" s="13">
        <f t="shared" si="314"/>
        <v>41881.200150462959</v>
      </c>
      <c r="Q3221" t="b">
        <v>0</v>
      </c>
      <c r="R3221">
        <v>40</v>
      </c>
      <c r="S3221" t="b">
        <v>1</v>
      </c>
      <c r="T3221" t="s">
        <v>8269</v>
      </c>
      <c r="U3221" s="9" t="s">
        <v>8315</v>
      </c>
      <c r="V3221" t="s">
        <v>8316</v>
      </c>
    </row>
    <row r="3222" spans="1:22" ht="60" x14ac:dyDescent="0.3">
      <c r="A3222">
        <v>3674</v>
      </c>
      <c r="B3222" s="3" t="s">
        <v>3671</v>
      </c>
      <c r="C3222" s="3" t="s">
        <v>7784</v>
      </c>
      <c r="D3222" s="20">
        <v>4500</v>
      </c>
      <c r="E3222" s="7">
        <v>4500</v>
      </c>
      <c r="F3222" s="7">
        <f t="shared" si="309"/>
        <v>100</v>
      </c>
      <c r="G3222" s="7">
        <f t="shared" si="310"/>
        <v>145.16</v>
      </c>
      <c r="H3222" t="s">
        <v>8218</v>
      </c>
      <c r="I3222" t="s">
        <v>8235</v>
      </c>
      <c r="J3222" t="s">
        <v>8248</v>
      </c>
      <c r="K3222">
        <v>1472936229</v>
      </c>
      <c r="L3222">
        <v>1467752229</v>
      </c>
      <c r="M3222" s="13">
        <f t="shared" si="311"/>
        <v>42556.873020833329</v>
      </c>
      <c r="N3222" s="13" t="str">
        <f t="shared" si="312"/>
        <v>2016</v>
      </c>
      <c r="O3222" s="13" t="str">
        <f t="shared" si="313"/>
        <v>Jul</v>
      </c>
      <c r="P3222" s="13">
        <f t="shared" si="314"/>
        <v>42616.873020833329</v>
      </c>
      <c r="Q3222" t="b">
        <v>0</v>
      </c>
      <c r="R3222">
        <v>31</v>
      </c>
      <c r="S3222" t="b">
        <v>1</v>
      </c>
      <c r="T3222" t="s">
        <v>8269</v>
      </c>
      <c r="U3222" s="9" t="s">
        <v>8315</v>
      </c>
      <c r="V3222" t="s">
        <v>8316</v>
      </c>
    </row>
    <row r="3223" spans="1:22" ht="30" x14ac:dyDescent="0.3">
      <c r="A3223">
        <v>3723</v>
      </c>
      <c r="B3223" s="3" t="s">
        <v>3720</v>
      </c>
      <c r="C3223" s="3" t="s">
        <v>7833</v>
      </c>
      <c r="D3223" s="20">
        <v>4500</v>
      </c>
      <c r="E3223" s="7">
        <v>4592</v>
      </c>
      <c r="F3223" s="7">
        <f t="shared" si="309"/>
        <v>102</v>
      </c>
      <c r="G3223" s="7">
        <f t="shared" si="310"/>
        <v>72.89</v>
      </c>
      <c r="H3223" t="s">
        <v>8218</v>
      </c>
      <c r="I3223" t="s">
        <v>8224</v>
      </c>
      <c r="J3223" t="s">
        <v>8246</v>
      </c>
      <c r="K3223">
        <v>1417374262</v>
      </c>
      <c r="L3223">
        <v>1414778662</v>
      </c>
      <c r="M3223" s="13">
        <f t="shared" si="311"/>
        <v>41943.753032407411</v>
      </c>
      <c r="N3223" s="13" t="str">
        <f t="shared" si="312"/>
        <v>2014</v>
      </c>
      <c r="O3223" s="13" t="str">
        <f t="shared" si="313"/>
        <v>Oct</v>
      </c>
      <c r="P3223" s="13">
        <f t="shared" si="314"/>
        <v>41973.794699074075</v>
      </c>
      <c r="Q3223" t="b">
        <v>0</v>
      </c>
      <c r="R3223">
        <v>63</v>
      </c>
      <c r="S3223" t="b">
        <v>1</v>
      </c>
      <c r="T3223" t="s">
        <v>8269</v>
      </c>
      <c r="U3223" s="9" t="s">
        <v>8315</v>
      </c>
      <c r="V3223" t="s">
        <v>8316</v>
      </c>
    </row>
    <row r="3224" spans="1:22" ht="45" x14ac:dyDescent="0.3">
      <c r="A3224">
        <v>3184</v>
      </c>
      <c r="B3224" s="3" t="s">
        <v>3184</v>
      </c>
      <c r="C3224" s="3" t="s">
        <v>7294</v>
      </c>
      <c r="D3224" s="20">
        <v>4300</v>
      </c>
      <c r="E3224" s="7">
        <v>4610</v>
      </c>
      <c r="F3224" s="7">
        <f t="shared" si="309"/>
        <v>107</v>
      </c>
      <c r="G3224" s="7">
        <f t="shared" si="310"/>
        <v>100.22</v>
      </c>
      <c r="H3224" t="s">
        <v>8218</v>
      </c>
      <c r="I3224" t="s">
        <v>8223</v>
      </c>
      <c r="J3224" t="s">
        <v>8245</v>
      </c>
      <c r="K3224">
        <v>1404258631</v>
      </c>
      <c r="L3224">
        <v>1401666631</v>
      </c>
      <c r="M3224" s="13">
        <f t="shared" si="311"/>
        <v>41791.993414351848</v>
      </c>
      <c r="N3224" s="13" t="str">
        <f t="shared" si="312"/>
        <v>2014</v>
      </c>
      <c r="O3224" s="13" t="str">
        <f t="shared" si="313"/>
        <v>Jun</v>
      </c>
      <c r="P3224" s="13">
        <f t="shared" si="314"/>
        <v>41821.993414351848</v>
      </c>
      <c r="Q3224" t="b">
        <v>1</v>
      </c>
      <c r="R3224">
        <v>46</v>
      </c>
      <c r="S3224" t="b">
        <v>1</v>
      </c>
      <c r="T3224" t="s">
        <v>8269</v>
      </c>
      <c r="U3224" s="9" t="s">
        <v>8315</v>
      </c>
      <c r="V3224" t="s">
        <v>8316</v>
      </c>
    </row>
    <row r="3225" spans="1:22" ht="60" x14ac:dyDescent="0.3">
      <c r="A3225">
        <v>3724</v>
      </c>
      <c r="B3225" s="3" t="s">
        <v>3721</v>
      </c>
      <c r="C3225" s="3" t="s">
        <v>7834</v>
      </c>
      <c r="D3225" s="20">
        <v>4300</v>
      </c>
      <c r="E3225" s="7">
        <v>4409.55</v>
      </c>
      <c r="F3225" s="7">
        <f t="shared" si="309"/>
        <v>103</v>
      </c>
      <c r="G3225" s="7">
        <f t="shared" si="310"/>
        <v>49.55</v>
      </c>
      <c r="H3225" t="s">
        <v>8218</v>
      </c>
      <c r="I3225" t="s">
        <v>8224</v>
      </c>
      <c r="J3225" t="s">
        <v>8246</v>
      </c>
      <c r="K3225">
        <v>1462402800</v>
      </c>
      <c r="L3225">
        <v>1459856860</v>
      </c>
      <c r="M3225" s="13">
        <f t="shared" si="311"/>
        <v>42465.491435185191</v>
      </c>
      <c r="N3225" s="13" t="str">
        <f t="shared" si="312"/>
        <v>2016</v>
      </c>
      <c r="O3225" s="13" t="str">
        <f t="shared" si="313"/>
        <v>Apr</v>
      </c>
      <c r="P3225" s="13">
        <f t="shared" si="314"/>
        <v>42494.958333333328</v>
      </c>
      <c r="Q3225" t="b">
        <v>0</v>
      </c>
      <c r="R3225">
        <v>89</v>
      </c>
      <c r="S3225" t="b">
        <v>1</v>
      </c>
      <c r="T3225" t="s">
        <v>8269</v>
      </c>
      <c r="U3225" s="9" t="s">
        <v>8315</v>
      </c>
      <c r="V3225" t="s">
        <v>8316</v>
      </c>
    </row>
    <row r="3226" spans="1:22" ht="45" x14ac:dyDescent="0.3">
      <c r="A3226">
        <v>3179</v>
      </c>
      <c r="B3226" s="3" t="s">
        <v>3179</v>
      </c>
      <c r="C3226" s="3" t="s">
        <v>7289</v>
      </c>
      <c r="D3226" s="20">
        <v>4200</v>
      </c>
      <c r="E3226" s="7">
        <v>4794.82</v>
      </c>
      <c r="F3226" s="7">
        <f t="shared" si="309"/>
        <v>114</v>
      </c>
      <c r="G3226" s="7">
        <f t="shared" si="310"/>
        <v>77.34</v>
      </c>
      <c r="H3226" t="s">
        <v>8218</v>
      </c>
      <c r="I3226" t="s">
        <v>8223</v>
      </c>
      <c r="J3226" t="s">
        <v>8245</v>
      </c>
      <c r="K3226">
        <v>1367859071</v>
      </c>
      <c r="L3226">
        <v>1365699071</v>
      </c>
      <c r="M3226" s="13">
        <f t="shared" si="311"/>
        <v>41375.702210648145</v>
      </c>
      <c r="N3226" s="13" t="str">
        <f t="shared" si="312"/>
        <v>2013</v>
      </c>
      <c r="O3226" s="13" t="str">
        <f t="shared" si="313"/>
        <v>Apr</v>
      </c>
      <c r="P3226" s="13">
        <f t="shared" si="314"/>
        <v>41400.702210648145</v>
      </c>
      <c r="Q3226" t="b">
        <v>1</v>
      </c>
      <c r="R3226">
        <v>62</v>
      </c>
      <c r="S3226" t="b">
        <v>1</v>
      </c>
      <c r="T3226" t="s">
        <v>8269</v>
      </c>
      <c r="U3226" s="9" t="s">
        <v>8315</v>
      </c>
      <c r="V3226" t="s">
        <v>8316</v>
      </c>
    </row>
    <row r="3227" spans="1:22" ht="60" x14ac:dyDescent="0.3">
      <c r="A3227">
        <v>531</v>
      </c>
      <c r="B3227" s="3" t="s">
        <v>532</v>
      </c>
      <c r="C3227" s="3" t="s">
        <v>4641</v>
      </c>
      <c r="D3227" s="20">
        <v>4000</v>
      </c>
      <c r="E3227" s="7">
        <v>4000</v>
      </c>
      <c r="F3227" s="7">
        <f t="shared" si="309"/>
        <v>100</v>
      </c>
      <c r="G3227" s="7">
        <f t="shared" si="310"/>
        <v>129.03</v>
      </c>
      <c r="H3227" t="s">
        <v>8218</v>
      </c>
      <c r="I3227" t="s">
        <v>8223</v>
      </c>
      <c r="J3227" t="s">
        <v>8245</v>
      </c>
      <c r="K3227">
        <v>1481957940</v>
      </c>
      <c r="L3227">
        <v>1478050429</v>
      </c>
      <c r="M3227" s="13">
        <f t="shared" si="311"/>
        <v>42676.065150462964</v>
      </c>
      <c r="N3227" s="13" t="str">
        <f t="shared" si="312"/>
        <v>2016</v>
      </c>
      <c r="O3227" s="13" t="str">
        <f t="shared" si="313"/>
        <v>Nov</v>
      </c>
      <c r="P3227" s="13">
        <f t="shared" si="314"/>
        <v>42721.290972222225</v>
      </c>
      <c r="Q3227" t="b">
        <v>0</v>
      </c>
      <c r="R3227">
        <v>31</v>
      </c>
      <c r="S3227" t="b">
        <v>1</v>
      </c>
      <c r="T3227" t="s">
        <v>8269</v>
      </c>
      <c r="U3227" s="9" t="s">
        <v>8315</v>
      </c>
      <c r="V3227" t="s">
        <v>8316</v>
      </c>
    </row>
    <row r="3228" spans="1:22" ht="60" x14ac:dyDescent="0.3">
      <c r="A3228">
        <v>1288</v>
      </c>
      <c r="B3228" s="3" t="s">
        <v>1289</v>
      </c>
      <c r="C3228" s="3" t="s">
        <v>5398</v>
      </c>
      <c r="D3228" s="20">
        <v>4000</v>
      </c>
      <c r="E3228" s="7">
        <v>4018</v>
      </c>
      <c r="F3228" s="7">
        <f t="shared" si="309"/>
        <v>100</v>
      </c>
      <c r="G3228" s="7">
        <f t="shared" si="310"/>
        <v>65.87</v>
      </c>
      <c r="H3228" t="s">
        <v>8218</v>
      </c>
      <c r="I3228" t="s">
        <v>8223</v>
      </c>
      <c r="J3228" t="s">
        <v>8245</v>
      </c>
      <c r="K3228">
        <v>1470801600</v>
      </c>
      <c r="L3228">
        <v>1468122163</v>
      </c>
      <c r="M3228" s="13">
        <f t="shared" si="311"/>
        <v>42561.154664351852</v>
      </c>
      <c r="N3228" s="13" t="str">
        <f t="shared" si="312"/>
        <v>2016</v>
      </c>
      <c r="O3228" s="13" t="str">
        <f t="shared" si="313"/>
        <v>Jul</v>
      </c>
      <c r="P3228" s="13">
        <f t="shared" si="314"/>
        <v>42592.166666666672</v>
      </c>
      <c r="Q3228" t="b">
        <v>0</v>
      </c>
      <c r="R3228">
        <v>61</v>
      </c>
      <c r="S3228" t="b">
        <v>1</v>
      </c>
      <c r="T3228" t="s">
        <v>8269</v>
      </c>
      <c r="U3228" s="9" t="s">
        <v>8315</v>
      </c>
      <c r="V3228" t="s">
        <v>8316</v>
      </c>
    </row>
    <row r="3229" spans="1:22" ht="30" x14ac:dyDescent="0.3">
      <c r="A3229">
        <v>3157</v>
      </c>
      <c r="B3229" s="3" t="s">
        <v>3157</v>
      </c>
      <c r="C3229" s="3" t="s">
        <v>7267</v>
      </c>
      <c r="D3229" s="20">
        <v>4000</v>
      </c>
      <c r="E3229" s="7">
        <v>4040</v>
      </c>
      <c r="F3229" s="7">
        <f t="shared" si="309"/>
        <v>101</v>
      </c>
      <c r="G3229" s="7">
        <f t="shared" si="310"/>
        <v>98.54</v>
      </c>
      <c r="H3229" t="s">
        <v>8218</v>
      </c>
      <c r="I3229" t="s">
        <v>8223</v>
      </c>
      <c r="J3229" t="s">
        <v>8245</v>
      </c>
      <c r="K3229">
        <v>1405746000</v>
      </c>
      <c r="L3229">
        <v>1404932105</v>
      </c>
      <c r="M3229" s="13">
        <f t="shared" si="311"/>
        <v>41829.788252314815</v>
      </c>
      <c r="N3229" s="13" t="str">
        <f t="shared" si="312"/>
        <v>2014</v>
      </c>
      <c r="O3229" s="13" t="str">
        <f t="shared" si="313"/>
        <v>Jul</v>
      </c>
      <c r="P3229" s="13">
        <f t="shared" si="314"/>
        <v>41839.208333333336</v>
      </c>
      <c r="Q3229" t="b">
        <v>1</v>
      </c>
      <c r="R3229">
        <v>41</v>
      </c>
      <c r="S3229" t="b">
        <v>1</v>
      </c>
      <c r="T3229" t="s">
        <v>8269</v>
      </c>
      <c r="U3229" s="9" t="s">
        <v>8315</v>
      </c>
      <c r="V3229" t="s">
        <v>8316</v>
      </c>
    </row>
    <row r="3230" spans="1:22" ht="60" x14ac:dyDescent="0.3">
      <c r="A3230">
        <v>3162</v>
      </c>
      <c r="B3230" s="3" t="s">
        <v>3162</v>
      </c>
      <c r="C3230" s="3" t="s">
        <v>7272</v>
      </c>
      <c r="D3230" s="20">
        <v>4000</v>
      </c>
      <c r="E3230" s="7">
        <v>5086</v>
      </c>
      <c r="F3230" s="7">
        <f t="shared" si="309"/>
        <v>127</v>
      </c>
      <c r="G3230" s="7">
        <f t="shared" si="310"/>
        <v>80.73</v>
      </c>
      <c r="H3230" t="s">
        <v>8218</v>
      </c>
      <c r="I3230" t="s">
        <v>8223</v>
      </c>
      <c r="J3230" t="s">
        <v>8245</v>
      </c>
      <c r="K3230">
        <v>1404698400</v>
      </c>
      <c r="L3230">
        <v>1402331262</v>
      </c>
      <c r="M3230" s="13">
        <f t="shared" si="311"/>
        <v>41799.685902777775</v>
      </c>
      <c r="N3230" s="13" t="str">
        <f t="shared" si="312"/>
        <v>2014</v>
      </c>
      <c r="O3230" s="13" t="str">
        <f t="shared" si="313"/>
        <v>Jun</v>
      </c>
      <c r="P3230" s="13">
        <f t="shared" si="314"/>
        <v>41827.083333333336</v>
      </c>
      <c r="Q3230" t="b">
        <v>1</v>
      </c>
      <c r="R3230">
        <v>63</v>
      </c>
      <c r="S3230" t="b">
        <v>1</v>
      </c>
      <c r="T3230" t="s">
        <v>8269</v>
      </c>
      <c r="U3230" s="9" t="s">
        <v>8315</v>
      </c>
      <c r="V3230" t="s">
        <v>8316</v>
      </c>
    </row>
    <row r="3231" spans="1:22" ht="30" x14ac:dyDescent="0.3">
      <c r="A3231">
        <v>3212</v>
      </c>
      <c r="B3231" s="3" t="s">
        <v>3212</v>
      </c>
      <c r="C3231" s="3" t="s">
        <v>7322</v>
      </c>
      <c r="D3231" s="20">
        <v>4000</v>
      </c>
      <c r="E3231" s="7">
        <v>5050</v>
      </c>
      <c r="F3231" s="7">
        <f t="shared" ref="F3231:F3294" si="315">IFERROR(ROUND(E3231/D3231*100,0),0)</f>
        <v>126</v>
      </c>
      <c r="G3231" s="7">
        <f t="shared" si="310"/>
        <v>53.72</v>
      </c>
      <c r="H3231" t="s">
        <v>8218</v>
      </c>
      <c r="I3231" t="s">
        <v>8223</v>
      </c>
      <c r="J3231" t="s">
        <v>8245</v>
      </c>
      <c r="K3231">
        <v>1407524751</v>
      </c>
      <c r="L3231">
        <v>1404932751</v>
      </c>
      <c r="M3231" s="13">
        <f t="shared" si="311"/>
        <v>41829.795729166668</v>
      </c>
      <c r="N3231" s="13" t="str">
        <f t="shared" si="312"/>
        <v>2014</v>
      </c>
      <c r="O3231" s="13" t="str">
        <f t="shared" si="313"/>
        <v>Jul</v>
      </c>
      <c r="P3231" s="13">
        <f t="shared" si="314"/>
        <v>41859.795729166668</v>
      </c>
      <c r="Q3231" t="b">
        <v>1</v>
      </c>
      <c r="R3231">
        <v>94</v>
      </c>
      <c r="S3231" t="b">
        <v>1</v>
      </c>
      <c r="T3231" t="s">
        <v>8269</v>
      </c>
      <c r="U3231" s="9" t="s">
        <v>8315</v>
      </c>
      <c r="V3231" t="s">
        <v>8316</v>
      </c>
    </row>
    <row r="3232" spans="1:22" ht="60" x14ac:dyDescent="0.3">
      <c r="A3232">
        <v>3221</v>
      </c>
      <c r="B3232" s="3" t="s">
        <v>3221</v>
      </c>
      <c r="C3232" s="3" t="s">
        <v>7331</v>
      </c>
      <c r="D3232" s="20">
        <v>4000</v>
      </c>
      <c r="E3232" s="7">
        <v>4137</v>
      </c>
      <c r="F3232" s="7">
        <f t="shared" si="315"/>
        <v>103</v>
      </c>
      <c r="G3232" s="7">
        <f t="shared" si="310"/>
        <v>36.61</v>
      </c>
      <c r="H3232" t="s">
        <v>8218</v>
      </c>
      <c r="I3232" t="s">
        <v>8224</v>
      </c>
      <c r="J3232" t="s">
        <v>8246</v>
      </c>
      <c r="K3232">
        <v>1436114603</v>
      </c>
      <c r="L3232">
        <v>1433090603</v>
      </c>
      <c r="M3232" s="13">
        <f t="shared" si="311"/>
        <v>42155.696793981479</v>
      </c>
      <c r="N3232" s="13" t="str">
        <f t="shared" si="312"/>
        <v>2015</v>
      </c>
      <c r="O3232" s="13" t="str">
        <f t="shared" si="313"/>
        <v>May</v>
      </c>
      <c r="P3232" s="13">
        <f t="shared" si="314"/>
        <v>42190.696793981479</v>
      </c>
      <c r="Q3232" t="b">
        <v>1</v>
      </c>
      <c r="R3232">
        <v>113</v>
      </c>
      <c r="S3232" t="b">
        <v>1</v>
      </c>
      <c r="T3232" t="s">
        <v>8269</v>
      </c>
      <c r="U3232" s="9" t="s">
        <v>8315</v>
      </c>
      <c r="V3232" t="s">
        <v>8316</v>
      </c>
    </row>
    <row r="3233" spans="1:22" ht="60" x14ac:dyDescent="0.3">
      <c r="A3233">
        <v>3234</v>
      </c>
      <c r="B3233" s="3" t="s">
        <v>3234</v>
      </c>
      <c r="C3233" s="3" t="s">
        <v>7344</v>
      </c>
      <c r="D3233" s="20">
        <v>4000</v>
      </c>
      <c r="E3233" s="7">
        <v>4015.71</v>
      </c>
      <c r="F3233" s="7">
        <f t="shared" si="315"/>
        <v>100</v>
      </c>
      <c r="G3233" s="7">
        <f t="shared" si="310"/>
        <v>34.92</v>
      </c>
      <c r="H3233" t="s">
        <v>8218</v>
      </c>
      <c r="I3233" t="s">
        <v>8224</v>
      </c>
      <c r="J3233" t="s">
        <v>8246</v>
      </c>
      <c r="K3233">
        <v>1485991860</v>
      </c>
      <c r="L3233">
        <v>1483124208</v>
      </c>
      <c r="M3233" s="13">
        <f t="shared" si="311"/>
        <v>42734.789444444439</v>
      </c>
      <c r="N3233" s="13" t="str">
        <f t="shared" si="312"/>
        <v>2016</v>
      </c>
      <c r="O3233" s="13" t="str">
        <f t="shared" si="313"/>
        <v>Dec</v>
      </c>
      <c r="P3233" s="13">
        <f t="shared" si="314"/>
        <v>42767.979861111111</v>
      </c>
      <c r="Q3233" t="b">
        <v>0</v>
      </c>
      <c r="R3233">
        <v>115</v>
      </c>
      <c r="S3233" t="b">
        <v>1</v>
      </c>
      <c r="T3233" t="s">
        <v>8269</v>
      </c>
      <c r="U3233" s="9" t="s">
        <v>8315</v>
      </c>
      <c r="V3233" t="s">
        <v>8316</v>
      </c>
    </row>
    <row r="3234" spans="1:22" ht="60" x14ac:dyDescent="0.3">
      <c r="A3234">
        <v>3273</v>
      </c>
      <c r="B3234" s="3" t="s">
        <v>3273</v>
      </c>
      <c r="C3234" s="3" t="s">
        <v>7383</v>
      </c>
      <c r="D3234" s="20">
        <v>4000</v>
      </c>
      <c r="E3234" s="7">
        <v>4296</v>
      </c>
      <c r="F3234" s="7">
        <f t="shared" si="315"/>
        <v>107</v>
      </c>
      <c r="G3234" s="7">
        <f t="shared" si="310"/>
        <v>204.57</v>
      </c>
      <c r="H3234" t="s">
        <v>8218</v>
      </c>
      <c r="I3234" t="s">
        <v>8223</v>
      </c>
      <c r="J3234" t="s">
        <v>8245</v>
      </c>
      <c r="K3234">
        <v>1473879600</v>
      </c>
      <c r="L3234">
        <v>1472498042</v>
      </c>
      <c r="M3234" s="13">
        <f t="shared" si="311"/>
        <v>42611.801412037035</v>
      </c>
      <c r="N3234" s="13" t="str">
        <f t="shared" si="312"/>
        <v>2016</v>
      </c>
      <c r="O3234" s="13" t="str">
        <f t="shared" si="313"/>
        <v>Aug</v>
      </c>
      <c r="P3234" s="13">
        <f t="shared" si="314"/>
        <v>42627.791666666672</v>
      </c>
      <c r="Q3234" t="b">
        <v>1</v>
      </c>
      <c r="R3234">
        <v>21</v>
      </c>
      <c r="S3234" t="b">
        <v>1</v>
      </c>
      <c r="T3234" t="s">
        <v>8269</v>
      </c>
      <c r="U3234" s="9" t="s">
        <v>8315</v>
      </c>
      <c r="V3234" t="s">
        <v>8316</v>
      </c>
    </row>
    <row r="3235" spans="1:22" ht="60" x14ac:dyDescent="0.3">
      <c r="A3235">
        <v>3305</v>
      </c>
      <c r="B3235" s="3" t="s">
        <v>3305</v>
      </c>
      <c r="C3235" s="3" t="s">
        <v>7415</v>
      </c>
      <c r="D3235" s="20">
        <v>4000</v>
      </c>
      <c r="E3235" s="7">
        <v>4081</v>
      </c>
      <c r="F3235" s="7">
        <f t="shared" si="315"/>
        <v>102</v>
      </c>
      <c r="G3235" s="7">
        <f t="shared" si="310"/>
        <v>204.05</v>
      </c>
      <c r="H3235" t="s">
        <v>8218</v>
      </c>
      <c r="I3235" t="s">
        <v>8223</v>
      </c>
      <c r="J3235" t="s">
        <v>8245</v>
      </c>
      <c r="K3235">
        <v>1438374748</v>
      </c>
      <c r="L3235">
        <v>1435782748</v>
      </c>
      <c r="M3235" s="13">
        <f t="shared" si="311"/>
        <v>42186.855879629627</v>
      </c>
      <c r="N3235" s="13" t="str">
        <f t="shared" si="312"/>
        <v>2015</v>
      </c>
      <c r="O3235" s="13" t="str">
        <f t="shared" si="313"/>
        <v>Jul</v>
      </c>
      <c r="P3235" s="13">
        <f t="shared" si="314"/>
        <v>42216.855879629627</v>
      </c>
      <c r="Q3235" t="b">
        <v>0</v>
      </c>
      <c r="R3235">
        <v>20</v>
      </c>
      <c r="S3235" t="b">
        <v>1</v>
      </c>
      <c r="T3235" t="s">
        <v>8269</v>
      </c>
      <c r="U3235" s="9" t="s">
        <v>8315</v>
      </c>
      <c r="V3235" t="s">
        <v>8316</v>
      </c>
    </row>
    <row r="3236" spans="1:22" ht="45" x14ac:dyDescent="0.3">
      <c r="A3236">
        <v>3315</v>
      </c>
      <c r="B3236" s="3" t="s">
        <v>3315</v>
      </c>
      <c r="C3236" s="3" t="s">
        <v>7425</v>
      </c>
      <c r="D3236" s="20">
        <v>4000</v>
      </c>
      <c r="E3236" s="7">
        <v>4400</v>
      </c>
      <c r="F3236" s="7">
        <f t="shared" si="315"/>
        <v>110</v>
      </c>
      <c r="G3236" s="7">
        <f t="shared" si="310"/>
        <v>49.44</v>
      </c>
      <c r="H3236" t="s">
        <v>8218</v>
      </c>
      <c r="I3236" t="s">
        <v>8224</v>
      </c>
      <c r="J3236" t="s">
        <v>8246</v>
      </c>
      <c r="K3236">
        <v>1462519041</v>
      </c>
      <c r="L3236">
        <v>1459927041</v>
      </c>
      <c r="M3236" s="13">
        <f t="shared" si="311"/>
        <v>42466.303715277783</v>
      </c>
      <c r="N3236" s="13" t="str">
        <f t="shared" si="312"/>
        <v>2016</v>
      </c>
      <c r="O3236" s="13" t="str">
        <f t="shared" si="313"/>
        <v>Apr</v>
      </c>
      <c r="P3236" s="13">
        <f t="shared" si="314"/>
        <v>42496.303715277783</v>
      </c>
      <c r="Q3236" t="b">
        <v>0</v>
      </c>
      <c r="R3236">
        <v>89</v>
      </c>
      <c r="S3236" t="b">
        <v>1</v>
      </c>
      <c r="T3236" t="s">
        <v>8269</v>
      </c>
      <c r="U3236" s="9" t="s">
        <v>8315</v>
      </c>
      <c r="V3236" t="s">
        <v>8316</v>
      </c>
    </row>
    <row r="3237" spans="1:22" ht="45" x14ac:dyDescent="0.3">
      <c r="A3237">
        <v>3359</v>
      </c>
      <c r="B3237" s="3" t="s">
        <v>3358</v>
      </c>
      <c r="C3237" s="3" t="s">
        <v>7469</v>
      </c>
      <c r="D3237" s="20">
        <v>4000</v>
      </c>
      <c r="E3237" s="7">
        <v>4250</v>
      </c>
      <c r="F3237" s="7">
        <f t="shared" si="315"/>
        <v>106</v>
      </c>
      <c r="G3237" s="7">
        <f t="shared" si="310"/>
        <v>184.78</v>
      </c>
      <c r="H3237" t="s">
        <v>8218</v>
      </c>
      <c r="I3237" t="s">
        <v>8223</v>
      </c>
      <c r="J3237" t="s">
        <v>8245</v>
      </c>
      <c r="K3237">
        <v>1487985734</v>
      </c>
      <c r="L3237">
        <v>1484097734</v>
      </c>
      <c r="M3237" s="13">
        <f t="shared" si="311"/>
        <v>42746.057106481487</v>
      </c>
      <c r="N3237" s="13" t="str">
        <f t="shared" si="312"/>
        <v>2017</v>
      </c>
      <c r="O3237" s="13" t="str">
        <f t="shared" si="313"/>
        <v>Jan</v>
      </c>
      <c r="P3237" s="13">
        <f t="shared" si="314"/>
        <v>42791.057106481487</v>
      </c>
      <c r="Q3237" t="b">
        <v>0</v>
      </c>
      <c r="R3237">
        <v>23</v>
      </c>
      <c r="S3237" t="b">
        <v>1</v>
      </c>
      <c r="T3237" t="s">
        <v>8269</v>
      </c>
      <c r="U3237" s="9" t="s">
        <v>8315</v>
      </c>
      <c r="V3237" t="s">
        <v>8316</v>
      </c>
    </row>
    <row r="3238" spans="1:22" ht="60" x14ac:dyDescent="0.3">
      <c r="A3238">
        <v>3381</v>
      </c>
      <c r="B3238" s="3" t="s">
        <v>3380</v>
      </c>
      <c r="C3238" s="3" t="s">
        <v>7491</v>
      </c>
      <c r="D3238" s="20">
        <v>4000</v>
      </c>
      <c r="E3238" s="7">
        <v>4090</v>
      </c>
      <c r="F3238" s="7">
        <f t="shared" si="315"/>
        <v>102</v>
      </c>
      <c r="G3238" s="7">
        <f t="shared" si="310"/>
        <v>85.21</v>
      </c>
      <c r="H3238" t="s">
        <v>8218</v>
      </c>
      <c r="I3238" t="s">
        <v>8223</v>
      </c>
      <c r="J3238" t="s">
        <v>8245</v>
      </c>
      <c r="K3238">
        <v>1426044383</v>
      </c>
      <c r="L3238">
        <v>1423455983</v>
      </c>
      <c r="M3238" s="13">
        <f t="shared" si="311"/>
        <v>42044.184988425928</v>
      </c>
      <c r="N3238" s="13" t="str">
        <f t="shared" si="312"/>
        <v>2015</v>
      </c>
      <c r="O3238" s="13" t="str">
        <f t="shared" si="313"/>
        <v>Feb</v>
      </c>
      <c r="P3238" s="13">
        <f t="shared" si="314"/>
        <v>42074.143321759257</v>
      </c>
      <c r="Q3238" t="b">
        <v>0</v>
      </c>
      <c r="R3238">
        <v>48</v>
      </c>
      <c r="S3238" t="b">
        <v>1</v>
      </c>
      <c r="T3238" t="s">
        <v>8269</v>
      </c>
      <c r="U3238" s="9" t="s">
        <v>8315</v>
      </c>
      <c r="V3238" t="s">
        <v>8316</v>
      </c>
    </row>
    <row r="3239" spans="1:22" ht="45" x14ac:dyDescent="0.3">
      <c r="A3239">
        <v>3398</v>
      </c>
      <c r="B3239" s="3" t="s">
        <v>3397</v>
      </c>
      <c r="C3239" s="3" t="s">
        <v>7508</v>
      </c>
      <c r="D3239" s="20">
        <v>4000</v>
      </c>
      <c r="E3239" s="7">
        <v>4443</v>
      </c>
      <c r="F3239" s="7">
        <f t="shared" si="315"/>
        <v>111</v>
      </c>
      <c r="G3239" s="7">
        <f t="shared" si="310"/>
        <v>68.349999999999994</v>
      </c>
      <c r="H3239" t="s">
        <v>8218</v>
      </c>
      <c r="I3239" t="s">
        <v>8223</v>
      </c>
      <c r="J3239" t="s">
        <v>8245</v>
      </c>
      <c r="K3239">
        <v>1416589200</v>
      </c>
      <c r="L3239">
        <v>1414605776</v>
      </c>
      <c r="M3239" s="13">
        <f t="shared" si="311"/>
        <v>41941.75203703704</v>
      </c>
      <c r="N3239" s="13" t="str">
        <f t="shared" si="312"/>
        <v>2014</v>
      </c>
      <c r="O3239" s="13" t="str">
        <f t="shared" si="313"/>
        <v>Oct</v>
      </c>
      <c r="P3239" s="13">
        <f t="shared" si="314"/>
        <v>41964.708333333328</v>
      </c>
      <c r="Q3239" t="b">
        <v>0</v>
      </c>
      <c r="R3239">
        <v>65</v>
      </c>
      <c r="S3239" t="b">
        <v>1</v>
      </c>
      <c r="T3239" t="s">
        <v>8269</v>
      </c>
      <c r="U3239" s="9" t="s">
        <v>8315</v>
      </c>
      <c r="V3239" t="s">
        <v>8316</v>
      </c>
    </row>
    <row r="3240" spans="1:22" ht="60" x14ac:dyDescent="0.3">
      <c r="A3240">
        <v>3416</v>
      </c>
      <c r="B3240" s="3" t="s">
        <v>3415</v>
      </c>
      <c r="C3240" s="3" t="s">
        <v>7526</v>
      </c>
      <c r="D3240" s="20">
        <v>4000</v>
      </c>
      <c r="E3240" s="7">
        <v>4784</v>
      </c>
      <c r="F3240" s="7">
        <f t="shared" si="315"/>
        <v>120</v>
      </c>
      <c r="G3240" s="7">
        <f t="shared" si="310"/>
        <v>159.47</v>
      </c>
      <c r="H3240" t="s">
        <v>8218</v>
      </c>
      <c r="I3240" t="s">
        <v>8224</v>
      </c>
      <c r="J3240" t="s">
        <v>8246</v>
      </c>
      <c r="K3240">
        <v>1429813800</v>
      </c>
      <c r="L3240">
        <v>1427363645</v>
      </c>
      <c r="M3240" s="13">
        <f t="shared" si="311"/>
        <v>42089.412557870368</v>
      </c>
      <c r="N3240" s="13" t="str">
        <f t="shared" si="312"/>
        <v>2015</v>
      </c>
      <c r="O3240" s="13" t="str">
        <f t="shared" si="313"/>
        <v>Mar</v>
      </c>
      <c r="P3240" s="13">
        <f t="shared" si="314"/>
        <v>42117.770833333328</v>
      </c>
      <c r="Q3240" t="b">
        <v>0</v>
      </c>
      <c r="R3240">
        <v>30</v>
      </c>
      <c r="S3240" t="b">
        <v>1</v>
      </c>
      <c r="T3240" t="s">
        <v>8269</v>
      </c>
      <c r="U3240" s="9" t="s">
        <v>8315</v>
      </c>
      <c r="V3240" t="s">
        <v>8316</v>
      </c>
    </row>
    <row r="3241" spans="1:22" ht="60" x14ac:dyDescent="0.3">
      <c r="A3241">
        <v>3418</v>
      </c>
      <c r="B3241" s="3" t="s">
        <v>3417</v>
      </c>
      <c r="C3241" s="3" t="s">
        <v>7528</v>
      </c>
      <c r="D3241" s="20">
        <v>4000</v>
      </c>
      <c r="E3241" s="7">
        <v>4035</v>
      </c>
      <c r="F3241" s="7">
        <f t="shared" si="315"/>
        <v>101</v>
      </c>
      <c r="G3241" s="7">
        <f t="shared" si="310"/>
        <v>72.05</v>
      </c>
      <c r="H3241" t="s">
        <v>8218</v>
      </c>
      <c r="I3241" t="s">
        <v>8223</v>
      </c>
      <c r="J3241" t="s">
        <v>8245</v>
      </c>
      <c r="K3241">
        <v>1400875307</v>
      </c>
      <c r="L3241">
        <v>1398283307</v>
      </c>
      <c r="M3241" s="13">
        <f t="shared" si="311"/>
        <v>41752.83457175926</v>
      </c>
      <c r="N3241" s="13" t="str">
        <f t="shared" si="312"/>
        <v>2014</v>
      </c>
      <c r="O3241" s="13" t="str">
        <f t="shared" si="313"/>
        <v>Apr</v>
      </c>
      <c r="P3241" s="13">
        <f t="shared" si="314"/>
        <v>41782.83457175926</v>
      </c>
      <c r="Q3241" t="b">
        <v>0</v>
      </c>
      <c r="R3241">
        <v>56</v>
      </c>
      <c r="S3241" t="b">
        <v>1</v>
      </c>
      <c r="T3241" t="s">
        <v>8269</v>
      </c>
      <c r="U3241" s="9" t="s">
        <v>8315</v>
      </c>
      <c r="V3241" t="s">
        <v>8316</v>
      </c>
    </row>
    <row r="3242" spans="1:22" ht="60" x14ac:dyDescent="0.3">
      <c r="A3242">
        <v>3502</v>
      </c>
      <c r="B3242" s="3" t="s">
        <v>3501</v>
      </c>
      <c r="C3242" s="3" t="s">
        <v>7612</v>
      </c>
      <c r="D3242" s="20">
        <v>4000</v>
      </c>
      <c r="E3242" s="7">
        <v>4216</v>
      </c>
      <c r="F3242" s="7">
        <f t="shared" si="315"/>
        <v>105</v>
      </c>
      <c r="G3242" s="7">
        <f t="shared" si="310"/>
        <v>136</v>
      </c>
      <c r="H3242" t="s">
        <v>8218</v>
      </c>
      <c r="I3242" t="s">
        <v>8223</v>
      </c>
      <c r="J3242" t="s">
        <v>8245</v>
      </c>
      <c r="K3242">
        <v>1458100740</v>
      </c>
      <c r="L3242">
        <v>1456862924</v>
      </c>
      <c r="M3242" s="13">
        <f t="shared" si="311"/>
        <v>42430.839398148149</v>
      </c>
      <c r="N3242" s="13" t="str">
        <f t="shared" si="312"/>
        <v>2016</v>
      </c>
      <c r="O3242" s="13" t="str">
        <f t="shared" si="313"/>
        <v>Mar</v>
      </c>
      <c r="P3242" s="13">
        <f t="shared" si="314"/>
        <v>42445.165972222225</v>
      </c>
      <c r="Q3242" t="b">
        <v>0</v>
      </c>
      <c r="R3242">
        <v>31</v>
      </c>
      <c r="S3242" t="b">
        <v>1</v>
      </c>
      <c r="T3242" t="s">
        <v>8269</v>
      </c>
      <c r="U3242" s="9" t="s">
        <v>8315</v>
      </c>
      <c r="V3242" t="s">
        <v>8316</v>
      </c>
    </row>
    <row r="3243" spans="1:22" ht="45" x14ac:dyDescent="0.3">
      <c r="A3243">
        <v>3517</v>
      </c>
      <c r="B3243" s="3" t="s">
        <v>3516</v>
      </c>
      <c r="C3243" s="3" t="s">
        <v>7627</v>
      </c>
      <c r="D3243" s="20">
        <v>4000</v>
      </c>
      <c r="E3243" s="7">
        <v>4000</v>
      </c>
      <c r="F3243" s="7">
        <f t="shared" si="315"/>
        <v>100</v>
      </c>
      <c r="G3243" s="7">
        <f t="shared" si="310"/>
        <v>307.69</v>
      </c>
      <c r="H3243" t="s">
        <v>8218</v>
      </c>
      <c r="I3243" t="s">
        <v>8224</v>
      </c>
      <c r="J3243" t="s">
        <v>8246</v>
      </c>
      <c r="K3243">
        <v>1404471600</v>
      </c>
      <c r="L3243">
        <v>1401910634</v>
      </c>
      <c r="M3243" s="13">
        <f t="shared" si="311"/>
        <v>41794.817523148151</v>
      </c>
      <c r="N3243" s="13" t="str">
        <f t="shared" si="312"/>
        <v>2014</v>
      </c>
      <c r="O3243" s="13" t="str">
        <f t="shared" si="313"/>
        <v>Jun</v>
      </c>
      <c r="P3243" s="13">
        <f t="shared" si="314"/>
        <v>41824.458333333336</v>
      </c>
      <c r="Q3243" t="b">
        <v>0</v>
      </c>
      <c r="R3243">
        <v>13</v>
      </c>
      <c r="S3243" t="b">
        <v>1</v>
      </c>
      <c r="T3243" t="s">
        <v>8269</v>
      </c>
      <c r="U3243" s="9" t="s">
        <v>8315</v>
      </c>
      <c r="V3243" t="s">
        <v>8316</v>
      </c>
    </row>
    <row r="3244" spans="1:22" ht="45" x14ac:dyDescent="0.3">
      <c r="A3244">
        <v>3523</v>
      </c>
      <c r="B3244" s="3" t="s">
        <v>3522</v>
      </c>
      <c r="C3244" s="3" t="s">
        <v>7633</v>
      </c>
      <c r="D3244" s="20">
        <v>4000</v>
      </c>
      <c r="E3244" s="7">
        <v>4546</v>
      </c>
      <c r="F3244" s="7">
        <f t="shared" si="315"/>
        <v>114</v>
      </c>
      <c r="G3244" s="7">
        <f t="shared" si="310"/>
        <v>56.83</v>
      </c>
      <c r="H3244" t="s">
        <v>8218</v>
      </c>
      <c r="I3244" t="s">
        <v>8224</v>
      </c>
      <c r="J3244" t="s">
        <v>8246</v>
      </c>
      <c r="K3244">
        <v>1474844400</v>
      </c>
      <c r="L3244">
        <v>1469871148</v>
      </c>
      <c r="M3244" s="13">
        <f t="shared" si="311"/>
        <v>42581.397546296299</v>
      </c>
      <c r="N3244" s="13" t="str">
        <f t="shared" si="312"/>
        <v>2016</v>
      </c>
      <c r="O3244" s="13" t="str">
        <f t="shared" si="313"/>
        <v>Jul</v>
      </c>
      <c r="P3244" s="13">
        <f t="shared" si="314"/>
        <v>42638.958333333328</v>
      </c>
      <c r="Q3244" t="b">
        <v>0</v>
      </c>
      <c r="R3244">
        <v>80</v>
      </c>
      <c r="S3244" t="b">
        <v>1</v>
      </c>
      <c r="T3244" t="s">
        <v>8269</v>
      </c>
      <c r="U3244" s="9" t="s">
        <v>8315</v>
      </c>
      <c r="V3244" t="s">
        <v>8316</v>
      </c>
    </row>
    <row r="3245" spans="1:22" ht="45" x14ac:dyDescent="0.3">
      <c r="A3245">
        <v>3589</v>
      </c>
      <c r="B3245" s="3" t="s">
        <v>3588</v>
      </c>
      <c r="C3245" s="3" t="s">
        <v>7699</v>
      </c>
      <c r="D3245" s="20">
        <v>4000</v>
      </c>
      <c r="E3245" s="7">
        <v>5100</v>
      </c>
      <c r="F3245" s="7">
        <f t="shared" si="315"/>
        <v>128</v>
      </c>
      <c r="G3245" s="7">
        <f t="shared" si="310"/>
        <v>82.26</v>
      </c>
      <c r="H3245" t="s">
        <v>8218</v>
      </c>
      <c r="I3245" t="s">
        <v>8223</v>
      </c>
      <c r="J3245" t="s">
        <v>8245</v>
      </c>
      <c r="K3245">
        <v>1432654347</v>
      </c>
      <c r="L3245">
        <v>1430494347</v>
      </c>
      <c r="M3245" s="13">
        <f t="shared" si="311"/>
        <v>42125.647534722222</v>
      </c>
      <c r="N3245" s="13" t="str">
        <f t="shared" si="312"/>
        <v>2015</v>
      </c>
      <c r="O3245" s="13" t="str">
        <f t="shared" si="313"/>
        <v>May</v>
      </c>
      <c r="P3245" s="13">
        <f t="shared" si="314"/>
        <v>42150.647534722222</v>
      </c>
      <c r="Q3245" t="b">
        <v>0</v>
      </c>
      <c r="R3245">
        <v>62</v>
      </c>
      <c r="S3245" t="b">
        <v>1</v>
      </c>
      <c r="T3245" t="s">
        <v>8269</v>
      </c>
      <c r="U3245" s="9" t="s">
        <v>8315</v>
      </c>
      <c r="V3245" t="s">
        <v>8316</v>
      </c>
    </row>
    <row r="3246" spans="1:22" ht="60" x14ac:dyDescent="0.3">
      <c r="A3246">
        <v>3602</v>
      </c>
      <c r="B3246" s="3" t="s">
        <v>3601</v>
      </c>
      <c r="C3246" s="3" t="s">
        <v>7712</v>
      </c>
      <c r="D3246" s="20">
        <v>4000</v>
      </c>
      <c r="E3246" s="7">
        <v>4002</v>
      </c>
      <c r="F3246" s="7">
        <f t="shared" si="315"/>
        <v>100</v>
      </c>
      <c r="G3246" s="7">
        <f t="shared" si="310"/>
        <v>81.67</v>
      </c>
      <c r="H3246" t="s">
        <v>8218</v>
      </c>
      <c r="I3246" t="s">
        <v>8223</v>
      </c>
      <c r="J3246" t="s">
        <v>8245</v>
      </c>
      <c r="K3246">
        <v>1463520479</v>
      </c>
      <c r="L3246">
        <v>1458336479</v>
      </c>
      <c r="M3246" s="13">
        <f t="shared" si="311"/>
        <v>42447.894432870366</v>
      </c>
      <c r="N3246" s="13" t="str">
        <f t="shared" si="312"/>
        <v>2016</v>
      </c>
      <c r="O3246" s="13" t="str">
        <f t="shared" si="313"/>
        <v>Mar</v>
      </c>
      <c r="P3246" s="13">
        <f t="shared" si="314"/>
        <v>42507.894432870366</v>
      </c>
      <c r="Q3246" t="b">
        <v>0</v>
      </c>
      <c r="R3246">
        <v>49</v>
      </c>
      <c r="S3246" t="b">
        <v>1</v>
      </c>
      <c r="T3246" t="s">
        <v>8269</v>
      </c>
      <c r="U3246" s="9" t="s">
        <v>8315</v>
      </c>
      <c r="V3246" t="s">
        <v>8316</v>
      </c>
    </row>
    <row r="3247" spans="1:22" ht="45" x14ac:dyDescent="0.3">
      <c r="A3247">
        <v>3626</v>
      </c>
      <c r="B3247" s="3" t="s">
        <v>3624</v>
      </c>
      <c r="C3247" s="3" t="s">
        <v>7736</v>
      </c>
      <c r="D3247" s="20">
        <v>4000</v>
      </c>
      <c r="E3247" s="7">
        <v>4073</v>
      </c>
      <c r="F3247" s="7">
        <f t="shared" si="315"/>
        <v>102</v>
      </c>
      <c r="G3247" s="7">
        <f t="shared" si="310"/>
        <v>84.85</v>
      </c>
      <c r="H3247" t="s">
        <v>8218</v>
      </c>
      <c r="I3247" t="s">
        <v>8224</v>
      </c>
      <c r="J3247" t="s">
        <v>8246</v>
      </c>
      <c r="K3247">
        <v>1408204857</v>
      </c>
      <c r="L3247">
        <v>1406390457</v>
      </c>
      <c r="M3247" s="13">
        <f t="shared" si="311"/>
        <v>41846.667326388888</v>
      </c>
      <c r="N3247" s="13" t="str">
        <f t="shared" si="312"/>
        <v>2014</v>
      </c>
      <c r="O3247" s="13" t="str">
        <f t="shared" si="313"/>
        <v>Jul</v>
      </c>
      <c r="P3247" s="13">
        <f t="shared" si="314"/>
        <v>41867.667326388888</v>
      </c>
      <c r="Q3247" t="b">
        <v>0</v>
      </c>
      <c r="R3247">
        <v>48</v>
      </c>
      <c r="S3247" t="b">
        <v>1</v>
      </c>
      <c r="T3247" t="s">
        <v>8269</v>
      </c>
      <c r="U3247" s="9" t="s">
        <v>8315</v>
      </c>
      <c r="V3247" t="s">
        <v>8316</v>
      </c>
    </row>
    <row r="3248" spans="1:22" ht="45" x14ac:dyDescent="0.3">
      <c r="A3248">
        <v>3673</v>
      </c>
      <c r="B3248" s="3" t="s">
        <v>3670</v>
      </c>
      <c r="C3248" s="3" t="s">
        <v>7783</v>
      </c>
      <c r="D3248" s="20">
        <v>4000</v>
      </c>
      <c r="E3248" s="7">
        <v>4545</v>
      </c>
      <c r="F3248" s="7">
        <f t="shared" si="315"/>
        <v>114</v>
      </c>
      <c r="G3248" s="7">
        <f t="shared" si="310"/>
        <v>39.869999999999997</v>
      </c>
      <c r="H3248" t="s">
        <v>8218</v>
      </c>
      <c r="I3248" t="s">
        <v>8224</v>
      </c>
      <c r="J3248" t="s">
        <v>8246</v>
      </c>
      <c r="K3248">
        <v>1415191920</v>
      </c>
      <c r="L3248">
        <v>1412233497</v>
      </c>
      <c r="M3248" s="13">
        <f t="shared" si="311"/>
        <v>41914.295104166667</v>
      </c>
      <c r="N3248" s="13" t="str">
        <f t="shared" si="312"/>
        <v>2014</v>
      </c>
      <c r="O3248" s="13" t="str">
        <f t="shared" si="313"/>
        <v>Oct</v>
      </c>
      <c r="P3248" s="13">
        <f t="shared" si="314"/>
        <v>41948.536111111112</v>
      </c>
      <c r="Q3248" t="b">
        <v>0</v>
      </c>
      <c r="R3248">
        <v>114</v>
      </c>
      <c r="S3248" t="b">
        <v>1</v>
      </c>
      <c r="T3248" t="s">
        <v>8269</v>
      </c>
      <c r="U3248" s="9" t="s">
        <v>8315</v>
      </c>
      <c r="V3248" t="s">
        <v>8316</v>
      </c>
    </row>
    <row r="3249" spans="1:22" ht="60" x14ac:dyDescent="0.3">
      <c r="A3249">
        <v>3695</v>
      </c>
      <c r="B3249" s="3" t="s">
        <v>3692</v>
      </c>
      <c r="C3249" s="3" t="s">
        <v>7805</v>
      </c>
      <c r="D3249" s="20">
        <v>4000</v>
      </c>
      <c r="E3249" s="7">
        <v>4005</v>
      </c>
      <c r="F3249" s="7">
        <f t="shared" si="315"/>
        <v>100</v>
      </c>
      <c r="G3249" s="7">
        <f t="shared" si="310"/>
        <v>121.36</v>
      </c>
      <c r="H3249" t="s">
        <v>8218</v>
      </c>
      <c r="I3249" t="s">
        <v>8223</v>
      </c>
      <c r="J3249" t="s">
        <v>8245</v>
      </c>
      <c r="K3249">
        <v>1421009610</v>
      </c>
      <c r="L3249">
        <v>1419281610</v>
      </c>
      <c r="M3249" s="13">
        <f t="shared" si="311"/>
        <v>41995.870486111111</v>
      </c>
      <c r="N3249" s="13" t="str">
        <f t="shared" si="312"/>
        <v>2014</v>
      </c>
      <c r="O3249" s="13" t="str">
        <f t="shared" si="313"/>
        <v>Dec</v>
      </c>
      <c r="P3249" s="13">
        <f t="shared" si="314"/>
        <v>42015.870486111111</v>
      </c>
      <c r="Q3249" t="b">
        <v>0</v>
      </c>
      <c r="R3249">
        <v>33</v>
      </c>
      <c r="S3249" t="b">
        <v>1</v>
      </c>
      <c r="T3249" t="s">
        <v>8269</v>
      </c>
      <c r="U3249" s="9" t="s">
        <v>8315</v>
      </c>
      <c r="V3249" t="s">
        <v>8316</v>
      </c>
    </row>
    <row r="3250" spans="1:22" ht="45" x14ac:dyDescent="0.3">
      <c r="A3250">
        <v>3717</v>
      </c>
      <c r="B3250" s="3" t="s">
        <v>3714</v>
      </c>
      <c r="C3250" s="3" t="s">
        <v>7827</v>
      </c>
      <c r="D3250" s="20">
        <v>4000</v>
      </c>
      <c r="E3250" s="7">
        <v>4030</v>
      </c>
      <c r="F3250" s="7">
        <f t="shared" si="315"/>
        <v>101</v>
      </c>
      <c r="G3250" s="7">
        <f t="shared" si="310"/>
        <v>310</v>
      </c>
      <c r="H3250" t="s">
        <v>8218</v>
      </c>
      <c r="I3250" t="s">
        <v>8224</v>
      </c>
      <c r="J3250" t="s">
        <v>8246</v>
      </c>
      <c r="K3250">
        <v>1431204449</v>
      </c>
      <c r="L3250">
        <v>1428526049</v>
      </c>
      <c r="M3250" s="13">
        <f t="shared" si="311"/>
        <v>42102.866307870368</v>
      </c>
      <c r="N3250" s="13" t="str">
        <f t="shared" si="312"/>
        <v>2015</v>
      </c>
      <c r="O3250" s="13" t="str">
        <f t="shared" si="313"/>
        <v>Apr</v>
      </c>
      <c r="P3250" s="13">
        <f t="shared" si="314"/>
        <v>42133.866307870368</v>
      </c>
      <c r="Q3250" t="b">
        <v>0</v>
      </c>
      <c r="R3250">
        <v>13</v>
      </c>
      <c r="S3250" t="b">
        <v>1</v>
      </c>
      <c r="T3250" t="s">
        <v>8269</v>
      </c>
      <c r="U3250" s="9" t="s">
        <v>8315</v>
      </c>
      <c r="V3250" t="s">
        <v>8316</v>
      </c>
    </row>
    <row r="3251" spans="1:22" ht="45" x14ac:dyDescent="0.3">
      <c r="A3251">
        <v>3334</v>
      </c>
      <c r="B3251" s="3" t="s">
        <v>3334</v>
      </c>
      <c r="C3251" s="3" t="s">
        <v>7444</v>
      </c>
      <c r="D3251" s="20">
        <v>3871</v>
      </c>
      <c r="E3251" s="7">
        <v>5366</v>
      </c>
      <c r="F3251" s="7">
        <f t="shared" si="315"/>
        <v>139</v>
      </c>
      <c r="G3251" s="7">
        <f t="shared" si="310"/>
        <v>116.65</v>
      </c>
      <c r="H3251" t="s">
        <v>8218</v>
      </c>
      <c r="I3251" t="s">
        <v>8223</v>
      </c>
      <c r="J3251" t="s">
        <v>8245</v>
      </c>
      <c r="K3251">
        <v>1438259422</v>
      </c>
      <c r="L3251">
        <v>1435667422</v>
      </c>
      <c r="M3251" s="13">
        <f t="shared" si="311"/>
        <v>42185.521087962959</v>
      </c>
      <c r="N3251" s="13" t="str">
        <f t="shared" si="312"/>
        <v>2015</v>
      </c>
      <c r="O3251" s="13" t="str">
        <f t="shared" si="313"/>
        <v>Jun</v>
      </c>
      <c r="P3251" s="13">
        <f t="shared" si="314"/>
        <v>42215.521087962959</v>
      </c>
      <c r="Q3251" t="b">
        <v>0</v>
      </c>
      <c r="R3251">
        <v>46</v>
      </c>
      <c r="S3251" t="b">
        <v>1</v>
      </c>
      <c r="T3251" t="s">
        <v>8269</v>
      </c>
      <c r="U3251" s="9" t="s">
        <v>8315</v>
      </c>
      <c r="V3251" t="s">
        <v>8316</v>
      </c>
    </row>
    <row r="3252" spans="1:22" ht="45" x14ac:dyDescent="0.3">
      <c r="A3252">
        <v>3492</v>
      </c>
      <c r="B3252" s="3" t="s">
        <v>3491</v>
      </c>
      <c r="C3252" s="3" t="s">
        <v>7602</v>
      </c>
      <c r="D3252" s="20">
        <v>3800</v>
      </c>
      <c r="E3252" s="7">
        <v>4000.22</v>
      </c>
      <c r="F3252" s="7">
        <f t="shared" si="315"/>
        <v>105</v>
      </c>
      <c r="G3252" s="7">
        <f t="shared" si="310"/>
        <v>114.29</v>
      </c>
      <c r="H3252" t="s">
        <v>8218</v>
      </c>
      <c r="I3252" t="s">
        <v>8223</v>
      </c>
      <c r="J3252" t="s">
        <v>8245</v>
      </c>
      <c r="K3252">
        <v>1445818397</v>
      </c>
      <c r="L3252">
        <v>1442794397</v>
      </c>
      <c r="M3252" s="13">
        <f t="shared" si="311"/>
        <v>42268.009224537032</v>
      </c>
      <c r="N3252" s="13" t="str">
        <f t="shared" si="312"/>
        <v>2015</v>
      </c>
      <c r="O3252" s="13" t="str">
        <f t="shared" si="313"/>
        <v>Sep</v>
      </c>
      <c r="P3252" s="13">
        <f t="shared" si="314"/>
        <v>42303.009224537032</v>
      </c>
      <c r="Q3252" t="b">
        <v>0</v>
      </c>
      <c r="R3252">
        <v>35</v>
      </c>
      <c r="S3252" t="b">
        <v>1</v>
      </c>
      <c r="T3252" t="s">
        <v>8269</v>
      </c>
      <c r="U3252" s="9" t="s">
        <v>8315</v>
      </c>
      <c r="V3252" t="s">
        <v>8316</v>
      </c>
    </row>
    <row r="3253" spans="1:22" ht="45" x14ac:dyDescent="0.3">
      <c r="A3253">
        <v>3426</v>
      </c>
      <c r="B3253" s="3" t="s">
        <v>3425</v>
      </c>
      <c r="C3253" s="3" t="s">
        <v>7536</v>
      </c>
      <c r="D3253" s="20">
        <v>3750</v>
      </c>
      <c r="E3253" s="7">
        <v>4055</v>
      </c>
      <c r="F3253" s="7">
        <f t="shared" si="315"/>
        <v>108</v>
      </c>
      <c r="G3253" s="7">
        <f t="shared" si="310"/>
        <v>46.61</v>
      </c>
      <c r="H3253" t="s">
        <v>8218</v>
      </c>
      <c r="I3253" t="s">
        <v>8223</v>
      </c>
      <c r="J3253" t="s">
        <v>8245</v>
      </c>
      <c r="K3253">
        <v>1411264800</v>
      </c>
      <c r="L3253">
        <v>1409620903</v>
      </c>
      <c r="M3253" s="13">
        <f t="shared" si="311"/>
        <v>41884.056747685187</v>
      </c>
      <c r="N3253" s="13" t="str">
        <f t="shared" si="312"/>
        <v>2014</v>
      </c>
      <c r="O3253" s="13" t="str">
        <f t="shared" si="313"/>
        <v>Sep</v>
      </c>
      <c r="P3253" s="13">
        <f t="shared" si="314"/>
        <v>41903.083333333336</v>
      </c>
      <c r="Q3253" t="b">
        <v>0</v>
      </c>
      <c r="R3253">
        <v>87</v>
      </c>
      <c r="S3253" t="b">
        <v>1</v>
      </c>
      <c r="T3253" t="s">
        <v>8269</v>
      </c>
      <c r="U3253" s="9" t="s">
        <v>8315</v>
      </c>
      <c r="V3253" t="s">
        <v>8316</v>
      </c>
    </row>
    <row r="3254" spans="1:22" ht="60" x14ac:dyDescent="0.3">
      <c r="A3254">
        <v>524</v>
      </c>
      <c r="B3254" s="3" t="s">
        <v>525</v>
      </c>
      <c r="C3254" s="3" t="s">
        <v>4634</v>
      </c>
      <c r="D3254" s="20">
        <v>3500</v>
      </c>
      <c r="E3254" s="7">
        <v>3803.55</v>
      </c>
      <c r="F3254" s="7">
        <f t="shared" si="315"/>
        <v>109</v>
      </c>
      <c r="G3254" s="7">
        <f t="shared" si="310"/>
        <v>29.26</v>
      </c>
      <c r="H3254" t="s">
        <v>8218</v>
      </c>
      <c r="I3254" t="s">
        <v>8224</v>
      </c>
      <c r="J3254" t="s">
        <v>8246</v>
      </c>
      <c r="K3254">
        <v>1464801169</v>
      </c>
      <c r="L3254">
        <v>1462209169</v>
      </c>
      <c r="M3254" s="13">
        <f t="shared" si="311"/>
        <v>42492.717233796298</v>
      </c>
      <c r="N3254" s="13" t="str">
        <f t="shared" si="312"/>
        <v>2016</v>
      </c>
      <c r="O3254" s="13" t="str">
        <f t="shared" si="313"/>
        <v>May</v>
      </c>
      <c r="P3254" s="13">
        <f t="shared" si="314"/>
        <v>42522.717233796298</v>
      </c>
      <c r="Q3254" t="b">
        <v>0</v>
      </c>
      <c r="R3254">
        <v>130</v>
      </c>
      <c r="S3254" t="b">
        <v>1</v>
      </c>
      <c r="T3254" t="s">
        <v>8269</v>
      </c>
      <c r="U3254" s="9" t="s">
        <v>8315</v>
      </c>
      <c r="V3254" t="s">
        <v>8316</v>
      </c>
    </row>
    <row r="3255" spans="1:22" ht="30" x14ac:dyDescent="0.3">
      <c r="A3255">
        <v>1290</v>
      </c>
      <c r="B3255" s="3" t="s">
        <v>1291</v>
      </c>
      <c r="C3255" s="3" t="s">
        <v>5400</v>
      </c>
      <c r="D3255" s="20">
        <v>3500</v>
      </c>
      <c r="E3255" s="7">
        <v>3800</v>
      </c>
      <c r="F3255" s="7">
        <f t="shared" si="315"/>
        <v>109</v>
      </c>
      <c r="G3255" s="7">
        <f t="shared" si="310"/>
        <v>44.19</v>
      </c>
      <c r="H3255" t="s">
        <v>8218</v>
      </c>
      <c r="I3255" t="s">
        <v>8223</v>
      </c>
      <c r="J3255" t="s">
        <v>8245</v>
      </c>
      <c r="K3255">
        <v>1429772340</v>
      </c>
      <c r="L3255">
        <v>1427121931</v>
      </c>
      <c r="M3255" s="13">
        <f t="shared" si="311"/>
        <v>42086.614942129629</v>
      </c>
      <c r="N3255" s="13" t="str">
        <f t="shared" si="312"/>
        <v>2015</v>
      </c>
      <c r="O3255" s="13" t="str">
        <f t="shared" si="313"/>
        <v>Mar</v>
      </c>
      <c r="P3255" s="13">
        <f t="shared" si="314"/>
        <v>42117.290972222225</v>
      </c>
      <c r="Q3255" t="b">
        <v>0</v>
      </c>
      <c r="R3255">
        <v>86</v>
      </c>
      <c r="S3255" t="b">
        <v>1</v>
      </c>
      <c r="T3255" t="s">
        <v>8269</v>
      </c>
      <c r="U3255" s="9" t="s">
        <v>8315</v>
      </c>
      <c r="V3255" t="s">
        <v>8316</v>
      </c>
    </row>
    <row r="3256" spans="1:22" ht="45" x14ac:dyDescent="0.3">
      <c r="A3256">
        <v>1299</v>
      </c>
      <c r="B3256" s="3" t="s">
        <v>1300</v>
      </c>
      <c r="C3256" s="3" t="s">
        <v>5409</v>
      </c>
      <c r="D3256" s="20">
        <v>3500</v>
      </c>
      <c r="E3256" s="7">
        <v>4340</v>
      </c>
      <c r="F3256" s="7">
        <f t="shared" si="315"/>
        <v>124</v>
      </c>
      <c r="G3256" s="7">
        <f t="shared" si="310"/>
        <v>135.63</v>
      </c>
      <c r="H3256" t="s">
        <v>8218</v>
      </c>
      <c r="I3256" t="s">
        <v>8223</v>
      </c>
      <c r="J3256" t="s">
        <v>8245</v>
      </c>
      <c r="K3256">
        <v>1436902359</v>
      </c>
      <c r="L3256">
        <v>1434310359</v>
      </c>
      <c r="M3256" s="13">
        <f t="shared" si="311"/>
        <v>42169.814340277779</v>
      </c>
      <c r="N3256" s="13" t="str">
        <f t="shared" si="312"/>
        <v>2015</v>
      </c>
      <c r="O3256" s="13" t="str">
        <f t="shared" si="313"/>
        <v>Jun</v>
      </c>
      <c r="P3256" s="13">
        <f t="shared" si="314"/>
        <v>42199.814340277779</v>
      </c>
      <c r="Q3256" t="b">
        <v>0</v>
      </c>
      <c r="R3256">
        <v>32</v>
      </c>
      <c r="S3256" t="b">
        <v>1</v>
      </c>
      <c r="T3256" t="s">
        <v>8269</v>
      </c>
      <c r="U3256" s="9" t="s">
        <v>8315</v>
      </c>
      <c r="V3256" t="s">
        <v>8316</v>
      </c>
    </row>
    <row r="3257" spans="1:22" ht="30" x14ac:dyDescent="0.3">
      <c r="A3257">
        <v>1303</v>
      </c>
      <c r="B3257" s="3" t="s">
        <v>1304</v>
      </c>
      <c r="C3257" s="3" t="s">
        <v>5413</v>
      </c>
      <c r="D3257" s="20">
        <v>3500</v>
      </c>
      <c r="E3257" s="7">
        <v>4559.13</v>
      </c>
      <c r="F3257" s="7">
        <f t="shared" si="315"/>
        <v>130</v>
      </c>
      <c r="G3257" s="7">
        <f t="shared" si="310"/>
        <v>42.21</v>
      </c>
      <c r="H3257" t="s">
        <v>8218</v>
      </c>
      <c r="I3257" t="s">
        <v>8224</v>
      </c>
      <c r="J3257" t="s">
        <v>8246</v>
      </c>
      <c r="K3257">
        <v>1469962800</v>
      </c>
      <c r="L3257">
        <v>1468578920</v>
      </c>
      <c r="M3257" s="13">
        <f t="shared" si="311"/>
        <v>42566.441203703704</v>
      </c>
      <c r="N3257" s="13" t="str">
        <f t="shared" si="312"/>
        <v>2016</v>
      </c>
      <c r="O3257" s="13" t="str">
        <f t="shared" si="313"/>
        <v>Jul</v>
      </c>
      <c r="P3257" s="13">
        <f t="shared" si="314"/>
        <v>42582.458333333328</v>
      </c>
      <c r="Q3257" t="b">
        <v>0</v>
      </c>
      <c r="R3257">
        <v>108</v>
      </c>
      <c r="S3257" t="b">
        <v>1</v>
      </c>
      <c r="T3257" t="s">
        <v>8269</v>
      </c>
      <c r="U3257" s="9" t="s">
        <v>8315</v>
      </c>
      <c r="V3257" t="s">
        <v>8316</v>
      </c>
    </row>
    <row r="3258" spans="1:22" ht="45" x14ac:dyDescent="0.3">
      <c r="A3258">
        <v>2839</v>
      </c>
      <c r="B3258" s="3" t="s">
        <v>2839</v>
      </c>
      <c r="C3258" s="3" t="s">
        <v>6949</v>
      </c>
      <c r="D3258" s="20">
        <v>3500</v>
      </c>
      <c r="E3258" s="7">
        <v>3900</v>
      </c>
      <c r="F3258" s="7">
        <f t="shared" si="315"/>
        <v>111</v>
      </c>
      <c r="G3258" s="7">
        <f t="shared" si="310"/>
        <v>125.81</v>
      </c>
      <c r="H3258" t="s">
        <v>8218</v>
      </c>
      <c r="I3258" t="s">
        <v>8223</v>
      </c>
      <c r="J3258" t="s">
        <v>8245</v>
      </c>
      <c r="K3258">
        <v>1408942740</v>
      </c>
      <c r="L3258">
        <v>1406958354</v>
      </c>
      <c r="M3258" s="13">
        <f t="shared" si="311"/>
        <v>41853.240208333329</v>
      </c>
      <c r="N3258" s="13" t="str">
        <f t="shared" si="312"/>
        <v>2014</v>
      </c>
      <c r="O3258" s="13" t="str">
        <f t="shared" si="313"/>
        <v>Aug</v>
      </c>
      <c r="P3258" s="13">
        <f t="shared" si="314"/>
        <v>41876.207638888889</v>
      </c>
      <c r="Q3258" t="b">
        <v>0</v>
      </c>
      <c r="R3258">
        <v>31</v>
      </c>
      <c r="S3258" t="b">
        <v>1</v>
      </c>
      <c r="T3258" t="s">
        <v>8269</v>
      </c>
      <c r="U3258" s="9" t="s">
        <v>8315</v>
      </c>
      <c r="V3258" t="s">
        <v>8316</v>
      </c>
    </row>
    <row r="3259" spans="1:22" ht="30" x14ac:dyDescent="0.3">
      <c r="A3259">
        <v>2968</v>
      </c>
      <c r="B3259" s="3" t="s">
        <v>2968</v>
      </c>
      <c r="C3259" s="3" t="s">
        <v>7078</v>
      </c>
      <c r="D3259" s="20">
        <v>3500</v>
      </c>
      <c r="E3259" s="7">
        <v>3710</v>
      </c>
      <c r="F3259" s="7">
        <f t="shared" si="315"/>
        <v>106</v>
      </c>
      <c r="G3259" s="7">
        <f t="shared" si="310"/>
        <v>78.94</v>
      </c>
      <c r="H3259" t="s">
        <v>8218</v>
      </c>
      <c r="I3259" t="s">
        <v>8223</v>
      </c>
      <c r="J3259" t="s">
        <v>8245</v>
      </c>
      <c r="K3259">
        <v>1471406340</v>
      </c>
      <c r="L3259">
        <v>1470227660</v>
      </c>
      <c r="M3259" s="13">
        <f t="shared" si="311"/>
        <v>42585.523842592593</v>
      </c>
      <c r="N3259" s="13" t="str">
        <f t="shared" si="312"/>
        <v>2016</v>
      </c>
      <c r="O3259" s="13" t="str">
        <f t="shared" si="313"/>
        <v>Aug</v>
      </c>
      <c r="P3259" s="13">
        <f t="shared" si="314"/>
        <v>42599.165972222225</v>
      </c>
      <c r="Q3259" t="b">
        <v>0</v>
      </c>
      <c r="R3259">
        <v>47</v>
      </c>
      <c r="S3259" t="b">
        <v>1</v>
      </c>
      <c r="T3259" t="s">
        <v>8269</v>
      </c>
      <c r="U3259" s="9" t="s">
        <v>8315</v>
      </c>
      <c r="V3259" t="s">
        <v>8316</v>
      </c>
    </row>
    <row r="3260" spans="1:22" ht="60" x14ac:dyDescent="0.3">
      <c r="A3260">
        <v>3150</v>
      </c>
      <c r="B3260" s="3" t="s">
        <v>3150</v>
      </c>
      <c r="C3260" s="3" t="s">
        <v>7260</v>
      </c>
      <c r="D3260" s="20">
        <v>3500</v>
      </c>
      <c r="E3260" s="7">
        <v>3535</v>
      </c>
      <c r="F3260" s="7">
        <f t="shared" si="315"/>
        <v>101</v>
      </c>
      <c r="G3260" s="7">
        <f t="shared" si="310"/>
        <v>33.99</v>
      </c>
      <c r="H3260" t="s">
        <v>8218</v>
      </c>
      <c r="I3260" t="s">
        <v>8223</v>
      </c>
      <c r="J3260" t="s">
        <v>8245</v>
      </c>
      <c r="K3260">
        <v>1295928000</v>
      </c>
      <c r="L3260">
        <v>1288160403</v>
      </c>
      <c r="M3260" s="13">
        <f t="shared" si="311"/>
        <v>40478.263923611114</v>
      </c>
      <c r="N3260" s="13" t="str">
        <f t="shared" si="312"/>
        <v>2010</v>
      </c>
      <c r="O3260" s="13" t="str">
        <f t="shared" si="313"/>
        <v>Oct</v>
      </c>
      <c r="P3260" s="13">
        <f t="shared" si="314"/>
        <v>40568.166666666664</v>
      </c>
      <c r="Q3260" t="b">
        <v>1</v>
      </c>
      <c r="R3260">
        <v>104</v>
      </c>
      <c r="S3260" t="b">
        <v>1</v>
      </c>
      <c r="T3260" t="s">
        <v>8269</v>
      </c>
      <c r="U3260" s="9" t="s">
        <v>8315</v>
      </c>
      <c r="V3260" t="s">
        <v>8316</v>
      </c>
    </row>
    <row r="3261" spans="1:22" ht="45" x14ac:dyDescent="0.3">
      <c r="A3261">
        <v>3151</v>
      </c>
      <c r="B3261" s="3" t="s">
        <v>3151</v>
      </c>
      <c r="C3261" s="3" t="s">
        <v>7261</v>
      </c>
      <c r="D3261" s="20">
        <v>3500</v>
      </c>
      <c r="E3261" s="7">
        <v>3514</v>
      </c>
      <c r="F3261" s="7">
        <f t="shared" si="315"/>
        <v>100</v>
      </c>
      <c r="G3261" s="7">
        <f t="shared" si="310"/>
        <v>103.35</v>
      </c>
      <c r="H3261" t="s">
        <v>8218</v>
      </c>
      <c r="I3261" t="s">
        <v>8223</v>
      </c>
      <c r="J3261" t="s">
        <v>8245</v>
      </c>
      <c r="K3261">
        <v>1410379774</v>
      </c>
      <c r="L3261">
        <v>1407787774</v>
      </c>
      <c r="M3261" s="13">
        <f t="shared" si="311"/>
        <v>41862.83997685185</v>
      </c>
      <c r="N3261" s="13" t="str">
        <f t="shared" si="312"/>
        <v>2014</v>
      </c>
      <c r="O3261" s="13" t="str">
        <f t="shared" si="313"/>
        <v>Aug</v>
      </c>
      <c r="P3261" s="13">
        <f t="shared" si="314"/>
        <v>41892.83997685185</v>
      </c>
      <c r="Q3261" t="b">
        <v>1</v>
      </c>
      <c r="R3261">
        <v>34</v>
      </c>
      <c r="S3261" t="b">
        <v>1</v>
      </c>
      <c r="T3261" t="s">
        <v>8269</v>
      </c>
      <c r="U3261" s="9" t="s">
        <v>8315</v>
      </c>
      <c r="V3261" t="s">
        <v>8316</v>
      </c>
    </row>
    <row r="3262" spans="1:22" ht="45" x14ac:dyDescent="0.3">
      <c r="A3262">
        <v>3308</v>
      </c>
      <c r="B3262" s="3" t="s">
        <v>3308</v>
      </c>
      <c r="C3262" s="3" t="s">
        <v>7418</v>
      </c>
      <c r="D3262" s="20">
        <v>3500</v>
      </c>
      <c r="E3262" s="7">
        <v>4280</v>
      </c>
      <c r="F3262" s="7">
        <f t="shared" si="315"/>
        <v>122</v>
      </c>
      <c r="G3262" s="7">
        <f t="shared" si="310"/>
        <v>75.09</v>
      </c>
      <c r="H3262" t="s">
        <v>8218</v>
      </c>
      <c r="I3262" t="s">
        <v>8223</v>
      </c>
      <c r="J3262" t="s">
        <v>8245</v>
      </c>
      <c r="K3262">
        <v>1460581365</v>
      </c>
      <c r="L3262">
        <v>1458766965</v>
      </c>
      <c r="M3262" s="13">
        <f t="shared" si="311"/>
        <v>42452.876909722225</v>
      </c>
      <c r="N3262" s="13" t="str">
        <f t="shared" si="312"/>
        <v>2016</v>
      </c>
      <c r="O3262" s="13" t="str">
        <f t="shared" si="313"/>
        <v>Mar</v>
      </c>
      <c r="P3262" s="13">
        <f t="shared" si="314"/>
        <v>42473.876909722225</v>
      </c>
      <c r="Q3262" t="b">
        <v>0</v>
      </c>
      <c r="R3262">
        <v>57</v>
      </c>
      <c r="S3262" t="b">
        <v>1</v>
      </c>
      <c r="T3262" t="s">
        <v>8269</v>
      </c>
      <c r="U3262" s="9" t="s">
        <v>8315</v>
      </c>
      <c r="V3262" t="s">
        <v>8316</v>
      </c>
    </row>
    <row r="3263" spans="1:22" ht="60" x14ac:dyDescent="0.3">
      <c r="A3263">
        <v>3333</v>
      </c>
      <c r="B3263" s="3" t="s">
        <v>3333</v>
      </c>
      <c r="C3263" s="3" t="s">
        <v>7443</v>
      </c>
      <c r="D3263" s="20">
        <v>3500</v>
      </c>
      <c r="E3263" s="7">
        <v>3660</v>
      </c>
      <c r="F3263" s="7">
        <f t="shared" si="315"/>
        <v>105</v>
      </c>
      <c r="G3263" s="7">
        <f t="shared" si="310"/>
        <v>32.97</v>
      </c>
      <c r="H3263" t="s">
        <v>8218</v>
      </c>
      <c r="I3263" t="s">
        <v>8223</v>
      </c>
      <c r="J3263" t="s">
        <v>8245</v>
      </c>
      <c r="K3263">
        <v>1434384880</v>
      </c>
      <c r="L3263">
        <v>1432484080</v>
      </c>
      <c r="M3263" s="13">
        <f t="shared" si="311"/>
        <v>42148.676851851851</v>
      </c>
      <c r="N3263" s="13" t="str">
        <f t="shared" si="312"/>
        <v>2015</v>
      </c>
      <c r="O3263" s="13" t="str">
        <f t="shared" si="313"/>
        <v>May</v>
      </c>
      <c r="P3263" s="13">
        <f t="shared" si="314"/>
        <v>42170.676851851851</v>
      </c>
      <c r="Q3263" t="b">
        <v>0</v>
      </c>
      <c r="R3263">
        <v>111</v>
      </c>
      <c r="S3263" t="b">
        <v>1</v>
      </c>
      <c r="T3263" t="s">
        <v>8269</v>
      </c>
      <c r="U3263" s="9" t="s">
        <v>8315</v>
      </c>
      <c r="V3263" t="s">
        <v>8316</v>
      </c>
    </row>
    <row r="3264" spans="1:22" ht="60" x14ac:dyDescent="0.3">
      <c r="A3264">
        <v>3350</v>
      </c>
      <c r="B3264" s="3" t="s">
        <v>3349</v>
      </c>
      <c r="C3264" s="3" t="s">
        <v>7460</v>
      </c>
      <c r="D3264" s="20">
        <v>3500</v>
      </c>
      <c r="E3264" s="7">
        <v>3655</v>
      </c>
      <c r="F3264" s="7">
        <f t="shared" si="315"/>
        <v>104</v>
      </c>
      <c r="G3264" s="7">
        <f t="shared" si="310"/>
        <v>71.67</v>
      </c>
      <c r="H3264" t="s">
        <v>8218</v>
      </c>
      <c r="I3264" t="s">
        <v>8242</v>
      </c>
      <c r="J3264" t="s">
        <v>8248</v>
      </c>
      <c r="K3264">
        <v>1448838000</v>
      </c>
      <c r="L3264">
        <v>1445791811</v>
      </c>
      <c r="M3264" s="13">
        <f t="shared" si="311"/>
        <v>42302.701516203699</v>
      </c>
      <c r="N3264" s="13" t="str">
        <f t="shared" si="312"/>
        <v>2015</v>
      </c>
      <c r="O3264" s="13" t="str">
        <f t="shared" si="313"/>
        <v>Oct</v>
      </c>
      <c r="P3264" s="13">
        <f t="shared" si="314"/>
        <v>42337.958333333328</v>
      </c>
      <c r="Q3264" t="b">
        <v>0</v>
      </c>
      <c r="R3264">
        <v>51</v>
      </c>
      <c r="S3264" t="b">
        <v>1</v>
      </c>
      <c r="T3264" t="s">
        <v>8269</v>
      </c>
      <c r="U3264" s="9" t="s">
        <v>8315</v>
      </c>
      <c r="V3264" t="s">
        <v>8316</v>
      </c>
    </row>
    <row r="3265" spans="1:22" ht="45" x14ac:dyDescent="0.3">
      <c r="A3265">
        <v>3374</v>
      </c>
      <c r="B3265" s="3" t="s">
        <v>3373</v>
      </c>
      <c r="C3265" s="3" t="s">
        <v>7484</v>
      </c>
      <c r="D3265" s="20">
        <v>3500</v>
      </c>
      <c r="E3265" s="7">
        <v>3730</v>
      </c>
      <c r="F3265" s="7">
        <f t="shared" si="315"/>
        <v>107</v>
      </c>
      <c r="G3265" s="7">
        <f t="shared" si="310"/>
        <v>71.73</v>
      </c>
      <c r="H3265" t="s">
        <v>8218</v>
      </c>
      <c r="I3265" t="s">
        <v>8228</v>
      </c>
      <c r="J3265" t="s">
        <v>8250</v>
      </c>
      <c r="K3265">
        <v>1446053616</v>
      </c>
      <c r="L3265">
        <v>1443461616</v>
      </c>
      <c r="M3265" s="13">
        <f t="shared" si="311"/>
        <v>42275.731666666667</v>
      </c>
      <c r="N3265" s="13" t="str">
        <f t="shared" si="312"/>
        <v>2015</v>
      </c>
      <c r="O3265" s="13" t="str">
        <f t="shared" si="313"/>
        <v>Sep</v>
      </c>
      <c r="P3265" s="13">
        <f t="shared" si="314"/>
        <v>42305.731666666667</v>
      </c>
      <c r="Q3265" t="b">
        <v>0</v>
      </c>
      <c r="R3265">
        <v>52</v>
      </c>
      <c r="S3265" t="b">
        <v>1</v>
      </c>
      <c r="T3265" t="s">
        <v>8269</v>
      </c>
      <c r="U3265" s="9" t="s">
        <v>8315</v>
      </c>
      <c r="V3265" t="s">
        <v>8316</v>
      </c>
    </row>
    <row r="3266" spans="1:22" ht="60" x14ac:dyDescent="0.3">
      <c r="A3266">
        <v>3382</v>
      </c>
      <c r="B3266" s="3" t="s">
        <v>3381</v>
      </c>
      <c r="C3266" s="3" t="s">
        <v>7492</v>
      </c>
      <c r="D3266" s="20">
        <v>3500</v>
      </c>
      <c r="E3266" s="7">
        <v>3526</v>
      </c>
      <c r="F3266" s="7">
        <f t="shared" si="315"/>
        <v>101</v>
      </c>
      <c r="G3266" s="7">
        <f t="shared" si="310"/>
        <v>76.650000000000006</v>
      </c>
      <c r="H3266" t="s">
        <v>8218</v>
      </c>
      <c r="I3266" t="s">
        <v>8224</v>
      </c>
      <c r="J3266" t="s">
        <v>8246</v>
      </c>
      <c r="K3266">
        <v>1470092340</v>
      </c>
      <c r="L3266">
        <v>1467973256</v>
      </c>
      <c r="M3266" s="13">
        <f t="shared" si="311"/>
        <v>42559.431203703702</v>
      </c>
      <c r="N3266" s="13" t="str">
        <f t="shared" si="312"/>
        <v>2016</v>
      </c>
      <c r="O3266" s="13" t="str">
        <f t="shared" si="313"/>
        <v>Jul</v>
      </c>
      <c r="P3266" s="13">
        <f t="shared" si="314"/>
        <v>42583.957638888889</v>
      </c>
      <c r="Q3266" t="b">
        <v>0</v>
      </c>
      <c r="R3266">
        <v>46</v>
      </c>
      <c r="S3266" t="b">
        <v>1</v>
      </c>
      <c r="T3266" t="s">
        <v>8269</v>
      </c>
      <c r="U3266" s="9" t="s">
        <v>8315</v>
      </c>
      <c r="V3266" t="s">
        <v>8316</v>
      </c>
    </row>
    <row r="3267" spans="1:22" ht="45" x14ac:dyDescent="0.3">
      <c r="A3267">
        <v>3466</v>
      </c>
      <c r="B3267" s="3" t="s">
        <v>3465</v>
      </c>
      <c r="C3267" s="3" t="s">
        <v>7576</v>
      </c>
      <c r="D3267" s="20">
        <v>3500</v>
      </c>
      <c r="E3267" s="7">
        <v>4450</v>
      </c>
      <c r="F3267" s="7">
        <f t="shared" si="315"/>
        <v>127</v>
      </c>
      <c r="G3267" s="7">
        <f t="shared" si="310"/>
        <v>72.95</v>
      </c>
      <c r="H3267" t="s">
        <v>8218</v>
      </c>
      <c r="I3267" t="s">
        <v>8223</v>
      </c>
      <c r="J3267" t="s">
        <v>8245</v>
      </c>
      <c r="K3267">
        <v>1461108450</v>
      </c>
      <c r="L3267">
        <v>1455928050</v>
      </c>
      <c r="M3267" s="13">
        <f t="shared" si="311"/>
        <v>42420.019097222219</v>
      </c>
      <c r="N3267" s="13" t="str">
        <f t="shared" si="312"/>
        <v>2016</v>
      </c>
      <c r="O3267" s="13" t="str">
        <f t="shared" si="313"/>
        <v>Feb</v>
      </c>
      <c r="P3267" s="13">
        <f t="shared" si="314"/>
        <v>42479.977430555555</v>
      </c>
      <c r="Q3267" t="b">
        <v>0</v>
      </c>
      <c r="R3267">
        <v>61</v>
      </c>
      <c r="S3267" t="b">
        <v>1</v>
      </c>
      <c r="T3267" t="s">
        <v>8269</v>
      </c>
      <c r="U3267" s="9" t="s">
        <v>8315</v>
      </c>
      <c r="V3267" t="s">
        <v>8316</v>
      </c>
    </row>
    <row r="3268" spans="1:22" ht="60" x14ac:dyDescent="0.3">
      <c r="A3268">
        <v>3671</v>
      </c>
      <c r="B3268" s="3" t="s">
        <v>3668</v>
      </c>
      <c r="C3268" s="3" t="s">
        <v>7781</v>
      </c>
      <c r="D3268" s="20">
        <v>3500</v>
      </c>
      <c r="E3268" s="7">
        <v>3530</v>
      </c>
      <c r="F3268" s="7">
        <f t="shared" si="315"/>
        <v>101</v>
      </c>
      <c r="G3268" s="7">
        <f t="shared" si="310"/>
        <v>88.25</v>
      </c>
      <c r="H3268" t="s">
        <v>8218</v>
      </c>
      <c r="I3268" t="s">
        <v>8223</v>
      </c>
      <c r="J3268" t="s">
        <v>8245</v>
      </c>
      <c r="K3268">
        <v>1405915140</v>
      </c>
      <c r="L3268">
        <v>1404140667</v>
      </c>
      <c r="M3268" s="13">
        <f t="shared" si="311"/>
        <v>41820.62809027778</v>
      </c>
      <c r="N3268" s="13" t="str">
        <f t="shared" si="312"/>
        <v>2014</v>
      </c>
      <c r="O3268" s="13" t="str">
        <f t="shared" si="313"/>
        <v>Jun</v>
      </c>
      <c r="P3268" s="13">
        <f t="shared" si="314"/>
        <v>41841.165972222225</v>
      </c>
      <c r="Q3268" t="b">
        <v>0</v>
      </c>
      <c r="R3268">
        <v>40</v>
      </c>
      <c r="S3268" t="b">
        <v>1</v>
      </c>
      <c r="T3268" t="s">
        <v>8269</v>
      </c>
      <c r="U3268" s="9" t="s">
        <v>8315</v>
      </c>
      <c r="V3268" t="s">
        <v>8316</v>
      </c>
    </row>
    <row r="3269" spans="1:22" ht="45" x14ac:dyDescent="0.3">
      <c r="A3269">
        <v>3683</v>
      </c>
      <c r="B3269" s="3" t="s">
        <v>3680</v>
      </c>
      <c r="C3269" s="3" t="s">
        <v>7793</v>
      </c>
      <c r="D3269" s="20">
        <v>3500</v>
      </c>
      <c r="E3269" s="7">
        <v>3880</v>
      </c>
      <c r="F3269" s="7">
        <f t="shared" si="315"/>
        <v>111</v>
      </c>
      <c r="G3269" s="7">
        <f t="shared" si="310"/>
        <v>58.79</v>
      </c>
      <c r="H3269" t="s">
        <v>8218</v>
      </c>
      <c r="I3269" t="s">
        <v>8223</v>
      </c>
      <c r="J3269" t="s">
        <v>8245</v>
      </c>
      <c r="K3269">
        <v>1476931696</v>
      </c>
      <c r="L3269">
        <v>1474339696</v>
      </c>
      <c r="M3269" s="13">
        <f t="shared" si="311"/>
        <v>42633.116851851853</v>
      </c>
      <c r="N3269" s="13" t="str">
        <f t="shared" si="312"/>
        <v>2016</v>
      </c>
      <c r="O3269" s="13" t="str">
        <f t="shared" si="313"/>
        <v>Sep</v>
      </c>
      <c r="P3269" s="13">
        <f t="shared" si="314"/>
        <v>42663.116851851853</v>
      </c>
      <c r="Q3269" t="b">
        <v>0</v>
      </c>
      <c r="R3269">
        <v>66</v>
      </c>
      <c r="S3269" t="b">
        <v>1</v>
      </c>
      <c r="T3269" t="s">
        <v>8269</v>
      </c>
      <c r="U3269" s="9" t="s">
        <v>8315</v>
      </c>
      <c r="V3269" t="s">
        <v>8316</v>
      </c>
    </row>
    <row r="3270" spans="1:22" ht="60" x14ac:dyDescent="0.3">
      <c r="A3270">
        <v>3694</v>
      </c>
      <c r="B3270" s="3" t="s">
        <v>3691</v>
      </c>
      <c r="C3270" s="3" t="s">
        <v>7804</v>
      </c>
      <c r="D3270" s="20">
        <v>3500</v>
      </c>
      <c r="E3270" s="7">
        <v>3760</v>
      </c>
      <c r="F3270" s="7">
        <f t="shared" si="315"/>
        <v>107</v>
      </c>
      <c r="G3270" s="7">
        <f t="shared" si="310"/>
        <v>62.67</v>
      </c>
      <c r="H3270" t="s">
        <v>8218</v>
      </c>
      <c r="I3270" t="s">
        <v>8223</v>
      </c>
      <c r="J3270" t="s">
        <v>8245</v>
      </c>
      <c r="K3270">
        <v>1465178400</v>
      </c>
      <c r="L3270">
        <v>1461985967</v>
      </c>
      <c r="M3270" s="13">
        <f t="shared" si="311"/>
        <v>42490.133877314816</v>
      </c>
      <c r="N3270" s="13" t="str">
        <f t="shared" si="312"/>
        <v>2016</v>
      </c>
      <c r="O3270" s="13" t="str">
        <f t="shared" si="313"/>
        <v>Apr</v>
      </c>
      <c r="P3270" s="13">
        <f t="shared" si="314"/>
        <v>42527.083333333328</v>
      </c>
      <c r="Q3270" t="b">
        <v>0</v>
      </c>
      <c r="R3270">
        <v>60</v>
      </c>
      <c r="S3270" t="b">
        <v>1</v>
      </c>
      <c r="T3270" t="s">
        <v>8269</v>
      </c>
      <c r="U3270" s="9" t="s">
        <v>8315</v>
      </c>
      <c r="V3270" t="s">
        <v>8316</v>
      </c>
    </row>
    <row r="3271" spans="1:22" ht="45" x14ac:dyDescent="0.3">
      <c r="A3271">
        <v>3715</v>
      </c>
      <c r="B3271" s="3" t="s">
        <v>3712</v>
      </c>
      <c r="C3271" s="3" t="s">
        <v>7825</v>
      </c>
      <c r="D3271" s="20">
        <v>3500</v>
      </c>
      <c r="E3271" s="7">
        <v>3590</v>
      </c>
      <c r="F3271" s="7">
        <f t="shared" si="315"/>
        <v>103</v>
      </c>
      <c r="G3271" s="7">
        <f t="shared" si="310"/>
        <v>132.96</v>
      </c>
      <c r="H3271" t="s">
        <v>8218</v>
      </c>
      <c r="I3271" t="s">
        <v>8224</v>
      </c>
      <c r="J3271" t="s">
        <v>8246</v>
      </c>
      <c r="K3271">
        <v>1427806320</v>
      </c>
      <c r="L3271">
        <v>1422834819</v>
      </c>
      <c r="M3271" s="13">
        <f t="shared" si="311"/>
        <v>42036.995590277773</v>
      </c>
      <c r="N3271" s="13" t="str">
        <f t="shared" si="312"/>
        <v>2015</v>
      </c>
      <c r="O3271" s="13" t="str">
        <f t="shared" si="313"/>
        <v>Feb</v>
      </c>
      <c r="P3271" s="13">
        <f t="shared" si="314"/>
        <v>42094.536111111112</v>
      </c>
      <c r="Q3271" t="b">
        <v>0</v>
      </c>
      <c r="R3271">
        <v>27</v>
      </c>
      <c r="S3271" t="b">
        <v>1</v>
      </c>
      <c r="T3271" t="s">
        <v>8269</v>
      </c>
      <c r="U3271" s="9" t="s">
        <v>8315</v>
      </c>
      <c r="V3271" t="s">
        <v>8316</v>
      </c>
    </row>
    <row r="3272" spans="1:22" ht="60" x14ac:dyDescent="0.3">
      <c r="A3272">
        <v>3821</v>
      </c>
      <c r="B3272" s="3" t="s">
        <v>3818</v>
      </c>
      <c r="C3272" s="3" t="s">
        <v>7930</v>
      </c>
      <c r="D3272" s="20">
        <v>3500</v>
      </c>
      <c r="E3272" s="7">
        <v>3659</v>
      </c>
      <c r="F3272" s="7">
        <f t="shared" si="315"/>
        <v>105</v>
      </c>
      <c r="G3272" s="7">
        <f t="shared" si="310"/>
        <v>79.540000000000006</v>
      </c>
      <c r="H3272" t="s">
        <v>8218</v>
      </c>
      <c r="I3272" t="s">
        <v>8223</v>
      </c>
      <c r="J3272" t="s">
        <v>8245</v>
      </c>
      <c r="K3272">
        <v>1451881207</v>
      </c>
      <c r="L3272">
        <v>1449116407</v>
      </c>
      <c r="M3272" s="13">
        <f t="shared" si="311"/>
        <v>42341.180636574078</v>
      </c>
      <c r="N3272" s="13" t="str">
        <f t="shared" si="312"/>
        <v>2015</v>
      </c>
      <c r="O3272" s="13" t="str">
        <f t="shared" si="313"/>
        <v>Dec</v>
      </c>
      <c r="P3272" s="13">
        <f t="shared" si="314"/>
        <v>42373.180636574078</v>
      </c>
      <c r="Q3272" t="b">
        <v>0</v>
      </c>
      <c r="R3272">
        <v>46</v>
      </c>
      <c r="S3272" t="b">
        <v>1</v>
      </c>
      <c r="T3272" t="s">
        <v>8269</v>
      </c>
      <c r="U3272" s="9" t="s">
        <v>8315</v>
      </c>
      <c r="V3272" t="s">
        <v>8316</v>
      </c>
    </row>
    <row r="3273" spans="1:22" ht="45" x14ac:dyDescent="0.3">
      <c r="A3273">
        <v>530</v>
      </c>
      <c r="B3273" s="3" t="s">
        <v>531</v>
      </c>
      <c r="C3273" s="3" t="s">
        <v>4640</v>
      </c>
      <c r="D3273" s="20">
        <v>3405</v>
      </c>
      <c r="E3273" s="7">
        <v>3670</v>
      </c>
      <c r="F3273" s="7">
        <f t="shared" si="315"/>
        <v>108</v>
      </c>
      <c r="G3273" s="7">
        <f t="shared" si="310"/>
        <v>126.55</v>
      </c>
      <c r="H3273" t="s">
        <v>8218</v>
      </c>
      <c r="I3273" t="s">
        <v>8223</v>
      </c>
      <c r="J3273" t="s">
        <v>8245</v>
      </c>
      <c r="K3273">
        <v>1435111200</v>
      </c>
      <c r="L3273">
        <v>1433254268</v>
      </c>
      <c r="M3273" s="13">
        <f t="shared" si="311"/>
        <v>42157.591064814813</v>
      </c>
      <c r="N3273" s="13" t="str">
        <f t="shared" si="312"/>
        <v>2015</v>
      </c>
      <c r="O3273" s="13" t="str">
        <f t="shared" si="313"/>
        <v>Jun</v>
      </c>
      <c r="P3273" s="13">
        <f t="shared" si="314"/>
        <v>42179.083333333328</v>
      </c>
      <c r="Q3273" t="b">
        <v>0</v>
      </c>
      <c r="R3273">
        <v>29</v>
      </c>
      <c r="S3273" t="b">
        <v>1</v>
      </c>
      <c r="T3273" t="s">
        <v>8269</v>
      </c>
      <c r="U3273" s="9" t="s">
        <v>8315</v>
      </c>
      <c r="V3273" t="s">
        <v>8316</v>
      </c>
    </row>
    <row r="3274" spans="1:22" ht="45" x14ac:dyDescent="0.3">
      <c r="A3274">
        <v>3585</v>
      </c>
      <c r="B3274" s="3" t="s">
        <v>3584</v>
      </c>
      <c r="C3274" s="3" t="s">
        <v>7695</v>
      </c>
      <c r="D3274" s="20">
        <v>3400</v>
      </c>
      <c r="E3274" s="7">
        <v>4050</v>
      </c>
      <c r="F3274" s="7">
        <f t="shared" si="315"/>
        <v>119</v>
      </c>
      <c r="G3274" s="7">
        <f t="shared" ref="G3274:G3337" si="316">IFERROR(ROUND(E3274/R3274,2),0)</f>
        <v>176.09</v>
      </c>
      <c r="H3274" t="s">
        <v>8218</v>
      </c>
      <c r="I3274" t="s">
        <v>8223</v>
      </c>
      <c r="J3274" t="s">
        <v>8245</v>
      </c>
      <c r="K3274">
        <v>1419181890</v>
      </c>
      <c r="L3274">
        <v>1416589890</v>
      </c>
      <c r="M3274" s="13">
        <f t="shared" ref="M3274:M3337" si="317">(((L3274/60)/60)/24)+DATE(1970,1,1)</f>
        <v>41964.716319444444</v>
      </c>
      <c r="N3274" s="13" t="str">
        <f t="shared" ref="N3274:N3337" si="318">TEXT(M3274, "YYY")</f>
        <v>2014</v>
      </c>
      <c r="O3274" s="13" t="str">
        <f t="shared" ref="O3274:O3337" si="319">TEXT(M3274,"MMM")</f>
        <v>Nov</v>
      </c>
      <c r="P3274" s="13">
        <f t="shared" ref="P3274:P3337" si="320">(((K3274/60)/60)/24)+DATE(1970,1,1)</f>
        <v>41994.716319444444</v>
      </c>
      <c r="Q3274" t="b">
        <v>0</v>
      </c>
      <c r="R3274">
        <v>23</v>
      </c>
      <c r="S3274" t="b">
        <v>1</v>
      </c>
      <c r="T3274" t="s">
        <v>8269</v>
      </c>
      <c r="U3274" s="9" t="s">
        <v>8315</v>
      </c>
      <c r="V3274" t="s">
        <v>8316</v>
      </c>
    </row>
    <row r="3275" spans="1:22" ht="60" x14ac:dyDescent="0.3">
      <c r="A3275">
        <v>3341</v>
      </c>
      <c r="B3275" s="3" t="s">
        <v>3341</v>
      </c>
      <c r="C3275" s="3" t="s">
        <v>7451</v>
      </c>
      <c r="D3275" s="20">
        <v>3350</v>
      </c>
      <c r="E3275" s="7">
        <v>3350</v>
      </c>
      <c r="F3275" s="7">
        <f t="shared" si="315"/>
        <v>100</v>
      </c>
      <c r="G3275" s="7">
        <f t="shared" si="316"/>
        <v>119.64</v>
      </c>
      <c r="H3275" t="s">
        <v>8218</v>
      </c>
      <c r="I3275" t="s">
        <v>8224</v>
      </c>
      <c r="J3275" t="s">
        <v>8246</v>
      </c>
      <c r="K3275">
        <v>1465750800</v>
      </c>
      <c r="L3275">
        <v>1463771421</v>
      </c>
      <c r="M3275" s="13">
        <f t="shared" si="317"/>
        <v>42510.798854166671</v>
      </c>
      <c r="N3275" s="13" t="str">
        <f t="shared" si="318"/>
        <v>2016</v>
      </c>
      <c r="O3275" s="13" t="str">
        <f t="shared" si="319"/>
        <v>May</v>
      </c>
      <c r="P3275" s="13">
        <f t="shared" si="320"/>
        <v>42533.708333333328</v>
      </c>
      <c r="Q3275" t="b">
        <v>0</v>
      </c>
      <c r="R3275">
        <v>28</v>
      </c>
      <c r="S3275" t="b">
        <v>1</v>
      </c>
      <c r="T3275" t="s">
        <v>8269</v>
      </c>
      <c r="U3275" s="9" t="s">
        <v>8315</v>
      </c>
      <c r="V3275" t="s">
        <v>8316</v>
      </c>
    </row>
    <row r="3276" spans="1:22" ht="45" x14ac:dyDescent="0.3">
      <c r="A3276">
        <v>3483</v>
      </c>
      <c r="B3276" s="3" t="s">
        <v>3482</v>
      </c>
      <c r="C3276" s="3" t="s">
        <v>7593</v>
      </c>
      <c r="D3276" s="20">
        <v>3350</v>
      </c>
      <c r="E3276" s="7">
        <v>5358</v>
      </c>
      <c r="F3276" s="7">
        <f t="shared" si="315"/>
        <v>160</v>
      </c>
      <c r="G3276" s="7">
        <f t="shared" si="316"/>
        <v>40.29</v>
      </c>
      <c r="H3276" t="s">
        <v>8218</v>
      </c>
      <c r="I3276" t="s">
        <v>8223</v>
      </c>
      <c r="J3276" t="s">
        <v>8245</v>
      </c>
      <c r="K3276">
        <v>1404403381</v>
      </c>
      <c r="L3276">
        <v>1401811381</v>
      </c>
      <c r="M3276" s="13">
        <f t="shared" si="317"/>
        <v>41793.668761574074</v>
      </c>
      <c r="N3276" s="13" t="str">
        <f t="shared" si="318"/>
        <v>2014</v>
      </c>
      <c r="O3276" s="13" t="str">
        <f t="shared" si="319"/>
        <v>Jun</v>
      </c>
      <c r="P3276" s="13">
        <f t="shared" si="320"/>
        <v>41823.668761574074</v>
      </c>
      <c r="Q3276" t="b">
        <v>0</v>
      </c>
      <c r="R3276">
        <v>133</v>
      </c>
      <c r="S3276" t="b">
        <v>1</v>
      </c>
      <c r="T3276" t="s">
        <v>8269</v>
      </c>
      <c r="U3276" s="9" t="s">
        <v>8315</v>
      </c>
      <c r="V3276" t="s">
        <v>8316</v>
      </c>
    </row>
    <row r="3277" spans="1:22" ht="60" x14ac:dyDescent="0.3">
      <c r="A3277">
        <v>536</v>
      </c>
      <c r="B3277" s="3" t="s">
        <v>537</v>
      </c>
      <c r="C3277" s="3" t="s">
        <v>4646</v>
      </c>
      <c r="D3277" s="20">
        <v>3300</v>
      </c>
      <c r="E3277" s="7">
        <v>3902.5</v>
      </c>
      <c r="F3277" s="7">
        <f t="shared" si="315"/>
        <v>118</v>
      </c>
      <c r="G3277" s="7">
        <f t="shared" si="316"/>
        <v>100.06</v>
      </c>
      <c r="H3277" t="s">
        <v>8218</v>
      </c>
      <c r="I3277" t="s">
        <v>8224</v>
      </c>
      <c r="J3277" t="s">
        <v>8246</v>
      </c>
      <c r="K3277">
        <v>1438624800</v>
      </c>
      <c r="L3277">
        <v>1435133807</v>
      </c>
      <c r="M3277" s="13">
        <f t="shared" si="317"/>
        <v>42179.344988425932</v>
      </c>
      <c r="N3277" s="13" t="str">
        <f t="shared" si="318"/>
        <v>2015</v>
      </c>
      <c r="O3277" s="13" t="str">
        <f t="shared" si="319"/>
        <v>Jun</v>
      </c>
      <c r="P3277" s="13">
        <f t="shared" si="320"/>
        <v>42219.75</v>
      </c>
      <c r="Q3277" t="b">
        <v>0</v>
      </c>
      <c r="R3277">
        <v>39</v>
      </c>
      <c r="S3277" t="b">
        <v>1</v>
      </c>
      <c r="T3277" t="s">
        <v>8269</v>
      </c>
      <c r="U3277" s="9" t="s">
        <v>8315</v>
      </c>
      <c r="V3277" t="s">
        <v>8316</v>
      </c>
    </row>
    <row r="3278" spans="1:22" ht="45" x14ac:dyDescent="0.3">
      <c r="A3278">
        <v>3261</v>
      </c>
      <c r="B3278" s="3" t="s">
        <v>3261</v>
      </c>
      <c r="C3278" s="3" t="s">
        <v>7371</v>
      </c>
      <c r="D3278" s="20">
        <v>3300</v>
      </c>
      <c r="E3278" s="7">
        <v>3315</v>
      </c>
      <c r="F3278" s="7">
        <f t="shared" si="315"/>
        <v>100</v>
      </c>
      <c r="G3278" s="7">
        <f t="shared" si="316"/>
        <v>67.650000000000006</v>
      </c>
      <c r="H3278" t="s">
        <v>8218</v>
      </c>
      <c r="I3278" t="s">
        <v>8223</v>
      </c>
      <c r="J3278" t="s">
        <v>8245</v>
      </c>
      <c r="K3278">
        <v>1437067476</v>
      </c>
      <c r="L3278">
        <v>1434475476</v>
      </c>
      <c r="M3278" s="13">
        <f t="shared" si="317"/>
        <v>42171.725416666668</v>
      </c>
      <c r="N3278" s="13" t="str">
        <f t="shared" si="318"/>
        <v>2015</v>
      </c>
      <c r="O3278" s="13" t="str">
        <f t="shared" si="319"/>
        <v>Jun</v>
      </c>
      <c r="P3278" s="13">
        <f t="shared" si="320"/>
        <v>42201.725416666668</v>
      </c>
      <c r="Q3278" t="b">
        <v>1</v>
      </c>
      <c r="R3278">
        <v>49</v>
      </c>
      <c r="S3278" t="b">
        <v>1</v>
      </c>
      <c r="T3278" t="s">
        <v>8269</v>
      </c>
      <c r="U3278" s="9" t="s">
        <v>8315</v>
      </c>
      <c r="V3278" t="s">
        <v>8316</v>
      </c>
    </row>
    <row r="3279" spans="1:22" ht="45" x14ac:dyDescent="0.3">
      <c r="A3279">
        <v>3322</v>
      </c>
      <c r="B3279" s="3" t="s">
        <v>3322</v>
      </c>
      <c r="C3279" s="3" t="s">
        <v>7432</v>
      </c>
      <c r="D3279" s="20">
        <v>3300</v>
      </c>
      <c r="E3279" s="7">
        <v>3350</v>
      </c>
      <c r="F3279" s="7">
        <f t="shared" si="315"/>
        <v>102</v>
      </c>
      <c r="G3279" s="7">
        <f t="shared" si="316"/>
        <v>145.65</v>
      </c>
      <c r="H3279" t="s">
        <v>8218</v>
      </c>
      <c r="I3279" t="s">
        <v>8223</v>
      </c>
      <c r="J3279" t="s">
        <v>8245</v>
      </c>
      <c r="K3279">
        <v>1466567700</v>
      </c>
      <c r="L3279">
        <v>1464653696</v>
      </c>
      <c r="M3279" s="13">
        <f t="shared" si="317"/>
        <v>42521.010370370372</v>
      </c>
      <c r="N3279" s="13" t="str">
        <f t="shared" si="318"/>
        <v>2016</v>
      </c>
      <c r="O3279" s="13" t="str">
        <f t="shared" si="319"/>
        <v>May</v>
      </c>
      <c r="P3279" s="13">
        <f t="shared" si="320"/>
        <v>42543.163194444445</v>
      </c>
      <c r="Q3279" t="b">
        <v>0</v>
      </c>
      <c r="R3279">
        <v>23</v>
      </c>
      <c r="S3279" t="b">
        <v>1</v>
      </c>
      <c r="T3279" t="s">
        <v>8269</v>
      </c>
      <c r="U3279" s="9" t="s">
        <v>8315</v>
      </c>
      <c r="V3279" t="s">
        <v>8316</v>
      </c>
    </row>
    <row r="3280" spans="1:22" ht="45" x14ac:dyDescent="0.3">
      <c r="A3280">
        <v>3526</v>
      </c>
      <c r="B3280" s="3" t="s">
        <v>3525</v>
      </c>
      <c r="C3280" s="3" t="s">
        <v>7636</v>
      </c>
      <c r="D3280" s="20">
        <v>3300</v>
      </c>
      <c r="E3280" s="7">
        <v>3366</v>
      </c>
      <c r="F3280" s="7">
        <f t="shared" si="315"/>
        <v>102</v>
      </c>
      <c r="G3280" s="7">
        <f t="shared" si="316"/>
        <v>99</v>
      </c>
      <c r="H3280" t="s">
        <v>8218</v>
      </c>
      <c r="I3280" t="s">
        <v>8223</v>
      </c>
      <c r="J3280" t="s">
        <v>8245</v>
      </c>
      <c r="K3280">
        <v>1461823140</v>
      </c>
      <c r="L3280">
        <v>1459411371</v>
      </c>
      <c r="M3280" s="13">
        <f t="shared" si="317"/>
        <v>42460.335312499999</v>
      </c>
      <c r="N3280" s="13" t="str">
        <f t="shared" si="318"/>
        <v>2016</v>
      </c>
      <c r="O3280" s="13" t="str">
        <f t="shared" si="319"/>
        <v>Mar</v>
      </c>
      <c r="P3280" s="13">
        <f t="shared" si="320"/>
        <v>42488.249305555553</v>
      </c>
      <c r="Q3280" t="b">
        <v>0</v>
      </c>
      <c r="R3280">
        <v>34</v>
      </c>
      <c r="S3280" t="b">
        <v>1</v>
      </c>
      <c r="T3280" t="s">
        <v>8269</v>
      </c>
      <c r="U3280" s="9" t="s">
        <v>8315</v>
      </c>
      <c r="V3280" t="s">
        <v>8316</v>
      </c>
    </row>
    <row r="3281" spans="1:22" ht="30" x14ac:dyDescent="0.3">
      <c r="A3281">
        <v>3720</v>
      </c>
      <c r="B3281" s="3" t="s">
        <v>3717</v>
      </c>
      <c r="C3281" s="3" t="s">
        <v>7830</v>
      </c>
      <c r="D3281" s="20">
        <v>3300</v>
      </c>
      <c r="E3281" s="7">
        <v>3449</v>
      </c>
      <c r="F3281" s="7">
        <f t="shared" si="315"/>
        <v>105</v>
      </c>
      <c r="G3281" s="7">
        <f t="shared" si="316"/>
        <v>86.23</v>
      </c>
      <c r="H3281" t="s">
        <v>8218</v>
      </c>
      <c r="I3281" t="s">
        <v>8223</v>
      </c>
      <c r="J3281" t="s">
        <v>8245</v>
      </c>
      <c r="K3281">
        <v>1435881006</v>
      </c>
      <c r="L3281">
        <v>1433980206</v>
      </c>
      <c r="M3281" s="13">
        <f t="shared" si="317"/>
        <v>42165.993125000001</v>
      </c>
      <c r="N3281" s="13" t="str">
        <f t="shared" si="318"/>
        <v>2015</v>
      </c>
      <c r="O3281" s="13" t="str">
        <f t="shared" si="319"/>
        <v>Jun</v>
      </c>
      <c r="P3281" s="13">
        <f t="shared" si="320"/>
        <v>42187.993125000001</v>
      </c>
      <c r="Q3281" t="b">
        <v>0</v>
      </c>
      <c r="R3281">
        <v>40</v>
      </c>
      <c r="S3281" t="b">
        <v>1</v>
      </c>
      <c r="T3281" t="s">
        <v>8269</v>
      </c>
      <c r="U3281" s="9" t="s">
        <v>8315</v>
      </c>
      <c r="V3281" t="s">
        <v>8316</v>
      </c>
    </row>
    <row r="3282" spans="1:22" ht="45" x14ac:dyDescent="0.3">
      <c r="A3282">
        <v>2971</v>
      </c>
      <c r="B3282" s="3" t="s">
        <v>2971</v>
      </c>
      <c r="C3282" s="3" t="s">
        <v>7081</v>
      </c>
      <c r="D3282" s="20">
        <v>3200</v>
      </c>
      <c r="E3282" s="7">
        <v>3205</v>
      </c>
      <c r="F3282" s="7">
        <f t="shared" si="315"/>
        <v>100</v>
      </c>
      <c r="G3282" s="7">
        <f t="shared" si="316"/>
        <v>74.53</v>
      </c>
      <c r="H3282" t="s">
        <v>8218</v>
      </c>
      <c r="I3282" t="s">
        <v>8223</v>
      </c>
      <c r="J3282" t="s">
        <v>8245</v>
      </c>
      <c r="K3282">
        <v>1409500078</v>
      </c>
      <c r="L3282">
        <v>1406908078</v>
      </c>
      <c r="M3282" s="13">
        <f t="shared" si="317"/>
        <v>41852.658310185187</v>
      </c>
      <c r="N3282" s="13" t="str">
        <f t="shared" si="318"/>
        <v>2014</v>
      </c>
      <c r="O3282" s="13" t="str">
        <f t="shared" si="319"/>
        <v>Aug</v>
      </c>
      <c r="P3282" s="13">
        <f t="shared" si="320"/>
        <v>41882.658310185187</v>
      </c>
      <c r="Q3282" t="b">
        <v>0</v>
      </c>
      <c r="R3282">
        <v>43</v>
      </c>
      <c r="S3282" t="b">
        <v>1</v>
      </c>
      <c r="T3282" t="s">
        <v>8269</v>
      </c>
      <c r="U3282" s="9" t="s">
        <v>8315</v>
      </c>
      <c r="V3282" t="s">
        <v>8316</v>
      </c>
    </row>
    <row r="3283" spans="1:22" ht="60" x14ac:dyDescent="0.3">
      <c r="A3283">
        <v>3186</v>
      </c>
      <c r="B3283" s="3" t="s">
        <v>3186</v>
      </c>
      <c r="C3283" s="3" t="s">
        <v>7296</v>
      </c>
      <c r="D3283" s="20">
        <v>3200</v>
      </c>
      <c r="E3283" s="7">
        <v>3270</v>
      </c>
      <c r="F3283" s="7">
        <f t="shared" si="315"/>
        <v>102</v>
      </c>
      <c r="G3283" s="7">
        <f t="shared" si="316"/>
        <v>46.71</v>
      </c>
      <c r="H3283" t="s">
        <v>8218</v>
      </c>
      <c r="I3283" t="s">
        <v>8224</v>
      </c>
      <c r="J3283" t="s">
        <v>8246</v>
      </c>
      <c r="K3283">
        <v>1410901200</v>
      </c>
      <c r="L3283">
        <v>1408313438</v>
      </c>
      <c r="M3283" s="13">
        <f t="shared" si="317"/>
        <v>41868.924050925925</v>
      </c>
      <c r="N3283" s="13" t="str">
        <f t="shared" si="318"/>
        <v>2014</v>
      </c>
      <c r="O3283" s="13" t="str">
        <f t="shared" si="319"/>
        <v>Aug</v>
      </c>
      <c r="P3283" s="13">
        <f t="shared" si="320"/>
        <v>41898.875</v>
      </c>
      <c r="Q3283" t="b">
        <v>1</v>
      </c>
      <c r="R3283">
        <v>70</v>
      </c>
      <c r="S3283" t="b">
        <v>1</v>
      </c>
      <c r="T3283" t="s">
        <v>8269</v>
      </c>
      <c r="U3283" s="9" t="s">
        <v>8315</v>
      </c>
      <c r="V3283" t="s">
        <v>8316</v>
      </c>
    </row>
    <row r="3284" spans="1:22" ht="60" x14ac:dyDescent="0.3">
      <c r="A3284">
        <v>3560</v>
      </c>
      <c r="B3284" s="3" t="s">
        <v>3559</v>
      </c>
      <c r="C3284" s="3" t="s">
        <v>7670</v>
      </c>
      <c r="D3284" s="20">
        <v>3200</v>
      </c>
      <c r="E3284" s="7">
        <v>3470</v>
      </c>
      <c r="F3284" s="7">
        <f t="shared" si="315"/>
        <v>108</v>
      </c>
      <c r="G3284" s="7">
        <f t="shared" si="316"/>
        <v>46.89</v>
      </c>
      <c r="H3284" t="s">
        <v>8218</v>
      </c>
      <c r="I3284" t="s">
        <v>8228</v>
      </c>
      <c r="J3284" t="s">
        <v>8250</v>
      </c>
      <c r="K3284">
        <v>1432694700</v>
      </c>
      <c r="L3284">
        <v>1429651266</v>
      </c>
      <c r="M3284" s="13">
        <f t="shared" si="317"/>
        <v>42115.889652777783</v>
      </c>
      <c r="N3284" s="13" t="str">
        <f t="shared" si="318"/>
        <v>2015</v>
      </c>
      <c r="O3284" s="13" t="str">
        <f t="shared" si="319"/>
        <v>Apr</v>
      </c>
      <c r="P3284" s="13">
        <f t="shared" si="320"/>
        <v>42151.114583333328</v>
      </c>
      <c r="Q3284" t="b">
        <v>0</v>
      </c>
      <c r="R3284">
        <v>74</v>
      </c>
      <c r="S3284" t="b">
        <v>1</v>
      </c>
      <c r="T3284" t="s">
        <v>8269</v>
      </c>
      <c r="U3284" s="9" t="s">
        <v>8315</v>
      </c>
      <c r="V3284" t="s">
        <v>8316</v>
      </c>
    </row>
    <row r="3285" spans="1:22" ht="30" x14ac:dyDescent="0.3">
      <c r="A3285">
        <v>3223</v>
      </c>
      <c r="B3285" s="3" t="s">
        <v>3223</v>
      </c>
      <c r="C3285" s="3" t="s">
        <v>7333</v>
      </c>
      <c r="D3285" s="20">
        <v>3100</v>
      </c>
      <c r="E3285" s="7">
        <v>3395</v>
      </c>
      <c r="F3285" s="7">
        <f t="shared" si="315"/>
        <v>110</v>
      </c>
      <c r="G3285" s="7">
        <f t="shared" si="316"/>
        <v>45.88</v>
      </c>
      <c r="H3285" t="s">
        <v>8218</v>
      </c>
      <c r="I3285" t="s">
        <v>8223</v>
      </c>
      <c r="J3285" t="s">
        <v>8245</v>
      </c>
      <c r="K3285">
        <v>1440100976</v>
      </c>
      <c r="L3285">
        <v>1437508976</v>
      </c>
      <c r="M3285" s="13">
        <f t="shared" si="317"/>
        <v>42206.835370370376</v>
      </c>
      <c r="N3285" s="13" t="str">
        <f t="shared" si="318"/>
        <v>2015</v>
      </c>
      <c r="O3285" s="13" t="str">
        <f t="shared" si="319"/>
        <v>Jul</v>
      </c>
      <c r="P3285" s="13">
        <f t="shared" si="320"/>
        <v>42236.835370370376</v>
      </c>
      <c r="Q3285" t="b">
        <v>1</v>
      </c>
      <c r="R3285">
        <v>74</v>
      </c>
      <c r="S3285" t="b">
        <v>1</v>
      </c>
      <c r="T3285" t="s">
        <v>8269</v>
      </c>
      <c r="U3285" s="9" t="s">
        <v>8315</v>
      </c>
      <c r="V3285" t="s">
        <v>8316</v>
      </c>
    </row>
    <row r="3286" spans="1:22" ht="60" x14ac:dyDescent="0.3">
      <c r="A3286">
        <v>522</v>
      </c>
      <c r="B3286" s="3" t="s">
        <v>523</v>
      </c>
      <c r="C3286" s="3" t="s">
        <v>4632</v>
      </c>
      <c r="D3286" s="20">
        <v>3000</v>
      </c>
      <c r="E3286" s="7">
        <v>3440</v>
      </c>
      <c r="F3286" s="7">
        <f t="shared" si="315"/>
        <v>115</v>
      </c>
      <c r="G3286" s="7">
        <f t="shared" si="316"/>
        <v>110.97</v>
      </c>
      <c r="H3286" t="s">
        <v>8218</v>
      </c>
      <c r="I3286" t="s">
        <v>8223</v>
      </c>
      <c r="J3286" t="s">
        <v>8245</v>
      </c>
      <c r="K3286">
        <v>1458518325</v>
      </c>
      <c r="L3286">
        <v>1456793925</v>
      </c>
      <c r="M3286" s="13">
        <f t="shared" si="317"/>
        <v>42430.040798611109</v>
      </c>
      <c r="N3286" s="13" t="str">
        <f t="shared" si="318"/>
        <v>2016</v>
      </c>
      <c r="O3286" s="13" t="str">
        <f t="shared" si="319"/>
        <v>Mar</v>
      </c>
      <c r="P3286" s="13">
        <f t="shared" si="320"/>
        <v>42449.999131944445</v>
      </c>
      <c r="Q3286" t="b">
        <v>0</v>
      </c>
      <c r="R3286">
        <v>31</v>
      </c>
      <c r="S3286" t="b">
        <v>1</v>
      </c>
      <c r="T3286" t="s">
        <v>8269</v>
      </c>
      <c r="U3286" s="9" t="s">
        <v>8315</v>
      </c>
      <c r="V3286" t="s">
        <v>8316</v>
      </c>
    </row>
    <row r="3287" spans="1:22" ht="45" x14ac:dyDescent="0.3">
      <c r="A3287">
        <v>1291</v>
      </c>
      <c r="B3287" s="3" t="s">
        <v>1292</v>
      </c>
      <c r="C3287" s="3" t="s">
        <v>5401</v>
      </c>
      <c r="D3287" s="20">
        <v>3000</v>
      </c>
      <c r="E3287" s="7">
        <v>4371</v>
      </c>
      <c r="F3287" s="7">
        <f t="shared" si="315"/>
        <v>146</v>
      </c>
      <c r="G3287" s="7">
        <f t="shared" si="316"/>
        <v>104.07</v>
      </c>
      <c r="H3287" t="s">
        <v>8218</v>
      </c>
      <c r="I3287" t="s">
        <v>8223</v>
      </c>
      <c r="J3287" t="s">
        <v>8245</v>
      </c>
      <c r="K3287">
        <v>1428390000</v>
      </c>
      <c r="L3287">
        <v>1425224391</v>
      </c>
      <c r="M3287" s="13">
        <f t="shared" si="317"/>
        <v>42064.652673611112</v>
      </c>
      <c r="N3287" s="13" t="str">
        <f t="shared" si="318"/>
        <v>2015</v>
      </c>
      <c r="O3287" s="13" t="str">
        <f t="shared" si="319"/>
        <v>Mar</v>
      </c>
      <c r="P3287" s="13">
        <f t="shared" si="320"/>
        <v>42101.291666666672</v>
      </c>
      <c r="Q3287" t="b">
        <v>0</v>
      </c>
      <c r="R3287">
        <v>42</v>
      </c>
      <c r="S3287" t="b">
        <v>1</v>
      </c>
      <c r="T3287" t="s">
        <v>8269</v>
      </c>
      <c r="U3287" s="9" t="s">
        <v>8315</v>
      </c>
      <c r="V3287" t="s">
        <v>8316</v>
      </c>
    </row>
    <row r="3288" spans="1:22" ht="45" x14ac:dyDescent="0.3">
      <c r="A3288">
        <v>1300</v>
      </c>
      <c r="B3288" s="3" t="s">
        <v>1301</v>
      </c>
      <c r="C3288" s="3" t="s">
        <v>5410</v>
      </c>
      <c r="D3288" s="20">
        <v>3000</v>
      </c>
      <c r="E3288" s="7">
        <v>4050</v>
      </c>
      <c r="F3288" s="7">
        <f t="shared" si="315"/>
        <v>135</v>
      </c>
      <c r="G3288" s="7">
        <f t="shared" si="316"/>
        <v>168.75</v>
      </c>
      <c r="H3288" t="s">
        <v>8218</v>
      </c>
      <c r="I3288" t="s">
        <v>8223</v>
      </c>
      <c r="J3288" t="s">
        <v>8245</v>
      </c>
      <c r="K3288">
        <v>1464807420</v>
      </c>
      <c r="L3288">
        <v>1461427938</v>
      </c>
      <c r="M3288" s="13">
        <f t="shared" si="317"/>
        <v>42483.675208333334</v>
      </c>
      <c r="N3288" s="13" t="str">
        <f t="shared" si="318"/>
        <v>2016</v>
      </c>
      <c r="O3288" s="13" t="str">
        <f t="shared" si="319"/>
        <v>Apr</v>
      </c>
      <c r="P3288" s="13">
        <f t="shared" si="320"/>
        <v>42522.789583333331</v>
      </c>
      <c r="Q3288" t="b">
        <v>0</v>
      </c>
      <c r="R3288">
        <v>24</v>
      </c>
      <c r="S3288" t="b">
        <v>1</v>
      </c>
      <c r="T3288" t="s">
        <v>8269</v>
      </c>
      <c r="U3288" s="9" t="s">
        <v>8315</v>
      </c>
      <c r="V3288" t="s">
        <v>8316</v>
      </c>
    </row>
    <row r="3289" spans="1:22" ht="30" x14ac:dyDescent="0.3">
      <c r="A3289">
        <v>2789</v>
      </c>
      <c r="B3289" s="3" t="s">
        <v>2789</v>
      </c>
      <c r="C3289" s="3" t="s">
        <v>6899</v>
      </c>
      <c r="D3289" s="20">
        <v>3000</v>
      </c>
      <c r="E3289" s="7">
        <v>3035</v>
      </c>
      <c r="F3289" s="7">
        <f t="shared" si="315"/>
        <v>101</v>
      </c>
      <c r="G3289" s="7">
        <f t="shared" si="316"/>
        <v>126.46</v>
      </c>
      <c r="H3289" t="s">
        <v>8218</v>
      </c>
      <c r="I3289" t="s">
        <v>8223</v>
      </c>
      <c r="J3289" t="s">
        <v>8245</v>
      </c>
      <c r="K3289">
        <v>1426132800</v>
      </c>
      <c r="L3289">
        <v>1424477934</v>
      </c>
      <c r="M3289" s="13">
        <f t="shared" si="317"/>
        <v>42056.013124999998</v>
      </c>
      <c r="N3289" s="13" t="str">
        <f t="shared" si="318"/>
        <v>2015</v>
      </c>
      <c r="O3289" s="13" t="str">
        <f t="shared" si="319"/>
        <v>Feb</v>
      </c>
      <c r="P3289" s="13">
        <f t="shared" si="320"/>
        <v>42075.166666666672</v>
      </c>
      <c r="Q3289" t="b">
        <v>0</v>
      </c>
      <c r="R3289">
        <v>24</v>
      </c>
      <c r="S3289" t="b">
        <v>1</v>
      </c>
      <c r="T3289" t="s">
        <v>8269</v>
      </c>
      <c r="U3289" s="9" t="s">
        <v>8315</v>
      </c>
      <c r="V3289" t="s">
        <v>8316</v>
      </c>
    </row>
    <row r="3290" spans="1:22" ht="60" x14ac:dyDescent="0.3">
      <c r="A3290">
        <v>2790</v>
      </c>
      <c r="B3290" s="3" t="s">
        <v>2790</v>
      </c>
      <c r="C3290" s="3" t="s">
        <v>6900</v>
      </c>
      <c r="D3290" s="20">
        <v>3000</v>
      </c>
      <c r="E3290" s="7">
        <v>3160</v>
      </c>
      <c r="F3290" s="7">
        <f t="shared" si="315"/>
        <v>105</v>
      </c>
      <c r="G3290" s="7">
        <f t="shared" si="316"/>
        <v>47.88</v>
      </c>
      <c r="H3290" t="s">
        <v>8218</v>
      </c>
      <c r="I3290" t="s">
        <v>8223</v>
      </c>
      <c r="J3290" t="s">
        <v>8245</v>
      </c>
      <c r="K3290">
        <v>1423693903</v>
      </c>
      <c r="L3290">
        <v>1421101903</v>
      </c>
      <c r="M3290" s="13">
        <f t="shared" si="317"/>
        <v>42016.938692129625</v>
      </c>
      <c r="N3290" s="13" t="str">
        <f t="shared" si="318"/>
        <v>2015</v>
      </c>
      <c r="O3290" s="13" t="str">
        <f t="shared" si="319"/>
        <v>Jan</v>
      </c>
      <c r="P3290" s="13">
        <f t="shared" si="320"/>
        <v>42046.938692129625</v>
      </c>
      <c r="Q3290" t="b">
        <v>0</v>
      </c>
      <c r="R3290">
        <v>66</v>
      </c>
      <c r="S3290" t="b">
        <v>1</v>
      </c>
      <c r="T3290" t="s">
        <v>8269</v>
      </c>
      <c r="U3290" s="9" t="s">
        <v>8315</v>
      </c>
      <c r="V3290" t="s">
        <v>8316</v>
      </c>
    </row>
    <row r="3291" spans="1:22" ht="60" x14ac:dyDescent="0.3">
      <c r="A3291">
        <v>2802</v>
      </c>
      <c r="B3291" s="3" t="s">
        <v>2802</v>
      </c>
      <c r="C3291" s="3" t="s">
        <v>6912</v>
      </c>
      <c r="D3291" s="20">
        <v>3000</v>
      </c>
      <c r="E3291" s="7">
        <v>3055</v>
      </c>
      <c r="F3291" s="7">
        <f t="shared" si="315"/>
        <v>102</v>
      </c>
      <c r="G3291" s="7">
        <f t="shared" si="316"/>
        <v>33.94</v>
      </c>
      <c r="H3291" t="s">
        <v>8218</v>
      </c>
      <c r="I3291" t="s">
        <v>8224</v>
      </c>
      <c r="J3291" t="s">
        <v>8246</v>
      </c>
      <c r="K3291">
        <v>1438875107</v>
      </c>
      <c r="L3291">
        <v>1436283107</v>
      </c>
      <c r="M3291" s="13">
        <f t="shared" si="317"/>
        <v>42192.64707175926</v>
      </c>
      <c r="N3291" s="13" t="str">
        <f t="shared" si="318"/>
        <v>2015</v>
      </c>
      <c r="O3291" s="13" t="str">
        <f t="shared" si="319"/>
        <v>Jul</v>
      </c>
      <c r="P3291" s="13">
        <f t="shared" si="320"/>
        <v>42222.64707175926</v>
      </c>
      <c r="Q3291" t="b">
        <v>0</v>
      </c>
      <c r="R3291">
        <v>90</v>
      </c>
      <c r="S3291" t="b">
        <v>1</v>
      </c>
      <c r="T3291" t="s">
        <v>8269</v>
      </c>
      <c r="U3291" s="9" t="s">
        <v>8315</v>
      </c>
      <c r="V3291" t="s">
        <v>8316</v>
      </c>
    </row>
    <row r="3292" spans="1:22" ht="45" x14ac:dyDescent="0.3">
      <c r="A3292">
        <v>2806</v>
      </c>
      <c r="B3292" s="3" t="s">
        <v>2806</v>
      </c>
      <c r="C3292" s="3" t="s">
        <v>6916</v>
      </c>
      <c r="D3292" s="20">
        <v>3000</v>
      </c>
      <c r="E3292" s="7">
        <v>3363</v>
      </c>
      <c r="F3292" s="7">
        <f t="shared" si="315"/>
        <v>112</v>
      </c>
      <c r="G3292" s="7">
        <f t="shared" si="316"/>
        <v>44.25</v>
      </c>
      <c r="H3292" t="s">
        <v>8218</v>
      </c>
      <c r="I3292" t="s">
        <v>8224</v>
      </c>
      <c r="J3292" t="s">
        <v>8246</v>
      </c>
      <c r="K3292">
        <v>1438772400</v>
      </c>
      <c r="L3292">
        <v>1435645490</v>
      </c>
      <c r="M3292" s="13">
        <f t="shared" si="317"/>
        <v>42185.267245370371</v>
      </c>
      <c r="N3292" s="13" t="str">
        <f t="shared" si="318"/>
        <v>2015</v>
      </c>
      <c r="O3292" s="13" t="str">
        <f t="shared" si="319"/>
        <v>Jun</v>
      </c>
      <c r="P3292" s="13">
        <f t="shared" si="320"/>
        <v>42221.458333333328</v>
      </c>
      <c r="Q3292" t="b">
        <v>0</v>
      </c>
      <c r="R3292">
        <v>76</v>
      </c>
      <c r="S3292" t="b">
        <v>1</v>
      </c>
      <c r="T3292" t="s">
        <v>8269</v>
      </c>
      <c r="U3292" s="9" t="s">
        <v>8315</v>
      </c>
      <c r="V3292" t="s">
        <v>8316</v>
      </c>
    </row>
    <row r="3293" spans="1:22" ht="45" x14ac:dyDescent="0.3">
      <c r="A3293">
        <v>2816</v>
      </c>
      <c r="B3293" s="3" t="s">
        <v>2816</v>
      </c>
      <c r="C3293" s="3" t="s">
        <v>6926</v>
      </c>
      <c r="D3293" s="20">
        <v>3000</v>
      </c>
      <c r="E3293" s="7">
        <v>4247</v>
      </c>
      <c r="F3293" s="7">
        <f t="shared" si="315"/>
        <v>142</v>
      </c>
      <c r="G3293" s="7">
        <f t="shared" si="316"/>
        <v>25.13</v>
      </c>
      <c r="H3293" t="s">
        <v>8218</v>
      </c>
      <c r="I3293" t="s">
        <v>8224</v>
      </c>
      <c r="J3293" t="s">
        <v>8246</v>
      </c>
      <c r="K3293">
        <v>1438531200</v>
      </c>
      <c r="L3293">
        <v>1435921992</v>
      </c>
      <c r="M3293" s="13">
        <f t="shared" si="317"/>
        <v>42188.467499999999</v>
      </c>
      <c r="N3293" s="13" t="str">
        <f t="shared" si="318"/>
        <v>2015</v>
      </c>
      <c r="O3293" s="13" t="str">
        <f t="shared" si="319"/>
        <v>Jul</v>
      </c>
      <c r="P3293" s="13">
        <f t="shared" si="320"/>
        <v>42218.666666666672</v>
      </c>
      <c r="Q3293" t="b">
        <v>0</v>
      </c>
      <c r="R3293">
        <v>169</v>
      </c>
      <c r="S3293" t="b">
        <v>1</v>
      </c>
      <c r="T3293" t="s">
        <v>8269</v>
      </c>
      <c r="U3293" s="9" t="s">
        <v>8315</v>
      </c>
      <c r="V3293" t="s">
        <v>8316</v>
      </c>
    </row>
    <row r="3294" spans="1:22" ht="60" x14ac:dyDescent="0.3">
      <c r="A3294">
        <v>2825</v>
      </c>
      <c r="B3294" s="3" t="s">
        <v>2825</v>
      </c>
      <c r="C3294" s="3" t="s">
        <v>6935</v>
      </c>
      <c r="D3294" s="20">
        <v>3000</v>
      </c>
      <c r="E3294" s="7">
        <v>3100</v>
      </c>
      <c r="F3294" s="7">
        <f t="shared" si="315"/>
        <v>103</v>
      </c>
      <c r="G3294" s="7">
        <f t="shared" si="316"/>
        <v>60.78</v>
      </c>
      <c r="H3294" t="s">
        <v>8218</v>
      </c>
      <c r="I3294" t="s">
        <v>8224</v>
      </c>
      <c r="J3294" t="s">
        <v>8246</v>
      </c>
      <c r="K3294">
        <v>1449255686</v>
      </c>
      <c r="L3294">
        <v>1446663686</v>
      </c>
      <c r="M3294" s="13">
        <f t="shared" si="317"/>
        <v>42312.792662037042</v>
      </c>
      <c r="N3294" s="13" t="str">
        <f t="shared" si="318"/>
        <v>2015</v>
      </c>
      <c r="O3294" s="13" t="str">
        <f t="shared" si="319"/>
        <v>Nov</v>
      </c>
      <c r="P3294" s="13">
        <f t="shared" si="320"/>
        <v>42342.792662037042</v>
      </c>
      <c r="Q3294" t="b">
        <v>0</v>
      </c>
      <c r="R3294">
        <v>51</v>
      </c>
      <c r="S3294" t="b">
        <v>1</v>
      </c>
      <c r="T3294" t="s">
        <v>8269</v>
      </c>
      <c r="U3294" s="9" t="s">
        <v>8315</v>
      </c>
      <c r="V3294" t="s">
        <v>8316</v>
      </c>
    </row>
    <row r="3295" spans="1:22" ht="30" x14ac:dyDescent="0.3">
      <c r="A3295">
        <v>2830</v>
      </c>
      <c r="B3295" s="3" t="s">
        <v>2830</v>
      </c>
      <c r="C3295" s="3" t="s">
        <v>6940</v>
      </c>
      <c r="D3295" s="20">
        <v>3000</v>
      </c>
      <c r="E3295" s="7">
        <v>3000</v>
      </c>
      <c r="F3295" s="7">
        <f t="shared" ref="F3295:F3358" si="321">IFERROR(ROUND(E3295/D3295*100,0),0)</f>
        <v>100</v>
      </c>
      <c r="G3295" s="7">
        <f t="shared" si="316"/>
        <v>272.73</v>
      </c>
      <c r="H3295" t="s">
        <v>8218</v>
      </c>
      <c r="I3295" t="s">
        <v>8223</v>
      </c>
      <c r="J3295" t="s">
        <v>8245</v>
      </c>
      <c r="K3295">
        <v>1399867140</v>
      </c>
      <c r="L3295">
        <v>1398802148</v>
      </c>
      <c r="M3295" s="13">
        <f t="shared" si="317"/>
        <v>41758.839675925927</v>
      </c>
      <c r="N3295" s="13" t="str">
        <f t="shared" si="318"/>
        <v>2014</v>
      </c>
      <c r="O3295" s="13" t="str">
        <f t="shared" si="319"/>
        <v>Apr</v>
      </c>
      <c r="P3295" s="13">
        <f t="shared" si="320"/>
        <v>41771.165972222225</v>
      </c>
      <c r="Q3295" t="b">
        <v>0</v>
      </c>
      <c r="R3295">
        <v>11</v>
      </c>
      <c r="S3295" t="b">
        <v>1</v>
      </c>
      <c r="T3295" t="s">
        <v>8269</v>
      </c>
      <c r="U3295" s="9" t="s">
        <v>8315</v>
      </c>
      <c r="V3295" t="s">
        <v>8316</v>
      </c>
    </row>
    <row r="3296" spans="1:22" ht="45" x14ac:dyDescent="0.3">
      <c r="A3296">
        <v>2831</v>
      </c>
      <c r="B3296" s="3" t="s">
        <v>2831</v>
      </c>
      <c r="C3296" s="3" t="s">
        <v>6941</v>
      </c>
      <c r="D3296" s="20">
        <v>3000</v>
      </c>
      <c r="E3296" s="7">
        <v>3320</v>
      </c>
      <c r="F3296" s="7">
        <f t="shared" si="321"/>
        <v>111</v>
      </c>
      <c r="G3296" s="7">
        <f t="shared" si="316"/>
        <v>63.85</v>
      </c>
      <c r="H3296" t="s">
        <v>8218</v>
      </c>
      <c r="I3296" t="s">
        <v>8223</v>
      </c>
      <c r="J3296" t="s">
        <v>8245</v>
      </c>
      <c r="K3296">
        <v>1437076070</v>
      </c>
      <c r="L3296">
        <v>1434484070</v>
      </c>
      <c r="M3296" s="13">
        <f t="shared" si="317"/>
        <v>42171.824884259258</v>
      </c>
      <c r="N3296" s="13" t="str">
        <f t="shared" si="318"/>
        <v>2015</v>
      </c>
      <c r="O3296" s="13" t="str">
        <f t="shared" si="319"/>
        <v>Jun</v>
      </c>
      <c r="P3296" s="13">
        <f t="shared" si="320"/>
        <v>42201.824884259258</v>
      </c>
      <c r="Q3296" t="b">
        <v>0</v>
      </c>
      <c r="R3296">
        <v>52</v>
      </c>
      <c r="S3296" t="b">
        <v>1</v>
      </c>
      <c r="T3296" t="s">
        <v>8269</v>
      </c>
      <c r="U3296" s="9" t="s">
        <v>8315</v>
      </c>
      <c r="V3296" t="s">
        <v>8316</v>
      </c>
    </row>
    <row r="3297" spans="1:22" ht="60" x14ac:dyDescent="0.3">
      <c r="A3297">
        <v>2977</v>
      </c>
      <c r="B3297" s="3" t="s">
        <v>2977</v>
      </c>
      <c r="C3297" s="3" t="s">
        <v>7087</v>
      </c>
      <c r="D3297" s="20">
        <v>3000</v>
      </c>
      <c r="E3297" s="7">
        <v>3407</v>
      </c>
      <c r="F3297" s="7">
        <f t="shared" si="321"/>
        <v>114</v>
      </c>
      <c r="G3297" s="7">
        <f t="shared" si="316"/>
        <v>113.57</v>
      </c>
      <c r="H3297" t="s">
        <v>8218</v>
      </c>
      <c r="I3297" t="s">
        <v>8223</v>
      </c>
      <c r="J3297" t="s">
        <v>8245</v>
      </c>
      <c r="K3297">
        <v>1427076840</v>
      </c>
      <c r="L3297">
        <v>1421960934</v>
      </c>
      <c r="M3297" s="13">
        <f t="shared" si="317"/>
        <v>42026.88118055556</v>
      </c>
      <c r="N3297" s="13" t="str">
        <f t="shared" si="318"/>
        <v>2015</v>
      </c>
      <c r="O3297" s="13" t="str">
        <f t="shared" si="319"/>
        <v>Jan</v>
      </c>
      <c r="P3297" s="13">
        <f t="shared" si="320"/>
        <v>42086.093055555553</v>
      </c>
      <c r="Q3297" t="b">
        <v>0</v>
      </c>
      <c r="R3297">
        <v>30</v>
      </c>
      <c r="S3297" t="b">
        <v>1</v>
      </c>
      <c r="T3297" t="s">
        <v>8269</v>
      </c>
      <c r="U3297" s="9" t="s">
        <v>8315</v>
      </c>
      <c r="V3297" t="s">
        <v>8316</v>
      </c>
    </row>
    <row r="3298" spans="1:22" ht="45" x14ac:dyDescent="0.3">
      <c r="A3298">
        <v>2980</v>
      </c>
      <c r="B3298" s="3" t="s">
        <v>2980</v>
      </c>
      <c r="C3298" s="3" t="s">
        <v>7090</v>
      </c>
      <c r="D3298" s="20">
        <v>3000</v>
      </c>
      <c r="E3298" s="7">
        <v>3275</v>
      </c>
      <c r="F3298" s="7">
        <f t="shared" si="321"/>
        <v>109</v>
      </c>
      <c r="G3298" s="7">
        <f t="shared" si="316"/>
        <v>136.46</v>
      </c>
      <c r="H3298" t="s">
        <v>8218</v>
      </c>
      <c r="I3298" t="s">
        <v>8223</v>
      </c>
      <c r="J3298" t="s">
        <v>8245</v>
      </c>
      <c r="K3298">
        <v>1440381600</v>
      </c>
      <c r="L3298">
        <v>1438639130</v>
      </c>
      <c r="M3298" s="13">
        <f t="shared" si="317"/>
        <v>42219.915856481486</v>
      </c>
      <c r="N3298" s="13" t="str">
        <f t="shared" si="318"/>
        <v>2015</v>
      </c>
      <c r="O3298" s="13" t="str">
        <f t="shared" si="319"/>
        <v>Aug</v>
      </c>
      <c r="P3298" s="13">
        <f t="shared" si="320"/>
        <v>42240.083333333328</v>
      </c>
      <c r="Q3298" t="b">
        <v>0</v>
      </c>
      <c r="R3298">
        <v>24</v>
      </c>
      <c r="S3298" t="b">
        <v>1</v>
      </c>
      <c r="T3298" t="s">
        <v>8269</v>
      </c>
      <c r="U3298" s="9" t="s">
        <v>8315</v>
      </c>
      <c r="V3298" t="s">
        <v>8316</v>
      </c>
    </row>
    <row r="3299" spans="1:22" ht="45" x14ac:dyDescent="0.3">
      <c r="A3299">
        <v>3153</v>
      </c>
      <c r="B3299" s="3" t="s">
        <v>3153</v>
      </c>
      <c r="C3299" s="3" t="s">
        <v>7263</v>
      </c>
      <c r="D3299" s="20">
        <v>3000</v>
      </c>
      <c r="E3299" s="7">
        <v>10067.5</v>
      </c>
      <c r="F3299" s="7">
        <f t="shared" si="321"/>
        <v>336</v>
      </c>
      <c r="G3299" s="7">
        <f t="shared" si="316"/>
        <v>41.77</v>
      </c>
      <c r="H3299" t="s">
        <v>8218</v>
      </c>
      <c r="I3299" t="s">
        <v>8223</v>
      </c>
      <c r="J3299" t="s">
        <v>8245</v>
      </c>
      <c r="K3299">
        <v>1304225940</v>
      </c>
      <c r="L3299">
        <v>1301542937</v>
      </c>
      <c r="M3299" s="13">
        <f t="shared" si="317"/>
        <v>40633.154363425929</v>
      </c>
      <c r="N3299" s="13" t="str">
        <f t="shared" si="318"/>
        <v>2011</v>
      </c>
      <c r="O3299" s="13" t="str">
        <f t="shared" si="319"/>
        <v>Mar</v>
      </c>
      <c r="P3299" s="13">
        <f t="shared" si="320"/>
        <v>40664.207638888889</v>
      </c>
      <c r="Q3299" t="b">
        <v>1</v>
      </c>
      <c r="R3299">
        <v>241</v>
      </c>
      <c r="S3299" t="b">
        <v>1</v>
      </c>
      <c r="T3299" t="s">
        <v>8269</v>
      </c>
      <c r="U3299" s="9" t="s">
        <v>8315</v>
      </c>
      <c r="V3299" t="s">
        <v>8316</v>
      </c>
    </row>
    <row r="3300" spans="1:22" ht="30" x14ac:dyDescent="0.3">
      <c r="A3300">
        <v>3167</v>
      </c>
      <c r="B3300" s="3" t="s">
        <v>3167</v>
      </c>
      <c r="C3300" s="3" t="s">
        <v>7277</v>
      </c>
      <c r="D3300" s="20">
        <v>3000</v>
      </c>
      <c r="E3300" s="7">
        <v>3485</v>
      </c>
      <c r="F3300" s="7">
        <f t="shared" si="321"/>
        <v>116</v>
      </c>
      <c r="G3300" s="7">
        <f t="shared" si="316"/>
        <v>63.36</v>
      </c>
      <c r="H3300" t="s">
        <v>8218</v>
      </c>
      <c r="I3300" t="s">
        <v>8223</v>
      </c>
      <c r="J3300" t="s">
        <v>8245</v>
      </c>
      <c r="K3300">
        <v>1406952781</v>
      </c>
      <c r="L3300">
        <v>1405743181</v>
      </c>
      <c r="M3300" s="13">
        <f t="shared" si="317"/>
        <v>41839.175706018519</v>
      </c>
      <c r="N3300" s="13" t="str">
        <f t="shared" si="318"/>
        <v>2014</v>
      </c>
      <c r="O3300" s="13" t="str">
        <f t="shared" si="319"/>
        <v>Jul</v>
      </c>
      <c r="P3300" s="13">
        <f t="shared" si="320"/>
        <v>41853.175706018519</v>
      </c>
      <c r="Q3300" t="b">
        <v>1</v>
      </c>
      <c r="R3300">
        <v>55</v>
      </c>
      <c r="S3300" t="b">
        <v>1</v>
      </c>
      <c r="T3300" t="s">
        <v>8269</v>
      </c>
      <c r="U3300" s="9" t="s">
        <v>8315</v>
      </c>
      <c r="V3300" t="s">
        <v>8316</v>
      </c>
    </row>
    <row r="3301" spans="1:22" ht="60" x14ac:dyDescent="0.3">
      <c r="A3301">
        <v>3174</v>
      </c>
      <c r="B3301" s="3" t="s">
        <v>3174</v>
      </c>
      <c r="C3301" s="3" t="s">
        <v>7284</v>
      </c>
      <c r="D3301" s="20">
        <v>3000</v>
      </c>
      <c r="E3301" s="7">
        <v>3034</v>
      </c>
      <c r="F3301" s="7">
        <f t="shared" si="321"/>
        <v>101</v>
      </c>
      <c r="G3301" s="7">
        <f t="shared" si="316"/>
        <v>131.91</v>
      </c>
      <c r="H3301" t="s">
        <v>8218</v>
      </c>
      <c r="I3301" t="s">
        <v>8223</v>
      </c>
      <c r="J3301" t="s">
        <v>8245</v>
      </c>
      <c r="K3301">
        <v>1408999508</v>
      </c>
      <c r="L3301">
        <v>1407789908</v>
      </c>
      <c r="M3301" s="13">
        <f t="shared" si="317"/>
        <v>41862.864675925928</v>
      </c>
      <c r="N3301" s="13" t="str">
        <f t="shared" si="318"/>
        <v>2014</v>
      </c>
      <c r="O3301" s="13" t="str">
        <f t="shared" si="319"/>
        <v>Aug</v>
      </c>
      <c r="P3301" s="13">
        <f t="shared" si="320"/>
        <v>41876.864675925928</v>
      </c>
      <c r="Q3301" t="b">
        <v>1</v>
      </c>
      <c r="R3301">
        <v>23</v>
      </c>
      <c r="S3301" t="b">
        <v>1</v>
      </c>
      <c r="T3301" t="s">
        <v>8269</v>
      </c>
      <c r="U3301" s="9" t="s">
        <v>8315</v>
      </c>
      <c r="V3301" t="s">
        <v>8316</v>
      </c>
    </row>
    <row r="3302" spans="1:22" ht="60" x14ac:dyDescent="0.3">
      <c r="A3302">
        <v>3210</v>
      </c>
      <c r="B3302" s="3" t="s">
        <v>3210</v>
      </c>
      <c r="C3302" s="3" t="s">
        <v>7320</v>
      </c>
      <c r="D3302" s="20">
        <v>3000</v>
      </c>
      <c r="E3302" s="7">
        <v>3773</v>
      </c>
      <c r="F3302" s="7">
        <f t="shared" si="321"/>
        <v>126</v>
      </c>
      <c r="G3302" s="7">
        <f t="shared" si="316"/>
        <v>62.88</v>
      </c>
      <c r="H3302" t="s">
        <v>8218</v>
      </c>
      <c r="I3302" t="s">
        <v>8223</v>
      </c>
      <c r="J3302" t="s">
        <v>8245</v>
      </c>
      <c r="K3302">
        <v>1338523140</v>
      </c>
      <c r="L3302">
        <v>1334442519</v>
      </c>
      <c r="M3302" s="13">
        <f t="shared" si="317"/>
        <v>41013.936562499999</v>
      </c>
      <c r="N3302" s="13" t="str">
        <f t="shared" si="318"/>
        <v>2012</v>
      </c>
      <c r="O3302" s="13" t="str">
        <f t="shared" si="319"/>
        <v>Apr</v>
      </c>
      <c r="P3302" s="13">
        <f t="shared" si="320"/>
        <v>41061.165972222225</v>
      </c>
      <c r="Q3302" t="b">
        <v>1</v>
      </c>
      <c r="R3302">
        <v>60</v>
      </c>
      <c r="S3302" t="b">
        <v>1</v>
      </c>
      <c r="T3302" t="s">
        <v>8269</v>
      </c>
      <c r="U3302" s="9" t="s">
        <v>8315</v>
      </c>
      <c r="V3302" t="s">
        <v>8316</v>
      </c>
    </row>
    <row r="3303" spans="1:22" ht="60" x14ac:dyDescent="0.3">
      <c r="A3303">
        <v>3240</v>
      </c>
      <c r="B3303" s="3" t="s">
        <v>3240</v>
      </c>
      <c r="C3303" s="3" t="s">
        <v>7350</v>
      </c>
      <c r="D3303" s="20">
        <v>3000</v>
      </c>
      <c r="E3303" s="7">
        <v>3017</v>
      </c>
      <c r="F3303" s="7">
        <f t="shared" si="321"/>
        <v>101</v>
      </c>
      <c r="G3303" s="7">
        <f t="shared" si="316"/>
        <v>88.74</v>
      </c>
      <c r="H3303" t="s">
        <v>8218</v>
      </c>
      <c r="I3303" t="s">
        <v>8224</v>
      </c>
      <c r="J3303" t="s">
        <v>8246</v>
      </c>
      <c r="K3303">
        <v>1487286000</v>
      </c>
      <c r="L3303">
        <v>1484843948</v>
      </c>
      <c r="M3303" s="13">
        <f t="shared" si="317"/>
        <v>42754.693842592591</v>
      </c>
      <c r="N3303" s="13" t="str">
        <f t="shared" si="318"/>
        <v>2017</v>
      </c>
      <c r="O3303" s="13" t="str">
        <f t="shared" si="319"/>
        <v>Jan</v>
      </c>
      <c r="P3303" s="13">
        <f t="shared" si="320"/>
        <v>42782.958333333328</v>
      </c>
      <c r="Q3303" t="b">
        <v>0</v>
      </c>
      <c r="R3303">
        <v>34</v>
      </c>
      <c r="S3303" t="b">
        <v>1</v>
      </c>
      <c r="T3303" t="s">
        <v>8269</v>
      </c>
      <c r="U3303" s="9" t="s">
        <v>8315</v>
      </c>
      <c r="V3303" t="s">
        <v>8316</v>
      </c>
    </row>
    <row r="3304" spans="1:22" ht="45" x14ac:dyDescent="0.3">
      <c r="A3304">
        <v>3284</v>
      </c>
      <c r="B3304" s="3" t="s">
        <v>3284</v>
      </c>
      <c r="C3304" s="3" t="s">
        <v>7394</v>
      </c>
      <c r="D3304" s="20">
        <v>3000</v>
      </c>
      <c r="E3304" s="7">
        <v>3048</v>
      </c>
      <c r="F3304" s="7">
        <f t="shared" si="321"/>
        <v>102</v>
      </c>
      <c r="G3304" s="7">
        <f t="shared" si="316"/>
        <v>203.2</v>
      </c>
      <c r="H3304" t="s">
        <v>8218</v>
      </c>
      <c r="I3304" t="s">
        <v>8223</v>
      </c>
      <c r="J3304" t="s">
        <v>8245</v>
      </c>
      <c r="K3304">
        <v>1454047140</v>
      </c>
      <c r="L3304">
        <v>1452546853</v>
      </c>
      <c r="M3304" s="13">
        <f t="shared" si="317"/>
        <v>42380.884872685187</v>
      </c>
      <c r="N3304" s="13" t="str">
        <f t="shared" si="318"/>
        <v>2016</v>
      </c>
      <c r="O3304" s="13" t="str">
        <f t="shared" si="319"/>
        <v>Jan</v>
      </c>
      <c r="P3304" s="13">
        <f t="shared" si="320"/>
        <v>42398.249305555553</v>
      </c>
      <c r="Q3304" t="b">
        <v>0</v>
      </c>
      <c r="R3304">
        <v>15</v>
      </c>
      <c r="S3304" t="b">
        <v>1</v>
      </c>
      <c r="T3304" t="s">
        <v>8269</v>
      </c>
      <c r="U3304" s="9" t="s">
        <v>8315</v>
      </c>
      <c r="V3304" t="s">
        <v>8316</v>
      </c>
    </row>
    <row r="3305" spans="1:22" ht="45" x14ac:dyDescent="0.3">
      <c r="A3305">
        <v>3299</v>
      </c>
      <c r="B3305" s="3" t="s">
        <v>3299</v>
      </c>
      <c r="C3305" s="3" t="s">
        <v>7409</v>
      </c>
      <c r="D3305" s="20">
        <v>3000</v>
      </c>
      <c r="E3305" s="7">
        <v>3486</v>
      </c>
      <c r="F3305" s="7">
        <f t="shared" si="321"/>
        <v>116</v>
      </c>
      <c r="G3305" s="7">
        <f t="shared" si="316"/>
        <v>55.33</v>
      </c>
      <c r="H3305" t="s">
        <v>8218</v>
      </c>
      <c r="I3305" t="s">
        <v>8223</v>
      </c>
      <c r="J3305" t="s">
        <v>8245</v>
      </c>
      <c r="K3305">
        <v>1444860063</v>
      </c>
      <c r="L3305">
        <v>1442268063</v>
      </c>
      <c r="M3305" s="13">
        <f t="shared" si="317"/>
        <v>42261.917395833334</v>
      </c>
      <c r="N3305" s="13" t="str">
        <f t="shared" si="318"/>
        <v>2015</v>
      </c>
      <c r="O3305" s="13" t="str">
        <f t="shared" si="319"/>
        <v>Sep</v>
      </c>
      <c r="P3305" s="13">
        <f t="shared" si="320"/>
        <v>42291.917395833334</v>
      </c>
      <c r="Q3305" t="b">
        <v>0</v>
      </c>
      <c r="R3305">
        <v>63</v>
      </c>
      <c r="S3305" t="b">
        <v>1</v>
      </c>
      <c r="T3305" t="s">
        <v>8269</v>
      </c>
      <c r="U3305" s="9" t="s">
        <v>8315</v>
      </c>
      <c r="V3305" t="s">
        <v>8316</v>
      </c>
    </row>
    <row r="3306" spans="1:22" ht="45" x14ac:dyDescent="0.3">
      <c r="A3306">
        <v>3300</v>
      </c>
      <c r="B3306" s="3" t="s">
        <v>3300</v>
      </c>
      <c r="C3306" s="3" t="s">
        <v>7410</v>
      </c>
      <c r="D3306" s="20">
        <v>3000</v>
      </c>
      <c r="E3306" s="7">
        <v>4085</v>
      </c>
      <c r="F3306" s="7">
        <f t="shared" si="321"/>
        <v>136</v>
      </c>
      <c r="G3306" s="7">
        <f t="shared" si="316"/>
        <v>46.42</v>
      </c>
      <c r="H3306" t="s">
        <v>8218</v>
      </c>
      <c r="I3306" t="s">
        <v>8223</v>
      </c>
      <c r="J3306" t="s">
        <v>8245</v>
      </c>
      <c r="K3306">
        <v>1430329862</v>
      </c>
      <c r="L3306">
        <v>1428515462</v>
      </c>
      <c r="M3306" s="13">
        <f t="shared" si="317"/>
        <v>42102.743773148148</v>
      </c>
      <c r="N3306" s="13" t="str">
        <f t="shared" si="318"/>
        <v>2015</v>
      </c>
      <c r="O3306" s="13" t="str">
        <f t="shared" si="319"/>
        <v>Apr</v>
      </c>
      <c r="P3306" s="13">
        <f t="shared" si="320"/>
        <v>42123.743773148148</v>
      </c>
      <c r="Q3306" t="b">
        <v>0</v>
      </c>
      <c r="R3306">
        <v>88</v>
      </c>
      <c r="S3306" t="b">
        <v>1</v>
      </c>
      <c r="T3306" t="s">
        <v>8269</v>
      </c>
      <c r="U3306" s="9" t="s">
        <v>8315</v>
      </c>
      <c r="V3306" t="s">
        <v>8316</v>
      </c>
    </row>
    <row r="3307" spans="1:22" ht="45" x14ac:dyDescent="0.3">
      <c r="A3307">
        <v>3301</v>
      </c>
      <c r="B3307" s="3" t="s">
        <v>3301</v>
      </c>
      <c r="C3307" s="3" t="s">
        <v>7411</v>
      </c>
      <c r="D3307" s="20">
        <v>3000</v>
      </c>
      <c r="E3307" s="7">
        <v>4004</v>
      </c>
      <c r="F3307" s="7">
        <f t="shared" si="321"/>
        <v>133</v>
      </c>
      <c r="G3307" s="7">
        <f t="shared" si="316"/>
        <v>57.2</v>
      </c>
      <c r="H3307" t="s">
        <v>8218</v>
      </c>
      <c r="I3307" t="s">
        <v>8223</v>
      </c>
      <c r="J3307" t="s">
        <v>8245</v>
      </c>
      <c r="K3307">
        <v>1470034740</v>
      </c>
      <c r="L3307">
        <v>1466185176</v>
      </c>
      <c r="M3307" s="13">
        <f t="shared" si="317"/>
        <v>42538.73583333334</v>
      </c>
      <c r="N3307" s="13" t="str">
        <f t="shared" si="318"/>
        <v>2016</v>
      </c>
      <c r="O3307" s="13" t="str">
        <f t="shared" si="319"/>
        <v>Jun</v>
      </c>
      <c r="P3307" s="13">
        <f t="shared" si="320"/>
        <v>42583.290972222225</v>
      </c>
      <c r="Q3307" t="b">
        <v>0</v>
      </c>
      <c r="R3307">
        <v>70</v>
      </c>
      <c r="S3307" t="b">
        <v>1</v>
      </c>
      <c r="T3307" t="s">
        <v>8269</v>
      </c>
      <c r="U3307" s="9" t="s">
        <v>8315</v>
      </c>
      <c r="V3307" t="s">
        <v>8316</v>
      </c>
    </row>
    <row r="3308" spans="1:22" ht="60" x14ac:dyDescent="0.3">
      <c r="A3308">
        <v>3340</v>
      </c>
      <c r="B3308" s="3" t="s">
        <v>3340</v>
      </c>
      <c r="C3308" s="3" t="s">
        <v>7450</v>
      </c>
      <c r="D3308" s="20">
        <v>3000</v>
      </c>
      <c r="E3308" s="7">
        <v>4145</v>
      </c>
      <c r="F3308" s="7">
        <f t="shared" si="321"/>
        <v>138</v>
      </c>
      <c r="G3308" s="7">
        <f t="shared" si="316"/>
        <v>109.08</v>
      </c>
      <c r="H3308" t="s">
        <v>8218</v>
      </c>
      <c r="I3308" t="s">
        <v>8223</v>
      </c>
      <c r="J3308" t="s">
        <v>8245</v>
      </c>
      <c r="K3308">
        <v>1481066554</v>
      </c>
      <c r="L3308">
        <v>1478906554</v>
      </c>
      <c r="M3308" s="13">
        <f t="shared" si="317"/>
        <v>42685.974004629628</v>
      </c>
      <c r="N3308" s="13" t="str">
        <f t="shared" si="318"/>
        <v>2016</v>
      </c>
      <c r="O3308" s="13" t="str">
        <f t="shared" si="319"/>
        <v>Nov</v>
      </c>
      <c r="P3308" s="13">
        <f t="shared" si="320"/>
        <v>42710.974004629628</v>
      </c>
      <c r="Q3308" t="b">
        <v>0</v>
      </c>
      <c r="R3308">
        <v>38</v>
      </c>
      <c r="S3308" t="b">
        <v>1</v>
      </c>
      <c r="T3308" t="s">
        <v>8269</v>
      </c>
      <c r="U3308" s="9" t="s">
        <v>8315</v>
      </c>
      <c r="V3308" t="s">
        <v>8316</v>
      </c>
    </row>
    <row r="3309" spans="1:22" ht="45" x14ac:dyDescent="0.3">
      <c r="A3309">
        <v>3354</v>
      </c>
      <c r="B3309" s="3" t="s">
        <v>3353</v>
      </c>
      <c r="C3309" s="3" t="s">
        <v>7464</v>
      </c>
      <c r="D3309" s="20">
        <v>3000</v>
      </c>
      <c r="E3309" s="7">
        <v>3058</v>
      </c>
      <c r="F3309" s="7">
        <f t="shared" si="321"/>
        <v>102</v>
      </c>
      <c r="G3309" s="7">
        <f t="shared" si="316"/>
        <v>55.6</v>
      </c>
      <c r="H3309" t="s">
        <v>8218</v>
      </c>
      <c r="I3309" t="s">
        <v>8223</v>
      </c>
      <c r="J3309" t="s">
        <v>8245</v>
      </c>
      <c r="K3309">
        <v>1446091260</v>
      </c>
      <c r="L3309">
        <v>1443029206</v>
      </c>
      <c r="M3309" s="13">
        <f t="shared" si="317"/>
        <v>42270.7269212963</v>
      </c>
      <c r="N3309" s="13" t="str">
        <f t="shared" si="318"/>
        <v>2015</v>
      </c>
      <c r="O3309" s="13" t="str">
        <f t="shared" si="319"/>
        <v>Sep</v>
      </c>
      <c r="P3309" s="13">
        <f t="shared" si="320"/>
        <v>42306.167361111111</v>
      </c>
      <c r="Q3309" t="b">
        <v>0</v>
      </c>
      <c r="R3309">
        <v>55</v>
      </c>
      <c r="S3309" t="b">
        <v>1</v>
      </c>
      <c r="T3309" t="s">
        <v>8269</v>
      </c>
      <c r="U3309" s="9" t="s">
        <v>8315</v>
      </c>
      <c r="V3309" t="s">
        <v>8316</v>
      </c>
    </row>
    <row r="3310" spans="1:22" ht="45" x14ac:dyDescent="0.3">
      <c r="A3310">
        <v>3364</v>
      </c>
      <c r="B3310" s="3" t="s">
        <v>3363</v>
      </c>
      <c r="C3310" s="3" t="s">
        <v>7474</v>
      </c>
      <c r="D3310" s="20">
        <v>3000</v>
      </c>
      <c r="E3310" s="7">
        <v>3178</v>
      </c>
      <c r="F3310" s="7">
        <f t="shared" si="321"/>
        <v>106</v>
      </c>
      <c r="G3310" s="7">
        <f t="shared" si="316"/>
        <v>44.14</v>
      </c>
      <c r="H3310" t="s">
        <v>8218</v>
      </c>
      <c r="I3310" t="s">
        <v>8224</v>
      </c>
      <c r="J3310" t="s">
        <v>8246</v>
      </c>
      <c r="K3310">
        <v>1458075600</v>
      </c>
      <c r="L3310">
        <v>1456183649</v>
      </c>
      <c r="M3310" s="13">
        <f t="shared" si="317"/>
        <v>42422.977418981478</v>
      </c>
      <c r="N3310" s="13" t="str">
        <f t="shared" si="318"/>
        <v>2016</v>
      </c>
      <c r="O3310" s="13" t="str">
        <f t="shared" si="319"/>
        <v>Feb</v>
      </c>
      <c r="P3310" s="13">
        <f t="shared" si="320"/>
        <v>42444.875</v>
      </c>
      <c r="Q3310" t="b">
        <v>0</v>
      </c>
      <c r="R3310">
        <v>72</v>
      </c>
      <c r="S3310" t="b">
        <v>1</v>
      </c>
      <c r="T3310" t="s">
        <v>8269</v>
      </c>
      <c r="U3310" s="9" t="s">
        <v>8315</v>
      </c>
      <c r="V3310" t="s">
        <v>8316</v>
      </c>
    </row>
    <row r="3311" spans="1:22" ht="45" x14ac:dyDescent="0.3">
      <c r="A3311">
        <v>3375</v>
      </c>
      <c r="B3311" s="3" t="s">
        <v>3374</v>
      </c>
      <c r="C3311" s="3" t="s">
        <v>7485</v>
      </c>
      <c r="D3311" s="20">
        <v>3000</v>
      </c>
      <c r="E3311" s="7">
        <v>3000</v>
      </c>
      <c r="F3311" s="7">
        <f t="shared" si="321"/>
        <v>100</v>
      </c>
      <c r="G3311" s="7">
        <f t="shared" si="316"/>
        <v>176.47</v>
      </c>
      <c r="H3311" t="s">
        <v>8218</v>
      </c>
      <c r="I3311" t="s">
        <v>8224</v>
      </c>
      <c r="J3311" t="s">
        <v>8246</v>
      </c>
      <c r="K3311">
        <v>1400423973</v>
      </c>
      <c r="L3311">
        <v>1399387173</v>
      </c>
      <c r="M3311" s="13">
        <f t="shared" si="317"/>
        <v>41765.610798611109</v>
      </c>
      <c r="N3311" s="13" t="str">
        <f t="shared" si="318"/>
        <v>2014</v>
      </c>
      <c r="O3311" s="13" t="str">
        <f t="shared" si="319"/>
        <v>May</v>
      </c>
      <c r="P3311" s="13">
        <f t="shared" si="320"/>
        <v>41777.610798611109</v>
      </c>
      <c r="Q3311" t="b">
        <v>0</v>
      </c>
      <c r="R3311">
        <v>17</v>
      </c>
      <c r="S3311" t="b">
        <v>1</v>
      </c>
      <c r="T3311" t="s">
        <v>8269</v>
      </c>
      <c r="U3311" s="9" t="s">
        <v>8315</v>
      </c>
      <c r="V3311" t="s">
        <v>8316</v>
      </c>
    </row>
    <row r="3312" spans="1:22" ht="60" x14ac:dyDescent="0.3">
      <c r="A3312">
        <v>3380</v>
      </c>
      <c r="B3312" s="3" t="s">
        <v>3379</v>
      </c>
      <c r="C3312" s="3" t="s">
        <v>7490</v>
      </c>
      <c r="D3312" s="20">
        <v>3000</v>
      </c>
      <c r="E3312" s="7">
        <v>3133</v>
      </c>
      <c r="F3312" s="7">
        <f t="shared" si="321"/>
        <v>104</v>
      </c>
      <c r="G3312" s="7">
        <f t="shared" si="316"/>
        <v>111.89</v>
      </c>
      <c r="H3312" t="s">
        <v>8218</v>
      </c>
      <c r="I3312" t="s">
        <v>8223</v>
      </c>
      <c r="J3312" t="s">
        <v>8245</v>
      </c>
      <c r="K3312">
        <v>1417305178</v>
      </c>
      <c r="L3312">
        <v>1414277578</v>
      </c>
      <c r="M3312" s="13">
        <f t="shared" si="317"/>
        <v>41937.95344907407</v>
      </c>
      <c r="N3312" s="13" t="str">
        <f t="shared" si="318"/>
        <v>2014</v>
      </c>
      <c r="O3312" s="13" t="str">
        <f t="shared" si="319"/>
        <v>Oct</v>
      </c>
      <c r="P3312" s="13">
        <f t="shared" si="320"/>
        <v>41972.995115740734</v>
      </c>
      <c r="Q3312" t="b">
        <v>0</v>
      </c>
      <c r="R3312">
        <v>28</v>
      </c>
      <c r="S3312" t="b">
        <v>1</v>
      </c>
      <c r="T3312" t="s">
        <v>8269</v>
      </c>
      <c r="U3312" s="9" t="s">
        <v>8315</v>
      </c>
      <c r="V3312" t="s">
        <v>8316</v>
      </c>
    </row>
    <row r="3313" spans="1:22" ht="60" x14ac:dyDescent="0.3">
      <c r="A3313">
        <v>3387</v>
      </c>
      <c r="B3313" s="3" t="s">
        <v>3386</v>
      </c>
      <c r="C3313" s="3" t="s">
        <v>7497</v>
      </c>
      <c r="D3313" s="20">
        <v>3000</v>
      </c>
      <c r="E3313" s="7">
        <v>3506</v>
      </c>
      <c r="F3313" s="7">
        <f t="shared" si="321"/>
        <v>117</v>
      </c>
      <c r="G3313" s="7">
        <f t="shared" si="316"/>
        <v>100.17</v>
      </c>
      <c r="H3313" t="s">
        <v>8218</v>
      </c>
      <c r="I3313" t="s">
        <v>8223</v>
      </c>
      <c r="J3313" t="s">
        <v>8245</v>
      </c>
      <c r="K3313">
        <v>1418581088</v>
      </c>
      <c r="L3313">
        <v>1415125088</v>
      </c>
      <c r="M3313" s="13">
        <f t="shared" si="317"/>
        <v>41947.762592592589</v>
      </c>
      <c r="N3313" s="13" t="str">
        <f t="shared" si="318"/>
        <v>2014</v>
      </c>
      <c r="O3313" s="13" t="str">
        <f t="shared" si="319"/>
        <v>Nov</v>
      </c>
      <c r="P3313" s="13">
        <f t="shared" si="320"/>
        <v>41987.762592592597</v>
      </c>
      <c r="Q3313" t="b">
        <v>0</v>
      </c>
      <c r="R3313">
        <v>35</v>
      </c>
      <c r="S3313" t="b">
        <v>1</v>
      </c>
      <c r="T3313" t="s">
        <v>8269</v>
      </c>
      <c r="U3313" s="9" t="s">
        <v>8315</v>
      </c>
      <c r="V3313" t="s">
        <v>8316</v>
      </c>
    </row>
    <row r="3314" spans="1:22" ht="45" x14ac:dyDescent="0.3">
      <c r="A3314">
        <v>3410</v>
      </c>
      <c r="B3314" s="3" t="s">
        <v>3409</v>
      </c>
      <c r="C3314" s="3" t="s">
        <v>7520</v>
      </c>
      <c r="D3314" s="20">
        <v>3000</v>
      </c>
      <c r="E3314" s="7">
        <v>3255</v>
      </c>
      <c r="F3314" s="7">
        <f t="shared" si="321"/>
        <v>109</v>
      </c>
      <c r="G3314" s="7">
        <f t="shared" si="316"/>
        <v>81.38</v>
      </c>
      <c r="H3314" t="s">
        <v>8218</v>
      </c>
      <c r="I3314" t="s">
        <v>8223</v>
      </c>
      <c r="J3314" t="s">
        <v>8245</v>
      </c>
      <c r="K3314">
        <v>1465196400</v>
      </c>
      <c r="L3314">
        <v>1462841990</v>
      </c>
      <c r="M3314" s="13">
        <f t="shared" si="317"/>
        <v>42500.041550925926</v>
      </c>
      <c r="N3314" s="13" t="str">
        <f t="shared" si="318"/>
        <v>2016</v>
      </c>
      <c r="O3314" s="13" t="str">
        <f t="shared" si="319"/>
        <v>May</v>
      </c>
      <c r="P3314" s="13">
        <f t="shared" si="320"/>
        <v>42527.291666666672</v>
      </c>
      <c r="Q3314" t="b">
        <v>0</v>
      </c>
      <c r="R3314">
        <v>40</v>
      </c>
      <c r="S3314" t="b">
        <v>1</v>
      </c>
      <c r="T3314" t="s">
        <v>8269</v>
      </c>
      <c r="U3314" s="9" t="s">
        <v>8315</v>
      </c>
      <c r="V3314" t="s">
        <v>8316</v>
      </c>
    </row>
    <row r="3315" spans="1:22" ht="45" x14ac:dyDescent="0.3">
      <c r="A3315">
        <v>3412</v>
      </c>
      <c r="B3315" s="3" t="s">
        <v>3411</v>
      </c>
      <c r="C3315" s="3" t="s">
        <v>7522</v>
      </c>
      <c r="D3315" s="20">
        <v>3000</v>
      </c>
      <c r="E3315" s="7">
        <v>3000</v>
      </c>
      <c r="F3315" s="7">
        <f t="shared" si="321"/>
        <v>100</v>
      </c>
      <c r="G3315" s="7">
        <f t="shared" si="316"/>
        <v>115.38</v>
      </c>
      <c r="H3315" t="s">
        <v>8218</v>
      </c>
      <c r="I3315" t="s">
        <v>8224</v>
      </c>
      <c r="J3315" t="s">
        <v>8246</v>
      </c>
      <c r="K3315">
        <v>1411858862</v>
      </c>
      <c r="L3315">
        <v>1409266862</v>
      </c>
      <c r="M3315" s="13">
        <f t="shared" si="317"/>
        <v>41879.959050925929</v>
      </c>
      <c r="N3315" s="13" t="str">
        <f t="shared" si="318"/>
        <v>2014</v>
      </c>
      <c r="O3315" s="13" t="str">
        <f t="shared" si="319"/>
        <v>Aug</v>
      </c>
      <c r="P3315" s="13">
        <f t="shared" si="320"/>
        <v>41909.959050925929</v>
      </c>
      <c r="Q3315" t="b">
        <v>0</v>
      </c>
      <c r="R3315">
        <v>26</v>
      </c>
      <c r="S3315" t="b">
        <v>1</v>
      </c>
      <c r="T3315" t="s">
        <v>8269</v>
      </c>
      <c r="U3315" s="9" t="s">
        <v>8315</v>
      </c>
      <c r="V3315" t="s">
        <v>8316</v>
      </c>
    </row>
    <row r="3316" spans="1:22" ht="45" x14ac:dyDescent="0.3">
      <c r="A3316">
        <v>3414</v>
      </c>
      <c r="B3316" s="3" t="s">
        <v>3413</v>
      </c>
      <c r="C3316" s="3" t="s">
        <v>7524</v>
      </c>
      <c r="D3316" s="20">
        <v>3000</v>
      </c>
      <c r="E3316" s="7">
        <v>3105</v>
      </c>
      <c r="F3316" s="7">
        <f t="shared" si="321"/>
        <v>104</v>
      </c>
      <c r="G3316" s="7">
        <f t="shared" si="316"/>
        <v>70.569999999999993</v>
      </c>
      <c r="H3316" t="s">
        <v>8218</v>
      </c>
      <c r="I3316" t="s">
        <v>8223</v>
      </c>
      <c r="J3316" t="s">
        <v>8245</v>
      </c>
      <c r="K3316">
        <v>1480579140</v>
      </c>
      <c r="L3316">
        <v>1478030325</v>
      </c>
      <c r="M3316" s="13">
        <f t="shared" si="317"/>
        <v>42675.832465277781</v>
      </c>
      <c r="N3316" s="13" t="str">
        <f t="shared" si="318"/>
        <v>2016</v>
      </c>
      <c r="O3316" s="13" t="str">
        <f t="shared" si="319"/>
        <v>Nov</v>
      </c>
      <c r="P3316" s="13">
        <f t="shared" si="320"/>
        <v>42705.332638888889</v>
      </c>
      <c r="Q3316" t="b">
        <v>0</v>
      </c>
      <c r="R3316">
        <v>44</v>
      </c>
      <c r="S3316" t="b">
        <v>1</v>
      </c>
      <c r="T3316" t="s">
        <v>8269</v>
      </c>
      <c r="U3316" s="9" t="s">
        <v>8315</v>
      </c>
      <c r="V3316" t="s">
        <v>8316</v>
      </c>
    </row>
    <row r="3317" spans="1:22" ht="60" x14ac:dyDescent="0.3">
      <c r="A3317">
        <v>3422</v>
      </c>
      <c r="B3317" s="3" t="s">
        <v>3421</v>
      </c>
      <c r="C3317" s="3" t="s">
        <v>7532</v>
      </c>
      <c r="D3317" s="20">
        <v>3000</v>
      </c>
      <c r="E3317" s="7">
        <v>3273</v>
      </c>
      <c r="F3317" s="7">
        <f t="shared" si="321"/>
        <v>109</v>
      </c>
      <c r="G3317" s="7">
        <f t="shared" si="316"/>
        <v>71.150000000000006</v>
      </c>
      <c r="H3317" t="s">
        <v>8218</v>
      </c>
      <c r="I3317" t="s">
        <v>8224</v>
      </c>
      <c r="J3317" t="s">
        <v>8246</v>
      </c>
      <c r="K3317">
        <v>1450051200</v>
      </c>
      <c r="L3317">
        <v>1447594176</v>
      </c>
      <c r="M3317" s="13">
        <f t="shared" si="317"/>
        <v>42323.562222222223</v>
      </c>
      <c r="N3317" s="13" t="str">
        <f t="shared" si="318"/>
        <v>2015</v>
      </c>
      <c r="O3317" s="13" t="str">
        <f t="shared" si="319"/>
        <v>Nov</v>
      </c>
      <c r="P3317" s="13">
        <f t="shared" si="320"/>
        <v>42352</v>
      </c>
      <c r="Q3317" t="b">
        <v>0</v>
      </c>
      <c r="R3317">
        <v>46</v>
      </c>
      <c r="S3317" t="b">
        <v>1</v>
      </c>
      <c r="T3317" t="s">
        <v>8269</v>
      </c>
      <c r="U3317" s="9" t="s">
        <v>8315</v>
      </c>
      <c r="V3317" t="s">
        <v>8316</v>
      </c>
    </row>
    <row r="3318" spans="1:22" ht="60" x14ac:dyDescent="0.3">
      <c r="A3318">
        <v>3437</v>
      </c>
      <c r="B3318" s="3" t="s">
        <v>3436</v>
      </c>
      <c r="C3318" s="3" t="s">
        <v>7547</v>
      </c>
      <c r="D3318" s="20">
        <v>3000</v>
      </c>
      <c r="E3318" s="7">
        <v>3030</v>
      </c>
      <c r="F3318" s="7">
        <f t="shared" si="321"/>
        <v>101</v>
      </c>
      <c r="G3318" s="7">
        <f t="shared" si="316"/>
        <v>84.17</v>
      </c>
      <c r="H3318" t="s">
        <v>8218</v>
      </c>
      <c r="I3318" t="s">
        <v>8223</v>
      </c>
      <c r="J3318" t="s">
        <v>8245</v>
      </c>
      <c r="K3318">
        <v>1440003820</v>
      </c>
      <c r="L3318">
        <v>1437411820</v>
      </c>
      <c r="M3318" s="13">
        <f t="shared" si="317"/>
        <v>42205.710879629631</v>
      </c>
      <c r="N3318" s="13" t="str">
        <f t="shared" si="318"/>
        <v>2015</v>
      </c>
      <c r="O3318" s="13" t="str">
        <f t="shared" si="319"/>
        <v>Jul</v>
      </c>
      <c r="P3318" s="13">
        <f t="shared" si="320"/>
        <v>42235.710879629631</v>
      </c>
      <c r="Q3318" t="b">
        <v>0</v>
      </c>
      <c r="R3318">
        <v>36</v>
      </c>
      <c r="S3318" t="b">
        <v>1</v>
      </c>
      <c r="T3318" t="s">
        <v>8269</v>
      </c>
      <c r="U3318" s="9" t="s">
        <v>8315</v>
      </c>
      <c r="V3318" t="s">
        <v>8316</v>
      </c>
    </row>
    <row r="3319" spans="1:22" ht="45" x14ac:dyDescent="0.3">
      <c r="A3319">
        <v>3456</v>
      </c>
      <c r="B3319" s="3" t="s">
        <v>3455</v>
      </c>
      <c r="C3319" s="3" t="s">
        <v>7566</v>
      </c>
      <c r="D3319" s="20">
        <v>3000</v>
      </c>
      <c r="E3319" s="7">
        <v>5739</v>
      </c>
      <c r="F3319" s="7">
        <f t="shared" si="321"/>
        <v>191</v>
      </c>
      <c r="G3319" s="7">
        <f t="shared" si="316"/>
        <v>358.69</v>
      </c>
      <c r="H3319" t="s">
        <v>8218</v>
      </c>
      <c r="I3319" t="s">
        <v>8223</v>
      </c>
      <c r="J3319" t="s">
        <v>8245</v>
      </c>
      <c r="K3319">
        <v>1406876340</v>
      </c>
      <c r="L3319">
        <v>1404190567</v>
      </c>
      <c r="M3319" s="13">
        <f t="shared" si="317"/>
        <v>41821.205636574072</v>
      </c>
      <c r="N3319" s="13" t="str">
        <f t="shared" si="318"/>
        <v>2014</v>
      </c>
      <c r="O3319" s="13" t="str">
        <f t="shared" si="319"/>
        <v>Jul</v>
      </c>
      <c r="P3319" s="13">
        <f t="shared" si="320"/>
        <v>41852.290972222225</v>
      </c>
      <c r="Q3319" t="b">
        <v>0</v>
      </c>
      <c r="R3319">
        <v>16</v>
      </c>
      <c r="S3319" t="b">
        <v>1</v>
      </c>
      <c r="T3319" t="s">
        <v>8269</v>
      </c>
      <c r="U3319" s="9" t="s">
        <v>8315</v>
      </c>
      <c r="V3319" t="s">
        <v>8316</v>
      </c>
    </row>
    <row r="3320" spans="1:22" x14ac:dyDescent="0.3">
      <c r="A3320">
        <v>3467</v>
      </c>
      <c r="B3320" s="3" t="s">
        <v>3466</v>
      </c>
      <c r="C3320" s="3" t="s">
        <v>7577</v>
      </c>
      <c r="D3320" s="20">
        <v>3000</v>
      </c>
      <c r="E3320" s="7">
        <v>3030</v>
      </c>
      <c r="F3320" s="7">
        <f t="shared" si="321"/>
        <v>101</v>
      </c>
      <c r="G3320" s="7">
        <f t="shared" si="316"/>
        <v>64.47</v>
      </c>
      <c r="H3320" t="s">
        <v>8218</v>
      </c>
      <c r="I3320" t="s">
        <v>8223</v>
      </c>
      <c r="J3320" t="s">
        <v>8245</v>
      </c>
      <c r="K3320">
        <v>1426864032</v>
      </c>
      <c r="L3320">
        <v>1424275632</v>
      </c>
      <c r="M3320" s="13">
        <f t="shared" si="317"/>
        <v>42053.671666666662</v>
      </c>
      <c r="N3320" s="13" t="str">
        <f t="shared" si="318"/>
        <v>2015</v>
      </c>
      <c r="O3320" s="13" t="str">
        <f t="shared" si="319"/>
        <v>Feb</v>
      </c>
      <c r="P3320" s="13">
        <f t="shared" si="320"/>
        <v>42083.630000000005</v>
      </c>
      <c r="Q3320" t="b">
        <v>0</v>
      </c>
      <c r="R3320">
        <v>47</v>
      </c>
      <c r="S3320" t="b">
        <v>1</v>
      </c>
      <c r="T3320" t="s">
        <v>8269</v>
      </c>
      <c r="U3320" s="9" t="s">
        <v>8315</v>
      </c>
      <c r="V3320" t="s">
        <v>8316</v>
      </c>
    </row>
    <row r="3321" spans="1:22" ht="45" x14ac:dyDescent="0.3">
      <c r="A3321">
        <v>3482</v>
      </c>
      <c r="B3321" s="3" t="s">
        <v>3481</v>
      </c>
      <c r="C3321" s="3" t="s">
        <v>7592</v>
      </c>
      <c r="D3321" s="20">
        <v>3000</v>
      </c>
      <c r="E3321" s="7">
        <v>4150</v>
      </c>
      <c r="F3321" s="7">
        <f t="shared" si="321"/>
        <v>138</v>
      </c>
      <c r="G3321" s="7">
        <f t="shared" si="316"/>
        <v>51.88</v>
      </c>
      <c r="H3321" t="s">
        <v>8218</v>
      </c>
      <c r="I3321" t="s">
        <v>8224</v>
      </c>
      <c r="J3321" t="s">
        <v>8246</v>
      </c>
      <c r="K3321">
        <v>1404671466</v>
      </c>
      <c r="L3321">
        <v>1402079466</v>
      </c>
      <c r="M3321" s="13">
        <f t="shared" si="317"/>
        <v>41796.771597222221</v>
      </c>
      <c r="N3321" s="13" t="str">
        <f t="shared" si="318"/>
        <v>2014</v>
      </c>
      <c r="O3321" s="13" t="str">
        <f t="shared" si="319"/>
        <v>Jun</v>
      </c>
      <c r="P3321" s="13">
        <f t="shared" si="320"/>
        <v>41826.771597222221</v>
      </c>
      <c r="Q3321" t="b">
        <v>0</v>
      </c>
      <c r="R3321">
        <v>80</v>
      </c>
      <c r="S3321" t="b">
        <v>1</v>
      </c>
      <c r="T3321" t="s">
        <v>8269</v>
      </c>
      <c r="U3321" s="9" t="s">
        <v>8315</v>
      </c>
      <c r="V3321" t="s">
        <v>8316</v>
      </c>
    </row>
    <row r="3322" spans="1:22" ht="45" x14ac:dyDescent="0.3">
      <c r="A3322">
        <v>3486</v>
      </c>
      <c r="B3322" s="3" t="s">
        <v>3485</v>
      </c>
      <c r="C3322" s="3" t="s">
        <v>7596</v>
      </c>
      <c r="D3322" s="20">
        <v>3000</v>
      </c>
      <c r="E3322" s="7">
        <v>4656</v>
      </c>
      <c r="F3322" s="7">
        <f t="shared" si="321"/>
        <v>155</v>
      </c>
      <c r="G3322" s="7">
        <f t="shared" si="316"/>
        <v>83.14</v>
      </c>
      <c r="H3322" t="s">
        <v>8218</v>
      </c>
      <c r="I3322" t="s">
        <v>8223</v>
      </c>
      <c r="J3322" t="s">
        <v>8245</v>
      </c>
      <c r="K3322">
        <v>1433314740</v>
      </c>
      <c r="L3322">
        <v>1430600401</v>
      </c>
      <c r="M3322" s="13">
        <f t="shared" si="317"/>
        <v>42126.87501157407</v>
      </c>
      <c r="N3322" s="13" t="str">
        <f t="shared" si="318"/>
        <v>2015</v>
      </c>
      <c r="O3322" s="13" t="str">
        <f t="shared" si="319"/>
        <v>May</v>
      </c>
      <c r="P3322" s="13">
        <f t="shared" si="320"/>
        <v>42158.290972222225</v>
      </c>
      <c r="Q3322" t="b">
        <v>0</v>
      </c>
      <c r="R3322">
        <v>56</v>
      </c>
      <c r="S3322" t="b">
        <v>1</v>
      </c>
      <c r="T3322" t="s">
        <v>8269</v>
      </c>
      <c r="U3322" s="9" t="s">
        <v>8315</v>
      </c>
      <c r="V3322" t="s">
        <v>8316</v>
      </c>
    </row>
    <row r="3323" spans="1:22" ht="60" x14ac:dyDescent="0.3">
      <c r="A3323">
        <v>3488</v>
      </c>
      <c r="B3323" s="3" t="s">
        <v>3487</v>
      </c>
      <c r="C3323" s="3" t="s">
        <v>7598</v>
      </c>
      <c r="D3323" s="20">
        <v>3000</v>
      </c>
      <c r="E3323" s="7">
        <v>3636</v>
      </c>
      <c r="F3323" s="7">
        <f t="shared" si="321"/>
        <v>121</v>
      </c>
      <c r="G3323" s="7">
        <f t="shared" si="316"/>
        <v>125.38</v>
      </c>
      <c r="H3323" t="s">
        <v>8218</v>
      </c>
      <c r="I3323" t="s">
        <v>8223</v>
      </c>
      <c r="J3323" t="s">
        <v>8245</v>
      </c>
      <c r="K3323">
        <v>1429286400</v>
      </c>
      <c r="L3323">
        <v>1427221560</v>
      </c>
      <c r="M3323" s="13">
        <f t="shared" si="317"/>
        <v>42087.768055555556</v>
      </c>
      <c r="N3323" s="13" t="str">
        <f t="shared" si="318"/>
        <v>2015</v>
      </c>
      <c r="O3323" s="13" t="str">
        <f t="shared" si="319"/>
        <v>Mar</v>
      </c>
      <c r="P3323" s="13">
        <f t="shared" si="320"/>
        <v>42111.666666666672</v>
      </c>
      <c r="Q3323" t="b">
        <v>0</v>
      </c>
      <c r="R3323">
        <v>29</v>
      </c>
      <c r="S3323" t="b">
        <v>1</v>
      </c>
      <c r="T3323" t="s">
        <v>8269</v>
      </c>
      <c r="U3323" s="9" t="s">
        <v>8315</v>
      </c>
      <c r="V3323" t="s">
        <v>8316</v>
      </c>
    </row>
    <row r="3324" spans="1:22" ht="60" x14ac:dyDescent="0.3">
      <c r="A3324">
        <v>3496</v>
      </c>
      <c r="B3324" s="3" t="s">
        <v>3495</v>
      </c>
      <c r="C3324" s="3" t="s">
        <v>7606</v>
      </c>
      <c r="D3324" s="20">
        <v>3000</v>
      </c>
      <c r="E3324" s="7">
        <v>3732</v>
      </c>
      <c r="F3324" s="7">
        <f t="shared" si="321"/>
        <v>124</v>
      </c>
      <c r="G3324" s="7">
        <f t="shared" si="316"/>
        <v>47.85</v>
      </c>
      <c r="H3324" t="s">
        <v>8218</v>
      </c>
      <c r="I3324" t="s">
        <v>8223</v>
      </c>
      <c r="J3324" t="s">
        <v>8245</v>
      </c>
      <c r="K3324">
        <v>1473625166</v>
      </c>
      <c r="L3324">
        <v>1470169166</v>
      </c>
      <c r="M3324" s="13">
        <f t="shared" si="317"/>
        <v>42584.846828703703</v>
      </c>
      <c r="N3324" s="13" t="str">
        <f t="shared" si="318"/>
        <v>2016</v>
      </c>
      <c r="O3324" s="13" t="str">
        <f t="shared" si="319"/>
        <v>Aug</v>
      </c>
      <c r="P3324" s="13">
        <f t="shared" si="320"/>
        <v>42624.846828703703</v>
      </c>
      <c r="Q3324" t="b">
        <v>0</v>
      </c>
      <c r="R3324">
        <v>78</v>
      </c>
      <c r="S3324" t="b">
        <v>1</v>
      </c>
      <c r="T3324" t="s">
        <v>8269</v>
      </c>
      <c r="U3324" s="9" t="s">
        <v>8315</v>
      </c>
      <c r="V3324" t="s">
        <v>8316</v>
      </c>
    </row>
    <row r="3325" spans="1:22" ht="60" x14ac:dyDescent="0.3">
      <c r="A3325">
        <v>3506</v>
      </c>
      <c r="B3325" s="3" t="s">
        <v>3505</v>
      </c>
      <c r="C3325" s="3" t="s">
        <v>7616</v>
      </c>
      <c r="D3325" s="20">
        <v>3000</v>
      </c>
      <c r="E3325" s="7">
        <v>3045</v>
      </c>
      <c r="F3325" s="7">
        <f t="shared" si="321"/>
        <v>102</v>
      </c>
      <c r="G3325" s="7">
        <f t="shared" si="316"/>
        <v>105</v>
      </c>
      <c r="H3325" t="s">
        <v>8218</v>
      </c>
      <c r="I3325" t="s">
        <v>8223</v>
      </c>
      <c r="J3325" t="s">
        <v>8245</v>
      </c>
      <c r="K3325">
        <v>1408815440</v>
      </c>
      <c r="L3325">
        <v>1404927440</v>
      </c>
      <c r="M3325" s="13">
        <f t="shared" si="317"/>
        <v>41829.734259259261</v>
      </c>
      <c r="N3325" s="13" t="str">
        <f t="shared" si="318"/>
        <v>2014</v>
      </c>
      <c r="O3325" s="13" t="str">
        <f t="shared" si="319"/>
        <v>Jul</v>
      </c>
      <c r="P3325" s="13">
        <f t="shared" si="320"/>
        <v>41874.734259259261</v>
      </c>
      <c r="Q3325" t="b">
        <v>0</v>
      </c>
      <c r="R3325">
        <v>29</v>
      </c>
      <c r="S3325" t="b">
        <v>1</v>
      </c>
      <c r="T3325" t="s">
        <v>8269</v>
      </c>
      <c r="U3325" s="9" t="s">
        <v>8315</v>
      </c>
      <c r="V3325" t="s">
        <v>8316</v>
      </c>
    </row>
    <row r="3326" spans="1:22" ht="60" x14ac:dyDescent="0.3">
      <c r="A3326">
        <v>3509</v>
      </c>
      <c r="B3326" s="3" t="s">
        <v>3508</v>
      </c>
      <c r="C3326" s="3" t="s">
        <v>7619</v>
      </c>
      <c r="D3326" s="20">
        <v>3000</v>
      </c>
      <c r="E3326" s="7">
        <v>3190</v>
      </c>
      <c r="F3326" s="7">
        <f t="shared" si="321"/>
        <v>106</v>
      </c>
      <c r="G3326" s="7">
        <f t="shared" si="316"/>
        <v>96.67</v>
      </c>
      <c r="H3326" t="s">
        <v>8218</v>
      </c>
      <c r="I3326" t="s">
        <v>8223</v>
      </c>
      <c r="J3326" t="s">
        <v>8245</v>
      </c>
      <c r="K3326">
        <v>1416545700</v>
      </c>
      <c r="L3326">
        <v>1415392666</v>
      </c>
      <c r="M3326" s="13">
        <f t="shared" si="317"/>
        <v>41950.859560185185</v>
      </c>
      <c r="N3326" s="13" t="str">
        <f t="shared" si="318"/>
        <v>2014</v>
      </c>
      <c r="O3326" s="13" t="str">
        <f t="shared" si="319"/>
        <v>Nov</v>
      </c>
      <c r="P3326" s="13">
        <f t="shared" si="320"/>
        <v>41964.204861111109</v>
      </c>
      <c r="Q3326" t="b">
        <v>0</v>
      </c>
      <c r="R3326">
        <v>33</v>
      </c>
      <c r="S3326" t="b">
        <v>1</v>
      </c>
      <c r="T3326" t="s">
        <v>8269</v>
      </c>
      <c r="U3326" s="9" t="s">
        <v>8315</v>
      </c>
      <c r="V3326" t="s">
        <v>8316</v>
      </c>
    </row>
    <row r="3327" spans="1:22" ht="45" x14ac:dyDescent="0.3">
      <c r="A3327">
        <v>3515</v>
      </c>
      <c r="B3327" s="3" t="s">
        <v>3514</v>
      </c>
      <c r="C3327" s="3" t="s">
        <v>7625</v>
      </c>
      <c r="D3327" s="20">
        <v>3000</v>
      </c>
      <c r="E3327" s="7">
        <v>3080</v>
      </c>
      <c r="F3327" s="7">
        <f t="shared" si="321"/>
        <v>103</v>
      </c>
      <c r="G3327" s="7">
        <f t="shared" si="316"/>
        <v>66.959999999999994</v>
      </c>
      <c r="H3327" t="s">
        <v>8218</v>
      </c>
      <c r="I3327" t="s">
        <v>8223</v>
      </c>
      <c r="J3327" t="s">
        <v>8245</v>
      </c>
      <c r="K3327">
        <v>1433097171</v>
      </c>
      <c r="L3327">
        <v>1430505171</v>
      </c>
      <c r="M3327" s="13">
        <f t="shared" si="317"/>
        <v>42125.772812499999</v>
      </c>
      <c r="N3327" s="13" t="str">
        <f t="shared" si="318"/>
        <v>2015</v>
      </c>
      <c r="O3327" s="13" t="str">
        <f t="shared" si="319"/>
        <v>May</v>
      </c>
      <c r="P3327" s="13">
        <f t="shared" si="320"/>
        <v>42155.772812499999</v>
      </c>
      <c r="Q3327" t="b">
        <v>0</v>
      </c>
      <c r="R3327">
        <v>46</v>
      </c>
      <c r="S3327" t="b">
        <v>1</v>
      </c>
      <c r="T3327" t="s">
        <v>8269</v>
      </c>
      <c r="U3327" s="9" t="s">
        <v>8315</v>
      </c>
      <c r="V3327" t="s">
        <v>8316</v>
      </c>
    </row>
    <row r="3328" spans="1:22" ht="45" x14ac:dyDescent="0.3">
      <c r="A3328">
        <v>3573</v>
      </c>
      <c r="B3328" s="3" t="s">
        <v>3572</v>
      </c>
      <c r="C3328" s="3" t="s">
        <v>7683</v>
      </c>
      <c r="D3328" s="20">
        <v>3000</v>
      </c>
      <c r="E3328" s="7">
        <v>3084</v>
      </c>
      <c r="F3328" s="7">
        <f t="shared" si="321"/>
        <v>103</v>
      </c>
      <c r="G3328" s="7">
        <f t="shared" si="316"/>
        <v>39.54</v>
      </c>
      <c r="H3328" t="s">
        <v>8218</v>
      </c>
      <c r="I3328" t="s">
        <v>8224</v>
      </c>
      <c r="J3328" t="s">
        <v>8246</v>
      </c>
      <c r="K3328">
        <v>1415440846</v>
      </c>
      <c r="L3328">
        <v>1412845246</v>
      </c>
      <c r="M3328" s="13">
        <f t="shared" si="317"/>
        <v>41921.375532407408</v>
      </c>
      <c r="N3328" s="13" t="str">
        <f t="shared" si="318"/>
        <v>2014</v>
      </c>
      <c r="O3328" s="13" t="str">
        <f t="shared" si="319"/>
        <v>Oct</v>
      </c>
      <c r="P3328" s="13">
        <f t="shared" si="320"/>
        <v>41951.417199074072</v>
      </c>
      <c r="Q3328" t="b">
        <v>0</v>
      </c>
      <c r="R3328">
        <v>78</v>
      </c>
      <c r="S3328" t="b">
        <v>1</v>
      </c>
      <c r="T3328" t="s">
        <v>8269</v>
      </c>
      <c r="U3328" s="9" t="s">
        <v>8315</v>
      </c>
      <c r="V3328" t="s">
        <v>8316</v>
      </c>
    </row>
    <row r="3329" spans="1:22" ht="60" x14ac:dyDescent="0.3">
      <c r="A3329">
        <v>3583</v>
      </c>
      <c r="B3329" s="3" t="s">
        <v>3582</v>
      </c>
      <c r="C3329" s="3" t="s">
        <v>7693</v>
      </c>
      <c r="D3329" s="20">
        <v>3000</v>
      </c>
      <c r="E3329" s="7">
        <v>3255</v>
      </c>
      <c r="F3329" s="7">
        <f t="shared" si="321"/>
        <v>109</v>
      </c>
      <c r="G3329" s="7">
        <f t="shared" si="316"/>
        <v>135.63</v>
      </c>
      <c r="H3329" t="s">
        <v>8218</v>
      </c>
      <c r="I3329" t="s">
        <v>8223</v>
      </c>
      <c r="J3329" t="s">
        <v>8245</v>
      </c>
      <c r="K3329">
        <v>1460970805</v>
      </c>
      <c r="L3329">
        <v>1455790405</v>
      </c>
      <c r="M3329" s="13">
        <f t="shared" si="317"/>
        <v>42418.425983796296</v>
      </c>
      <c r="N3329" s="13" t="str">
        <f t="shared" si="318"/>
        <v>2016</v>
      </c>
      <c r="O3329" s="13" t="str">
        <f t="shared" si="319"/>
        <v>Feb</v>
      </c>
      <c r="P3329" s="13">
        <f t="shared" si="320"/>
        <v>42478.384317129632</v>
      </c>
      <c r="Q3329" t="b">
        <v>0</v>
      </c>
      <c r="R3329">
        <v>24</v>
      </c>
      <c r="S3329" t="b">
        <v>1</v>
      </c>
      <c r="T3329" t="s">
        <v>8269</v>
      </c>
      <c r="U3329" s="9" t="s">
        <v>8315</v>
      </c>
      <c r="V3329" t="s">
        <v>8316</v>
      </c>
    </row>
    <row r="3330" spans="1:22" ht="90" x14ac:dyDescent="0.3">
      <c r="A3330">
        <v>3584</v>
      </c>
      <c r="B3330" s="3" t="s">
        <v>3583</v>
      </c>
      <c r="C3330" s="3" t="s">
        <v>7694</v>
      </c>
      <c r="D3330" s="20">
        <v>3000</v>
      </c>
      <c r="E3330" s="7">
        <v>3465</v>
      </c>
      <c r="F3330" s="7">
        <f t="shared" si="321"/>
        <v>116</v>
      </c>
      <c r="G3330" s="7">
        <f t="shared" si="316"/>
        <v>30.94</v>
      </c>
      <c r="H3330" t="s">
        <v>8218</v>
      </c>
      <c r="I3330" t="s">
        <v>8224</v>
      </c>
      <c r="J3330" t="s">
        <v>8246</v>
      </c>
      <c r="K3330">
        <v>1436772944</v>
      </c>
      <c r="L3330">
        <v>1434180944</v>
      </c>
      <c r="M3330" s="13">
        <f t="shared" si="317"/>
        <v>42168.316481481481</v>
      </c>
      <c r="N3330" s="13" t="str">
        <f t="shared" si="318"/>
        <v>2015</v>
      </c>
      <c r="O3330" s="13" t="str">
        <f t="shared" si="319"/>
        <v>Jun</v>
      </c>
      <c r="P3330" s="13">
        <f t="shared" si="320"/>
        <v>42198.316481481481</v>
      </c>
      <c r="Q3330" t="b">
        <v>0</v>
      </c>
      <c r="R3330">
        <v>112</v>
      </c>
      <c r="S3330" t="b">
        <v>1</v>
      </c>
      <c r="T3330" t="s">
        <v>8269</v>
      </c>
      <c r="U3330" s="9" t="s">
        <v>8315</v>
      </c>
      <c r="V3330" t="s">
        <v>8316</v>
      </c>
    </row>
    <row r="3331" spans="1:22" ht="45" x14ac:dyDescent="0.3">
      <c r="A3331">
        <v>3593</v>
      </c>
      <c r="B3331" s="3" t="s">
        <v>3592</v>
      </c>
      <c r="C3331" s="3" t="s">
        <v>7703</v>
      </c>
      <c r="D3331" s="20">
        <v>3000</v>
      </c>
      <c r="E3331" s="7">
        <v>3319</v>
      </c>
      <c r="F3331" s="7">
        <f t="shared" si="321"/>
        <v>111</v>
      </c>
      <c r="G3331" s="7">
        <f t="shared" si="316"/>
        <v>77.19</v>
      </c>
      <c r="H3331" t="s">
        <v>8218</v>
      </c>
      <c r="I3331" t="s">
        <v>8223</v>
      </c>
      <c r="J3331" t="s">
        <v>8245</v>
      </c>
      <c r="K3331">
        <v>1420489560</v>
      </c>
      <c r="L3331">
        <v>1417469639</v>
      </c>
      <c r="M3331" s="13">
        <f t="shared" si="317"/>
        <v>41974.898599537039</v>
      </c>
      <c r="N3331" s="13" t="str">
        <f t="shared" si="318"/>
        <v>2014</v>
      </c>
      <c r="O3331" s="13" t="str">
        <f t="shared" si="319"/>
        <v>Dec</v>
      </c>
      <c r="P3331" s="13">
        <f t="shared" si="320"/>
        <v>42009.851388888885</v>
      </c>
      <c r="Q3331" t="b">
        <v>0</v>
      </c>
      <c r="R3331">
        <v>43</v>
      </c>
      <c r="S3331" t="b">
        <v>1</v>
      </c>
      <c r="T3331" t="s">
        <v>8269</v>
      </c>
      <c r="U3331" s="9" t="s">
        <v>8315</v>
      </c>
      <c r="V3331" t="s">
        <v>8316</v>
      </c>
    </row>
    <row r="3332" spans="1:22" ht="60" x14ac:dyDescent="0.3">
      <c r="A3332">
        <v>3604</v>
      </c>
      <c r="B3332" s="3" t="s">
        <v>3603</v>
      </c>
      <c r="C3332" s="3" t="s">
        <v>7714</v>
      </c>
      <c r="D3332" s="20">
        <v>3000</v>
      </c>
      <c r="E3332" s="7">
        <v>3385</v>
      </c>
      <c r="F3332" s="7">
        <f t="shared" si="321"/>
        <v>113</v>
      </c>
      <c r="G3332" s="7">
        <f t="shared" si="316"/>
        <v>49.06</v>
      </c>
      <c r="H3332" t="s">
        <v>8218</v>
      </c>
      <c r="I3332" t="s">
        <v>8223</v>
      </c>
      <c r="J3332" t="s">
        <v>8245</v>
      </c>
      <c r="K3332">
        <v>1461913140</v>
      </c>
      <c r="L3332">
        <v>1461370956</v>
      </c>
      <c r="M3332" s="13">
        <f t="shared" si="317"/>
        <v>42483.015694444446</v>
      </c>
      <c r="N3332" s="13" t="str">
        <f t="shared" si="318"/>
        <v>2016</v>
      </c>
      <c r="O3332" s="13" t="str">
        <f t="shared" si="319"/>
        <v>Apr</v>
      </c>
      <c r="P3332" s="13">
        <f t="shared" si="320"/>
        <v>42489.290972222225</v>
      </c>
      <c r="Q3332" t="b">
        <v>0</v>
      </c>
      <c r="R3332">
        <v>69</v>
      </c>
      <c r="S3332" t="b">
        <v>1</v>
      </c>
      <c r="T3332" t="s">
        <v>8269</v>
      </c>
      <c r="U3332" s="9" t="s">
        <v>8315</v>
      </c>
      <c r="V3332" t="s">
        <v>8316</v>
      </c>
    </row>
    <row r="3333" spans="1:22" ht="45" x14ac:dyDescent="0.3">
      <c r="A3333">
        <v>3606</v>
      </c>
      <c r="B3333" s="3" t="s">
        <v>3605</v>
      </c>
      <c r="C3333" s="3" t="s">
        <v>7716</v>
      </c>
      <c r="D3333" s="20">
        <v>3000</v>
      </c>
      <c r="E3333" s="7">
        <v>3908</v>
      </c>
      <c r="F3333" s="7">
        <f t="shared" si="321"/>
        <v>130</v>
      </c>
      <c r="G3333" s="7">
        <f t="shared" si="316"/>
        <v>61.06</v>
      </c>
      <c r="H3333" t="s">
        <v>8218</v>
      </c>
      <c r="I3333" t="s">
        <v>8224</v>
      </c>
      <c r="J3333" t="s">
        <v>8246</v>
      </c>
      <c r="K3333">
        <v>1471185057</v>
      </c>
      <c r="L3333">
        <v>1468593057</v>
      </c>
      <c r="M3333" s="13">
        <f t="shared" si="317"/>
        <v>42566.604826388888</v>
      </c>
      <c r="N3333" s="13" t="str">
        <f t="shared" si="318"/>
        <v>2016</v>
      </c>
      <c r="O3333" s="13" t="str">
        <f t="shared" si="319"/>
        <v>Jul</v>
      </c>
      <c r="P3333" s="13">
        <f t="shared" si="320"/>
        <v>42596.604826388888</v>
      </c>
      <c r="Q3333" t="b">
        <v>0</v>
      </c>
      <c r="R3333">
        <v>64</v>
      </c>
      <c r="S3333" t="b">
        <v>1</v>
      </c>
      <c r="T3333" t="s">
        <v>8269</v>
      </c>
      <c r="U3333" s="9" t="s">
        <v>8315</v>
      </c>
      <c r="V3333" t="s">
        <v>8316</v>
      </c>
    </row>
    <row r="3334" spans="1:22" ht="45" x14ac:dyDescent="0.3">
      <c r="A3334">
        <v>3621</v>
      </c>
      <c r="B3334" s="3" t="s">
        <v>3619</v>
      </c>
      <c r="C3334" s="3" t="s">
        <v>7731</v>
      </c>
      <c r="D3334" s="20">
        <v>3000</v>
      </c>
      <c r="E3334" s="7">
        <v>3292</v>
      </c>
      <c r="F3334" s="7">
        <f t="shared" si="321"/>
        <v>110</v>
      </c>
      <c r="G3334" s="7">
        <f t="shared" si="316"/>
        <v>47.03</v>
      </c>
      <c r="H3334" t="s">
        <v>8218</v>
      </c>
      <c r="I3334" t="s">
        <v>8223</v>
      </c>
      <c r="J3334" t="s">
        <v>8245</v>
      </c>
      <c r="K3334">
        <v>1475269200</v>
      </c>
      <c r="L3334">
        <v>1473200844</v>
      </c>
      <c r="M3334" s="13">
        <f t="shared" si="317"/>
        <v>42619.935694444444</v>
      </c>
      <c r="N3334" s="13" t="str">
        <f t="shared" si="318"/>
        <v>2016</v>
      </c>
      <c r="O3334" s="13" t="str">
        <f t="shared" si="319"/>
        <v>Sep</v>
      </c>
      <c r="P3334" s="13">
        <f t="shared" si="320"/>
        <v>42643.875</v>
      </c>
      <c r="Q3334" t="b">
        <v>0</v>
      </c>
      <c r="R3334">
        <v>70</v>
      </c>
      <c r="S3334" t="b">
        <v>1</v>
      </c>
      <c r="T3334" t="s">
        <v>8269</v>
      </c>
      <c r="U3334" s="9" t="s">
        <v>8315</v>
      </c>
      <c r="V3334" t="s">
        <v>8316</v>
      </c>
    </row>
    <row r="3335" spans="1:22" ht="75" x14ac:dyDescent="0.3">
      <c r="A3335">
        <v>3624</v>
      </c>
      <c r="B3335" s="3" t="s">
        <v>3622</v>
      </c>
      <c r="C3335" s="3" t="s">
        <v>7734</v>
      </c>
      <c r="D3335" s="20">
        <v>3000</v>
      </c>
      <c r="E3335" s="7">
        <v>3148</v>
      </c>
      <c r="F3335" s="7">
        <f t="shared" si="321"/>
        <v>105</v>
      </c>
      <c r="G3335" s="7">
        <f t="shared" si="316"/>
        <v>80.72</v>
      </c>
      <c r="H3335" t="s">
        <v>8218</v>
      </c>
      <c r="I3335" t="s">
        <v>8223</v>
      </c>
      <c r="J3335" t="s">
        <v>8245</v>
      </c>
      <c r="K3335">
        <v>1471977290</v>
      </c>
      <c r="L3335">
        <v>1466793290</v>
      </c>
      <c r="M3335" s="13">
        <f t="shared" si="317"/>
        <v>42545.774189814809</v>
      </c>
      <c r="N3335" s="13" t="str">
        <f t="shared" si="318"/>
        <v>2016</v>
      </c>
      <c r="O3335" s="13" t="str">
        <f t="shared" si="319"/>
        <v>Jun</v>
      </c>
      <c r="P3335" s="13">
        <f t="shared" si="320"/>
        <v>42605.774189814809</v>
      </c>
      <c r="Q3335" t="b">
        <v>0</v>
      </c>
      <c r="R3335">
        <v>39</v>
      </c>
      <c r="S3335" t="b">
        <v>1</v>
      </c>
      <c r="T3335" t="s">
        <v>8269</v>
      </c>
      <c r="U3335" s="9" t="s">
        <v>8315</v>
      </c>
      <c r="V3335" t="s">
        <v>8316</v>
      </c>
    </row>
    <row r="3336" spans="1:22" ht="60" x14ac:dyDescent="0.3">
      <c r="A3336">
        <v>3625</v>
      </c>
      <c r="B3336" s="3" t="s">
        <v>3623</v>
      </c>
      <c r="C3336" s="3" t="s">
        <v>7735</v>
      </c>
      <c r="D3336" s="20">
        <v>3000</v>
      </c>
      <c r="E3336" s="7">
        <v>3080</v>
      </c>
      <c r="F3336" s="7">
        <f t="shared" si="321"/>
        <v>103</v>
      </c>
      <c r="G3336" s="7">
        <f t="shared" si="316"/>
        <v>39.49</v>
      </c>
      <c r="H3336" t="s">
        <v>8218</v>
      </c>
      <c r="I3336" t="s">
        <v>8224</v>
      </c>
      <c r="J3336" t="s">
        <v>8246</v>
      </c>
      <c r="K3336">
        <v>1435851577</v>
      </c>
      <c r="L3336">
        <v>1433259577</v>
      </c>
      <c r="M3336" s="13">
        <f t="shared" si="317"/>
        <v>42157.652511574073</v>
      </c>
      <c r="N3336" s="13" t="str">
        <f t="shared" si="318"/>
        <v>2015</v>
      </c>
      <c r="O3336" s="13" t="str">
        <f t="shared" si="319"/>
        <v>Jun</v>
      </c>
      <c r="P3336" s="13">
        <f t="shared" si="320"/>
        <v>42187.652511574073</v>
      </c>
      <c r="Q3336" t="b">
        <v>0</v>
      </c>
      <c r="R3336">
        <v>78</v>
      </c>
      <c r="S3336" t="b">
        <v>1</v>
      </c>
      <c r="T3336" t="s">
        <v>8269</v>
      </c>
      <c r="U3336" s="9" t="s">
        <v>8315</v>
      </c>
      <c r="V3336" t="s">
        <v>8316</v>
      </c>
    </row>
    <row r="3337" spans="1:22" ht="45" x14ac:dyDescent="0.3">
      <c r="A3337">
        <v>3659</v>
      </c>
      <c r="B3337" s="3" t="s">
        <v>3656</v>
      </c>
      <c r="C3337" s="3" t="s">
        <v>7769</v>
      </c>
      <c r="D3337" s="20">
        <v>3000</v>
      </c>
      <c r="E3337" s="7">
        <v>3061</v>
      </c>
      <c r="F3337" s="7">
        <f t="shared" si="321"/>
        <v>102</v>
      </c>
      <c r="G3337" s="7">
        <f t="shared" si="316"/>
        <v>235.46</v>
      </c>
      <c r="H3337" t="s">
        <v>8218</v>
      </c>
      <c r="I3337" t="s">
        <v>8223</v>
      </c>
      <c r="J3337" t="s">
        <v>8245</v>
      </c>
      <c r="K3337">
        <v>1426775940</v>
      </c>
      <c r="L3337">
        <v>1424414350</v>
      </c>
      <c r="M3337" s="13">
        <f t="shared" si="317"/>
        <v>42055.277199074073</v>
      </c>
      <c r="N3337" s="13" t="str">
        <f t="shared" si="318"/>
        <v>2015</v>
      </c>
      <c r="O3337" s="13" t="str">
        <f t="shared" si="319"/>
        <v>Feb</v>
      </c>
      <c r="P3337" s="13">
        <f t="shared" si="320"/>
        <v>42082.610416666663</v>
      </c>
      <c r="Q3337" t="b">
        <v>0</v>
      </c>
      <c r="R3337">
        <v>13</v>
      </c>
      <c r="S3337" t="b">
        <v>1</v>
      </c>
      <c r="T3337" t="s">
        <v>8269</v>
      </c>
      <c r="U3337" s="9" t="s">
        <v>8315</v>
      </c>
      <c r="V3337" t="s">
        <v>8316</v>
      </c>
    </row>
    <row r="3338" spans="1:22" ht="60" x14ac:dyDescent="0.3">
      <c r="A3338">
        <v>3661</v>
      </c>
      <c r="B3338" s="3" t="s">
        <v>3658</v>
      </c>
      <c r="C3338" s="3" t="s">
        <v>7771</v>
      </c>
      <c r="D3338" s="20">
        <v>3000</v>
      </c>
      <c r="E3338" s="7">
        <v>3330</v>
      </c>
      <c r="F3338" s="7">
        <f t="shared" si="321"/>
        <v>111</v>
      </c>
      <c r="G3338" s="7">
        <f t="shared" ref="G3338:G3401" si="322">IFERROR(ROUND(E3338/R3338,2),0)</f>
        <v>92.5</v>
      </c>
      <c r="H3338" t="s">
        <v>8218</v>
      </c>
      <c r="I3338" t="s">
        <v>8223</v>
      </c>
      <c r="J3338" t="s">
        <v>8245</v>
      </c>
      <c r="K3338">
        <v>1460260800</v>
      </c>
      <c r="L3338">
        <v>1458336672</v>
      </c>
      <c r="M3338" s="13">
        <f t="shared" ref="M3338:M3401" si="323">(((L3338/60)/60)/24)+DATE(1970,1,1)</f>
        <v>42447.896666666667</v>
      </c>
      <c r="N3338" s="13" t="str">
        <f t="shared" ref="N3338:N3401" si="324">TEXT(M3338, "YYY")</f>
        <v>2016</v>
      </c>
      <c r="O3338" s="13" t="str">
        <f t="shared" ref="O3338:O3401" si="325">TEXT(M3338,"MMM")</f>
        <v>Mar</v>
      </c>
      <c r="P3338" s="13">
        <f t="shared" ref="P3338:P3401" si="326">(((K3338/60)/60)/24)+DATE(1970,1,1)</f>
        <v>42470.166666666672</v>
      </c>
      <c r="Q3338" t="b">
        <v>0</v>
      </c>
      <c r="R3338">
        <v>36</v>
      </c>
      <c r="S3338" t="b">
        <v>1</v>
      </c>
      <c r="T3338" t="s">
        <v>8269</v>
      </c>
      <c r="U3338" s="9" t="s">
        <v>8315</v>
      </c>
      <c r="V3338" t="s">
        <v>8316</v>
      </c>
    </row>
    <row r="3339" spans="1:22" ht="45" x14ac:dyDescent="0.3">
      <c r="A3339">
        <v>3667</v>
      </c>
      <c r="B3339" s="3" t="s">
        <v>3664</v>
      </c>
      <c r="C3339" s="3" t="s">
        <v>7777</v>
      </c>
      <c r="D3339" s="20">
        <v>3000</v>
      </c>
      <c r="E3339" s="7">
        <v>3095.11</v>
      </c>
      <c r="F3339" s="7">
        <f t="shared" si="321"/>
        <v>103</v>
      </c>
      <c r="G3339" s="7">
        <f t="shared" si="322"/>
        <v>53.36</v>
      </c>
      <c r="H3339" t="s">
        <v>8218</v>
      </c>
      <c r="I3339" t="s">
        <v>8224</v>
      </c>
      <c r="J3339" t="s">
        <v>8246</v>
      </c>
      <c r="K3339">
        <v>1437261419</v>
      </c>
      <c r="L3339">
        <v>1434669419</v>
      </c>
      <c r="M3339" s="13">
        <f t="shared" si="323"/>
        <v>42173.970127314817</v>
      </c>
      <c r="N3339" s="13" t="str">
        <f t="shared" si="324"/>
        <v>2015</v>
      </c>
      <c r="O3339" s="13" t="str">
        <f t="shared" si="325"/>
        <v>Jun</v>
      </c>
      <c r="P3339" s="13">
        <f t="shared" si="326"/>
        <v>42203.970127314817</v>
      </c>
      <c r="Q3339" t="b">
        <v>0</v>
      </c>
      <c r="R3339">
        <v>58</v>
      </c>
      <c r="S3339" t="b">
        <v>1</v>
      </c>
      <c r="T3339" t="s">
        <v>8269</v>
      </c>
      <c r="U3339" s="9" t="s">
        <v>8315</v>
      </c>
      <c r="V3339" t="s">
        <v>8316</v>
      </c>
    </row>
    <row r="3340" spans="1:22" ht="60" x14ac:dyDescent="0.3">
      <c r="A3340">
        <v>3672</v>
      </c>
      <c r="B3340" s="3" t="s">
        <v>3669</v>
      </c>
      <c r="C3340" s="3" t="s">
        <v>7782</v>
      </c>
      <c r="D3340" s="20">
        <v>3000</v>
      </c>
      <c r="E3340" s="7">
        <v>3046</v>
      </c>
      <c r="F3340" s="7">
        <f t="shared" si="321"/>
        <v>102</v>
      </c>
      <c r="G3340" s="7">
        <f t="shared" si="322"/>
        <v>53.44</v>
      </c>
      <c r="H3340" t="s">
        <v>8218</v>
      </c>
      <c r="I3340" t="s">
        <v>8224</v>
      </c>
      <c r="J3340" t="s">
        <v>8246</v>
      </c>
      <c r="K3340">
        <v>1411771384</v>
      </c>
      <c r="L3340">
        <v>1409179384</v>
      </c>
      <c r="M3340" s="13">
        <f t="shared" si="323"/>
        <v>41878.946574074071</v>
      </c>
      <c r="N3340" s="13" t="str">
        <f t="shared" si="324"/>
        <v>2014</v>
      </c>
      <c r="O3340" s="13" t="str">
        <f t="shared" si="325"/>
        <v>Aug</v>
      </c>
      <c r="P3340" s="13">
        <f t="shared" si="326"/>
        <v>41908.946574074071</v>
      </c>
      <c r="Q3340" t="b">
        <v>0</v>
      </c>
      <c r="R3340">
        <v>57</v>
      </c>
      <c r="S3340" t="b">
        <v>1</v>
      </c>
      <c r="T3340" t="s">
        <v>8269</v>
      </c>
      <c r="U3340" s="9" t="s">
        <v>8315</v>
      </c>
      <c r="V3340" t="s">
        <v>8316</v>
      </c>
    </row>
    <row r="3341" spans="1:22" ht="45" x14ac:dyDescent="0.3">
      <c r="A3341">
        <v>3680</v>
      </c>
      <c r="B3341" s="3" t="s">
        <v>3677</v>
      </c>
      <c r="C3341" s="3" t="s">
        <v>7790</v>
      </c>
      <c r="D3341" s="20">
        <v>3000</v>
      </c>
      <c r="E3341" s="7">
        <v>3383</v>
      </c>
      <c r="F3341" s="7">
        <f t="shared" si="321"/>
        <v>113</v>
      </c>
      <c r="G3341" s="7">
        <f t="shared" si="322"/>
        <v>99.5</v>
      </c>
      <c r="H3341" t="s">
        <v>8218</v>
      </c>
      <c r="I3341" t="s">
        <v>8223</v>
      </c>
      <c r="J3341" t="s">
        <v>8245</v>
      </c>
      <c r="K3341">
        <v>1475664834</v>
      </c>
      <c r="L3341">
        <v>1473850434</v>
      </c>
      <c r="M3341" s="13">
        <f t="shared" si="323"/>
        <v>42627.454097222217</v>
      </c>
      <c r="N3341" s="13" t="str">
        <f t="shared" si="324"/>
        <v>2016</v>
      </c>
      <c r="O3341" s="13" t="str">
        <f t="shared" si="325"/>
        <v>Sep</v>
      </c>
      <c r="P3341" s="13">
        <f t="shared" si="326"/>
        <v>42648.454097222217</v>
      </c>
      <c r="Q3341" t="b">
        <v>0</v>
      </c>
      <c r="R3341">
        <v>34</v>
      </c>
      <c r="S3341" t="b">
        <v>1</v>
      </c>
      <c r="T3341" t="s">
        <v>8269</v>
      </c>
      <c r="U3341" s="9" t="s">
        <v>8315</v>
      </c>
      <c r="V3341" t="s">
        <v>8316</v>
      </c>
    </row>
    <row r="3342" spans="1:22" ht="45" x14ac:dyDescent="0.3">
      <c r="A3342">
        <v>3682</v>
      </c>
      <c r="B3342" s="3" t="s">
        <v>3679</v>
      </c>
      <c r="C3342" s="3" t="s">
        <v>7792</v>
      </c>
      <c r="D3342" s="20">
        <v>3000</v>
      </c>
      <c r="E3342" s="7">
        <v>4176</v>
      </c>
      <c r="F3342" s="7">
        <f t="shared" si="321"/>
        <v>139</v>
      </c>
      <c r="G3342" s="7">
        <f t="shared" si="322"/>
        <v>62.33</v>
      </c>
      <c r="H3342" t="s">
        <v>8218</v>
      </c>
      <c r="I3342" t="s">
        <v>8223</v>
      </c>
      <c r="J3342" t="s">
        <v>8245</v>
      </c>
      <c r="K3342">
        <v>1402901940</v>
      </c>
      <c r="L3342">
        <v>1399998418</v>
      </c>
      <c r="M3342" s="13">
        <f t="shared" si="323"/>
        <v>41772.685393518521</v>
      </c>
      <c r="N3342" s="13" t="str">
        <f t="shared" si="324"/>
        <v>2014</v>
      </c>
      <c r="O3342" s="13" t="str">
        <f t="shared" si="325"/>
        <v>May</v>
      </c>
      <c r="P3342" s="13">
        <f t="shared" si="326"/>
        <v>41806.290972222225</v>
      </c>
      <c r="Q3342" t="b">
        <v>0</v>
      </c>
      <c r="R3342">
        <v>67</v>
      </c>
      <c r="S3342" t="b">
        <v>1</v>
      </c>
      <c r="T3342" t="s">
        <v>8269</v>
      </c>
      <c r="U3342" s="9" t="s">
        <v>8315</v>
      </c>
      <c r="V3342" t="s">
        <v>8316</v>
      </c>
    </row>
    <row r="3343" spans="1:22" ht="45" x14ac:dyDescent="0.3">
      <c r="A3343">
        <v>3688</v>
      </c>
      <c r="B3343" s="3" t="s">
        <v>3685</v>
      </c>
      <c r="C3343" s="3" t="s">
        <v>7798</v>
      </c>
      <c r="D3343" s="20">
        <v>3000</v>
      </c>
      <c r="E3343" s="7">
        <v>3275</v>
      </c>
      <c r="F3343" s="7">
        <f t="shared" si="321"/>
        <v>109</v>
      </c>
      <c r="G3343" s="7">
        <f t="shared" si="322"/>
        <v>83.97</v>
      </c>
      <c r="H3343" t="s">
        <v>8218</v>
      </c>
      <c r="I3343" t="s">
        <v>8224</v>
      </c>
      <c r="J3343" t="s">
        <v>8246</v>
      </c>
      <c r="K3343">
        <v>1407524004</v>
      </c>
      <c r="L3343">
        <v>1404932004</v>
      </c>
      <c r="M3343" s="13">
        <f t="shared" si="323"/>
        <v>41829.787083333329</v>
      </c>
      <c r="N3343" s="13" t="str">
        <f t="shared" si="324"/>
        <v>2014</v>
      </c>
      <c r="O3343" s="13" t="str">
        <f t="shared" si="325"/>
        <v>Jul</v>
      </c>
      <c r="P3343" s="13">
        <f t="shared" si="326"/>
        <v>41859.787083333329</v>
      </c>
      <c r="Q3343" t="b">
        <v>0</v>
      </c>
      <c r="R3343">
        <v>39</v>
      </c>
      <c r="S3343" t="b">
        <v>1</v>
      </c>
      <c r="T3343" t="s">
        <v>8269</v>
      </c>
      <c r="U3343" s="9" t="s">
        <v>8315</v>
      </c>
      <c r="V3343" t="s">
        <v>8316</v>
      </c>
    </row>
    <row r="3344" spans="1:22" ht="45" x14ac:dyDescent="0.3">
      <c r="A3344">
        <v>3689</v>
      </c>
      <c r="B3344" s="3" t="s">
        <v>3686</v>
      </c>
      <c r="C3344" s="3" t="s">
        <v>7799</v>
      </c>
      <c r="D3344" s="20">
        <v>3000</v>
      </c>
      <c r="E3344" s="7">
        <v>3550</v>
      </c>
      <c r="F3344" s="7">
        <f t="shared" si="321"/>
        <v>118</v>
      </c>
      <c r="G3344" s="7">
        <f t="shared" si="322"/>
        <v>57.26</v>
      </c>
      <c r="H3344" t="s">
        <v>8218</v>
      </c>
      <c r="I3344" t="s">
        <v>8223</v>
      </c>
      <c r="J3344" t="s">
        <v>8245</v>
      </c>
      <c r="K3344">
        <v>1434925500</v>
      </c>
      <c r="L3344">
        <v>1432410639</v>
      </c>
      <c r="M3344" s="13">
        <f t="shared" si="323"/>
        <v>42147.826840277776</v>
      </c>
      <c r="N3344" s="13" t="str">
        <f t="shared" si="324"/>
        <v>2015</v>
      </c>
      <c r="O3344" s="13" t="str">
        <f t="shared" si="325"/>
        <v>May</v>
      </c>
      <c r="P3344" s="13">
        <f t="shared" si="326"/>
        <v>42176.934027777781</v>
      </c>
      <c r="Q3344" t="b">
        <v>0</v>
      </c>
      <c r="R3344">
        <v>62</v>
      </c>
      <c r="S3344" t="b">
        <v>1</v>
      </c>
      <c r="T3344" t="s">
        <v>8269</v>
      </c>
      <c r="U3344" s="9" t="s">
        <v>8315</v>
      </c>
      <c r="V3344" t="s">
        <v>8316</v>
      </c>
    </row>
    <row r="3345" spans="1:22" ht="60" x14ac:dyDescent="0.3">
      <c r="A3345">
        <v>3702</v>
      </c>
      <c r="B3345" s="3" t="s">
        <v>3699</v>
      </c>
      <c r="C3345" s="3" t="s">
        <v>7812</v>
      </c>
      <c r="D3345" s="20">
        <v>3000</v>
      </c>
      <c r="E3345" s="7">
        <v>3275</v>
      </c>
      <c r="F3345" s="7">
        <f t="shared" si="321"/>
        <v>109</v>
      </c>
      <c r="G3345" s="7">
        <f t="shared" si="322"/>
        <v>155.94999999999999</v>
      </c>
      <c r="H3345" t="s">
        <v>8218</v>
      </c>
      <c r="I3345" t="s">
        <v>8224</v>
      </c>
      <c r="J3345" t="s">
        <v>8246</v>
      </c>
      <c r="K3345">
        <v>1468191540</v>
      </c>
      <c r="L3345">
        <v>1464958484</v>
      </c>
      <c r="M3345" s="13">
        <f t="shared" si="323"/>
        <v>42524.53800925926</v>
      </c>
      <c r="N3345" s="13" t="str">
        <f t="shared" si="324"/>
        <v>2016</v>
      </c>
      <c r="O3345" s="13" t="str">
        <f t="shared" si="325"/>
        <v>Jun</v>
      </c>
      <c r="P3345" s="13">
        <f t="shared" si="326"/>
        <v>42561.957638888889</v>
      </c>
      <c r="Q3345" t="b">
        <v>0</v>
      </c>
      <c r="R3345">
        <v>21</v>
      </c>
      <c r="S3345" t="b">
        <v>1</v>
      </c>
      <c r="T3345" t="s">
        <v>8269</v>
      </c>
      <c r="U3345" s="9" t="s">
        <v>8315</v>
      </c>
      <c r="V3345" t="s">
        <v>8316</v>
      </c>
    </row>
    <row r="3346" spans="1:22" ht="75" x14ac:dyDescent="0.3">
      <c r="A3346">
        <v>3827</v>
      </c>
      <c r="B3346" s="3" t="s">
        <v>3824</v>
      </c>
      <c r="C3346" s="3" t="s">
        <v>7936</v>
      </c>
      <c r="D3346" s="20">
        <v>3000</v>
      </c>
      <c r="E3346" s="7">
        <v>4580</v>
      </c>
      <c r="F3346" s="7">
        <f t="shared" si="321"/>
        <v>153</v>
      </c>
      <c r="G3346" s="7">
        <f t="shared" si="322"/>
        <v>70.459999999999994</v>
      </c>
      <c r="H3346" t="s">
        <v>8218</v>
      </c>
      <c r="I3346" t="s">
        <v>8224</v>
      </c>
      <c r="J3346" t="s">
        <v>8246</v>
      </c>
      <c r="K3346">
        <v>1427414400</v>
      </c>
      <c r="L3346">
        <v>1422656201</v>
      </c>
      <c r="M3346" s="13">
        <f t="shared" si="323"/>
        <v>42034.928252314814</v>
      </c>
      <c r="N3346" s="13" t="str">
        <f t="shared" si="324"/>
        <v>2015</v>
      </c>
      <c r="O3346" s="13" t="str">
        <f t="shared" si="325"/>
        <v>Jan</v>
      </c>
      <c r="P3346" s="13">
        <f t="shared" si="326"/>
        <v>42090</v>
      </c>
      <c r="Q3346" t="b">
        <v>0</v>
      </c>
      <c r="R3346">
        <v>65</v>
      </c>
      <c r="S3346" t="b">
        <v>1</v>
      </c>
      <c r="T3346" t="s">
        <v>8269</v>
      </c>
      <c r="U3346" s="9" t="s">
        <v>8315</v>
      </c>
      <c r="V3346" t="s">
        <v>8316</v>
      </c>
    </row>
    <row r="3347" spans="1:22" ht="60" x14ac:dyDescent="0.3">
      <c r="A3347">
        <v>3834</v>
      </c>
      <c r="B3347" s="3" t="s">
        <v>3831</v>
      </c>
      <c r="C3347" s="3" t="s">
        <v>7943</v>
      </c>
      <c r="D3347" s="20">
        <v>3000</v>
      </c>
      <c r="E3347" s="7">
        <v>3271</v>
      </c>
      <c r="F3347" s="7">
        <f t="shared" si="321"/>
        <v>109</v>
      </c>
      <c r="G3347" s="7">
        <f t="shared" si="322"/>
        <v>57.39</v>
      </c>
      <c r="H3347" t="s">
        <v>8218</v>
      </c>
      <c r="I3347" t="s">
        <v>8224</v>
      </c>
      <c r="J3347" t="s">
        <v>8246</v>
      </c>
      <c r="K3347">
        <v>1434624067</v>
      </c>
      <c r="L3347">
        <v>1432032067</v>
      </c>
      <c r="M3347" s="13">
        <f t="shared" si="323"/>
        <v>42143.445219907408</v>
      </c>
      <c r="N3347" s="13" t="str">
        <f t="shared" si="324"/>
        <v>2015</v>
      </c>
      <c r="O3347" s="13" t="str">
        <f t="shared" si="325"/>
        <v>May</v>
      </c>
      <c r="P3347" s="13">
        <f t="shared" si="326"/>
        <v>42173.445219907408</v>
      </c>
      <c r="Q3347" t="b">
        <v>0</v>
      </c>
      <c r="R3347">
        <v>57</v>
      </c>
      <c r="S3347" t="b">
        <v>1</v>
      </c>
      <c r="T3347" t="s">
        <v>8269</v>
      </c>
      <c r="U3347" s="9" t="s">
        <v>8315</v>
      </c>
      <c r="V3347" t="s">
        <v>8316</v>
      </c>
    </row>
    <row r="3348" spans="1:22" ht="60" x14ac:dyDescent="0.3">
      <c r="A3348">
        <v>3401</v>
      </c>
      <c r="B3348" s="3" t="s">
        <v>3400</v>
      </c>
      <c r="C3348" s="3" t="s">
        <v>7511</v>
      </c>
      <c r="D3348" s="20">
        <v>2900</v>
      </c>
      <c r="E3348" s="7">
        <v>2954</v>
      </c>
      <c r="F3348" s="7">
        <f t="shared" si="321"/>
        <v>102</v>
      </c>
      <c r="G3348" s="7">
        <f t="shared" si="322"/>
        <v>44.76</v>
      </c>
      <c r="H3348" t="s">
        <v>8218</v>
      </c>
      <c r="I3348" t="s">
        <v>8224</v>
      </c>
      <c r="J3348" t="s">
        <v>8246</v>
      </c>
      <c r="K3348">
        <v>1438968146</v>
      </c>
      <c r="L3348">
        <v>1436376146</v>
      </c>
      <c r="M3348" s="13">
        <f t="shared" si="323"/>
        <v>42193.723912037036</v>
      </c>
      <c r="N3348" s="13" t="str">
        <f t="shared" si="324"/>
        <v>2015</v>
      </c>
      <c r="O3348" s="13" t="str">
        <f t="shared" si="325"/>
        <v>Jul</v>
      </c>
      <c r="P3348" s="13">
        <f t="shared" si="326"/>
        <v>42223.723912037036</v>
      </c>
      <c r="Q3348" t="b">
        <v>0</v>
      </c>
      <c r="R3348">
        <v>66</v>
      </c>
      <c r="S3348" t="b">
        <v>1</v>
      </c>
      <c r="T3348" t="s">
        <v>8269</v>
      </c>
      <c r="U3348" s="9" t="s">
        <v>8315</v>
      </c>
      <c r="V3348" t="s">
        <v>8316</v>
      </c>
    </row>
    <row r="3349" spans="1:22" ht="45" x14ac:dyDescent="0.3">
      <c r="A3349">
        <v>3705</v>
      </c>
      <c r="B3349" s="3" t="s">
        <v>3702</v>
      </c>
      <c r="C3349" s="3" t="s">
        <v>7815</v>
      </c>
      <c r="D3349" s="20">
        <v>2827</v>
      </c>
      <c r="E3349" s="7">
        <v>2925</v>
      </c>
      <c r="F3349" s="7">
        <f t="shared" si="321"/>
        <v>103</v>
      </c>
      <c r="G3349" s="7">
        <f t="shared" si="322"/>
        <v>83.57</v>
      </c>
      <c r="H3349" t="s">
        <v>8218</v>
      </c>
      <c r="I3349" t="s">
        <v>8223</v>
      </c>
      <c r="J3349" t="s">
        <v>8245</v>
      </c>
      <c r="K3349">
        <v>1403546400</v>
      </c>
      <c r="L3349">
        <v>1401714114</v>
      </c>
      <c r="M3349" s="13">
        <f t="shared" si="323"/>
        <v>41792.542986111112</v>
      </c>
      <c r="N3349" s="13" t="str">
        <f t="shared" si="324"/>
        <v>2014</v>
      </c>
      <c r="O3349" s="13" t="str">
        <f t="shared" si="325"/>
        <v>Jun</v>
      </c>
      <c r="P3349" s="13">
        <f t="shared" si="326"/>
        <v>41813.75</v>
      </c>
      <c r="Q3349" t="b">
        <v>0</v>
      </c>
      <c r="R3349">
        <v>35</v>
      </c>
      <c r="S3349" t="b">
        <v>1</v>
      </c>
      <c r="T3349" t="s">
        <v>8269</v>
      </c>
      <c r="U3349" s="9" t="s">
        <v>8315</v>
      </c>
      <c r="V3349" t="s">
        <v>8316</v>
      </c>
    </row>
    <row r="3350" spans="1:22" ht="45" x14ac:dyDescent="0.3">
      <c r="A3350">
        <v>2813</v>
      </c>
      <c r="B3350" s="3" t="s">
        <v>2813</v>
      </c>
      <c r="C3350" s="3" t="s">
        <v>6923</v>
      </c>
      <c r="D3350" s="20">
        <v>2800</v>
      </c>
      <c r="E3350" s="7">
        <v>3572.12</v>
      </c>
      <c r="F3350" s="7">
        <f t="shared" si="321"/>
        <v>128</v>
      </c>
      <c r="G3350" s="7">
        <f t="shared" si="322"/>
        <v>37.21</v>
      </c>
      <c r="H3350" t="s">
        <v>8218</v>
      </c>
      <c r="I3350" t="s">
        <v>8223</v>
      </c>
      <c r="J3350" t="s">
        <v>8245</v>
      </c>
      <c r="K3350">
        <v>1481737761</v>
      </c>
      <c r="L3350">
        <v>1479577761</v>
      </c>
      <c r="M3350" s="13">
        <f t="shared" si="323"/>
        <v>42693.742604166662</v>
      </c>
      <c r="N3350" s="13" t="str">
        <f t="shared" si="324"/>
        <v>2016</v>
      </c>
      <c r="O3350" s="13" t="str">
        <f t="shared" si="325"/>
        <v>Nov</v>
      </c>
      <c r="P3350" s="13">
        <f t="shared" si="326"/>
        <v>42718.742604166662</v>
      </c>
      <c r="Q3350" t="b">
        <v>0</v>
      </c>
      <c r="R3350">
        <v>96</v>
      </c>
      <c r="S3350" t="b">
        <v>1</v>
      </c>
      <c r="T3350" t="s">
        <v>8269</v>
      </c>
      <c r="U3350" s="9" t="s">
        <v>8315</v>
      </c>
      <c r="V3350" t="s">
        <v>8316</v>
      </c>
    </row>
    <row r="3351" spans="1:22" ht="60" x14ac:dyDescent="0.3">
      <c r="A3351">
        <v>3238</v>
      </c>
      <c r="B3351" s="3" t="s">
        <v>3238</v>
      </c>
      <c r="C3351" s="3" t="s">
        <v>7348</v>
      </c>
      <c r="D3351" s="20">
        <v>2800</v>
      </c>
      <c r="E3351" s="7">
        <v>3145</v>
      </c>
      <c r="F3351" s="7">
        <f t="shared" si="321"/>
        <v>112</v>
      </c>
      <c r="G3351" s="7">
        <f t="shared" si="322"/>
        <v>39.81</v>
      </c>
      <c r="H3351" t="s">
        <v>8218</v>
      </c>
      <c r="I3351" t="s">
        <v>8224</v>
      </c>
      <c r="J3351" t="s">
        <v>8246</v>
      </c>
      <c r="K3351">
        <v>1435752898</v>
      </c>
      <c r="L3351">
        <v>1433160898</v>
      </c>
      <c r="M3351" s="13">
        <f t="shared" si="323"/>
        <v>42156.510393518518</v>
      </c>
      <c r="N3351" s="13" t="str">
        <f t="shared" si="324"/>
        <v>2015</v>
      </c>
      <c r="O3351" s="13" t="str">
        <f t="shared" si="325"/>
        <v>Jun</v>
      </c>
      <c r="P3351" s="13">
        <f t="shared" si="326"/>
        <v>42186.510393518518</v>
      </c>
      <c r="Q3351" t="b">
        <v>1</v>
      </c>
      <c r="R3351">
        <v>79</v>
      </c>
      <c r="S3351" t="b">
        <v>1</v>
      </c>
      <c r="T3351" t="s">
        <v>8269</v>
      </c>
      <c r="U3351" s="9" t="s">
        <v>8315</v>
      </c>
      <c r="V3351" t="s">
        <v>8316</v>
      </c>
    </row>
    <row r="3352" spans="1:22" ht="60" x14ac:dyDescent="0.3">
      <c r="A3352">
        <v>3469</v>
      </c>
      <c r="B3352" s="3" t="s">
        <v>3468</v>
      </c>
      <c r="C3352" s="3" t="s">
        <v>7579</v>
      </c>
      <c r="D3352" s="20">
        <v>2800</v>
      </c>
      <c r="E3352" s="7">
        <v>3175</v>
      </c>
      <c r="F3352" s="7">
        <f t="shared" si="321"/>
        <v>113</v>
      </c>
      <c r="G3352" s="7">
        <f t="shared" si="322"/>
        <v>50.4</v>
      </c>
      <c r="H3352" t="s">
        <v>8218</v>
      </c>
      <c r="I3352" t="s">
        <v>8223</v>
      </c>
      <c r="J3352" t="s">
        <v>8245</v>
      </c>
      <c r="K3352">
        <v>1461857045</v>
      </c>
      <c r="L3352">
        <v>1459265045</v>
      </c>
      <c r="M3352" s="13">
        <f t="shared" si="323"/>
        <v>42458.641724537039</v>
      </c>
      <c r="N3352" s="13" t="str">
        <f t="shared" si="324"/>
        <v>2016</v>
      </c>
      <c r="O3352" s="13" t="str">
        <f t="shared" si="325"/>
        <v>Mar</v>
      </c>
      <c r="P3352" s="13">
        <f t="shared" si="326"/>
        <v>42488.641724537039</v>
      </c>
      <c r="Q3352" t="b">
        <v>0</v>
      </c>
      <c r="R3352">
        <v>63</v>
      </c>
      <c r="S3352" t="b">
        <v>1</v>
      </c>
      <c r="T3352" t="s">
        <v>8269</v>
      </c>
      <c r="U3352" s="9" t="s">
        <v>8315</v>
      </c>
      <c r="V3352" t="s">
        <v>8316</v>
      </c>
    </row>
    <row r="3353" spans="1:22" ht="45" x14ac:dyDescent="0.3">
      <c r="A3353">
        <v>3513</v>
      </c>
      <c r="B3353" s="3" t="s">
        <v>3512</v>
      </c>
      <c r="C3353" s="3" t="s">
        <v>7623</v>
      </c>
      <c r="D3353" s="20">
        <v>2800</v>
      </c>
      <c r="E3353" s="7">
        <v>3315</v>
      </c>
      <c r="F3353" s="7">
        <f t="shared" si="321"/>
        <v>118</v>
      </c>
      <c r="G3353" s="7">
        <f t="shared" si="322"/>
        <v>75.34</v>
      </c>
      <c r="H3353" t="s">
        <v>8218</v>
      </c>
      <c r="I3353" t="s">
        <v>8223</v>
      </c>
      <c r="J3353" t="s">
        <v>8245</v>
      </c>
      <c r="K3353">
        <v>1401857940</v>
      </c>
      <c r="L3353">
        <v>1400725112</v>
      </c>
      <c r="M3353" s="13">
        <f t="shared" si="323"/>
        <v>41781.096203703702</v>
      </c>
      <c r="N3353" s="13" t="str">
        <f t="shared" si="324"/>
        <v>2014</v>
      </c>
      <c r="O3353" s="13" t="str">
        <f t="shared" si="325"/>
        <v>May</v>
      </c>
      <c r="P3353" s="13">
        <f t="shared" si="326"/>
        <v>41794.207638888889</v>
      </c>
      <c r="Q3353" t="b">
        <v>0</v>
      </c>
      <c r="R3353">
        <v>44</v>
      </c>
      <c r="S3353" t="b">
        <v>1</v>
      </c>
      <c r="T3353" t="s">
        <v>8269</v>
      </c>
      <c r="U3353" s="9" t="s">
        <v>8315</v>
      </c>
      <c r="V3353" t="s">
        <v>8316</v>
      </c>
    </row>
    <row r="3354" spans="1:22" ht="60" x14ac:dyDescent="0.3">
      <c r="A3354">
        <v>3419</v>
      </c>
      <c r="B3354" s="3" t="s">
        <v>3418</v>
      </c>
      <c r="C3354" s="3" t="s">
        <v>7529</v>
      </c>
      <c r="D3354" s="20">
        <v>2750</v>
      </c>
      <c r="E3354" s="7">
        <v>2930</v>
      </c>
      <c r="F3354" s="7">
        <f t="shared" si="321"/>
        <v>107</v>
      </c>
      <c r="G3354" s="7">
        <f t="shared" si="322"/>
        <v>63.7</v>
      </c>
      <c r="H3354" t="s">
        <v>8218</v>
      </c>
      <c r="I3354" t="s">
        <v>8240</v>
      </c>
      <c r="J3354" t="s">
        <v>8248</v>
      </c>
      <c r="K3354">
        <v>1459978200</v>
      </c>
      <c r="L3354">
        <v>1458416585</v>
      </c>
      <c r="M3354" s="13">
        <f t="shared" si="323"/>
        <v>42448.821585648147</v>
      </c>
      <c r="N3354" s="13" t="str">
        <f t="shared" si="324"/>
        <v>2016</v>
      </c>
      <c r="O3354" s="13" t="str">
        <f t="shared" si="325"/>
        <v>Mar</v>
      </c>
      <c r="P3354" s="13">
        <f t="shared" si="326"/>
        <v>42466.895833333328</v>
      </c>
      <c r="Q3354" t="b">
        <v>0</v>
      </c>
      <c r="R3354">
        <v>46</v>
      </c>
      <c r="S3354" t="b">
        <v>1</v>
      </c>
      <c r="T3354" t="s">
        <v>8269</v>
      </c>
      <c r="U3354" s="9" t="s">
        <v>8315</v>
      </c>
      <c r="V3354" t="s">
        <v>8316</v>
      </c>
    </row>
    <row r="3355" spans="1:22" ht="45" x14ac:dyDescent="0.3">
      <c r="A3355">
        <v>3530</v>
      </c>
      <c r="B3355" s="3" t="s">
        <v>3529</v>
      </c>
      <c r="C3355" s="3" t="s">
        <v>7640</v>
      </c>
      <c r="D3355" s="20">
        <v>2750</v>
      </c>
      <c r="E3355" s="7">
        <v>2750</v>
      </c>
      <c r="F3355" s="7">
        <f t="shared" si="321"/>
        <v>100</v>
      </c>
      <c r="G3355" s="7">
        <f t="shared" si="322"/>
        <v>125</v>
      </c>
      <c r="H3355" t="s">
        <v>8218</v>
      </c>
      <c r="I3355" t="s">
        <v>8224</v>
      </c>
      <c r="J3355" t="s">
        <v>8246</v>
      </c>
      <c r="K3355">
        <v>1460318400</v>
      </c>
      <c r="L3355">
        <v>1457881057</v>
      </c>
      <c r="M3355" s="13">
        <f t="shared" si="323"/>
        <v>42442.623344907406</v>
      </c>
      <c r="N3355" s="13" t="str">
        <f t="shared" si="324"/>
        <v>2016</v>
      </c>
      <c r="O3355" s="13" t="str">
        <f t="shared" si="325"/>
        <v>Mar</v>
      </c>
      <c r="P3355" s="13">
        <f t="shared" si="326"/>
        <v>42470.833333333328</v>
      </c>
      <c r="Q3355" t="b">
        <v>0</v>
      </c>
      <c r="R3355">
        <v>22</v>
      </c>
      <c r="S3355" t="b">
        <v>1</v>
      </c>
      <c r="T3355" t="s">
        <v>8269</v>
      </c>
      <c r="U3355" s="9" t="s">
        <v>8315</v>
      </c>
      <c r="V3355" t="s">
        <v>8316</v>
      </c>
    </row>
    <row r="3356" spans="1:22" x14ac:dyDescent="0.3">
      <c r="A3356">
        <v>2833</v>
      </c>
      <c r="B3356" s="3" t="s">
        <v>2833</v>
      </c>
      <c r="C3356" s="3" t="s">
        <v>6943</v>
      </c>
      <c r="D3356" s="20">
        <v>2700</v>
      </c>
      <c r="E3356" s="7">
        <v>2923</v>
      </c>
      <c r="F3356" s="7">
        <f t="shared" si="321"/>
        <v>108</v>
      </c>
      <c r="G3356" s="7">
        <f t="shared" si="322"/>
        <v>83.51</v>
      </c>
      <c r="H3356" t="s">
        <v>8218</v>
      </c>
      <c r="I3356" t="s">
        <v>8223</v>
      </c>
      <c r="J3356" t="s">
        <v>8245</v>
      </c>
      <c r="K3356">
        <v>1444528800</v>
      </c>
      <c r="L3356">
        <v>1442804633</v>
      </c>
      <c r="M3356" s="13">
        <f t="shared" si="323"/>
        <v>42268.127696759257</v>
      </c>
      <c r="N3356" s="13" t="str">
        <f t="shared" si="324"/>
        <v>2015</v>
      </c>
      <c r="O3356" s="13" t="str">
        <f t="shared" si="325"/>
        <v>Sep</v>
      </c>
      <c r="P3356" s="13">
        <f t="shared" si="326"/>
        <v>42288.083333333328</v>
      </c>
      <c r="Q3356" t="b">
        <v>0</v>
      </c>
      <c r="R3356">
        <v>35</v>
      </c>
      <c r="S3356" t="b">
        <v>1</v>
      </c>
      <c r="T3356" t="s">
        <v>8269</v>
      </c>
      <c r="U3356" s="9" t="s">
        <v>8315</v>
      </c>
      <c r="V3356" t="s">
        <v>8316</v>
      </c>
    </row>
    <row r="3357" spans="1:22" ht="45" x14ac:dyDescent="0.3">
      <c r="A3357">
        <v>3265</v>
      </c>
      <c r="B3357" s="3" t="s">
        <v>3265</v>
      </c>
      <c r="C3357" s="3" t="s">
        <v>7375</v>
      </c>
      <c r="D3357" s="20">
        <v>2700</v>
      </c>
      <c r="E3357" s="7">
        <v>4428</v>
      </c>
      <c r="F3357" s="7">
        <f t="shared" si="321"/>
        <v>164</v>
      </c>
      <c r="G3357" s="7">
        <f t="shared" si="322"/>
        <v>70.290000000000006</v>
      </c>
      <c r="H3357" t="s">
        <v>8218</v>
      </c>
      <c r="I3357" t="s">
        <v>8240</v>
      </c>
      <c r="J3357" t="s">
        <v>8248</v>
      </c>
      <c r="K3357">
        <v>1449162000</v>
      </c>
      <c r="L3357">
        <v>1446570315</v>
      </c>
      <c r="M3357" s="13">
        <f t="shared" si="323"/>
        <v>42311.711979166663</v>
      </c>
      <c r="N3357" s="13" t="str">
        <f t="shared" si="324"/>
        <v>2015</v>
      </c>
      <c r="O3357" s="13" t="str">
        <f t="shared" si="325"/>
        <v>Nov</v>
      </c>
      <c r="P3357" s="13">
        <f t="shared" si="326"/>
        <v>42341.708333333328</v>
      </c>
      <c r="Q3357" t="b">
        <v>1</v>
      </c>
      <c r="R3357">
        <v>63</v>
      </c>
      <c r="S3357" t="b">
        <v>1</v>
      </c>
      <c r="T3357" t="s">
        <v>8269</v>
      </c>
      <c r="U3357" s="9" t="s">
        <v>8315</v>
      </c>
      <c r="V3357" t="s">
        <v>8316</v>
      </c>
    </row>
    <row r="3358" spans="1:22" ht="60" x14ac:dyDescent="0.3">
      <c r="A3358">
        <v>3230</v>
      </c>
      <c r="B3358" s="3" t="s">
        <v>3230</v>
      </c>
      <c r="C3358" s="3" t="s">
        <v>7340</v>
      </c>
      <c r="D3358" s="20">
        <v>2600</v>
      </c>
      <c r="E3358" s="7">
        <v>2857</v>
      </c>
      <c r="F3358" s="7">
        <f t="shared" si="321"/>
        <v>110</v>
      </c>
      <c r="G3358" s="7">
        <f t="shared" si="322"/>
        <v>77.22</v>
      </c>
      <c r="H3358" t="s">
        <v>8218</v>
      </c>
      <c r="I3358" t="s">
        <v>8223</v>
      </c>
      <c r="J3358" t="s">
        <v>8245</v>
      </c>
      <c r="K3358">
        <v>1412135940</v>
      </c>
      <c r="L3358">
        <v>1410840126</v>
      </c>
      <c r="M3358" s="13">
        <f t="shared" si="323"/>
        <v>41898.168125000004</v>
      </c>
      <c r="N3358" s="13" t="str">
        <f t="shared" si="324"/>
        <v>2014</v>
      </c>
      <c r="O3358" s="13" t="str">
        <f t="shared" si="325"/>
        <v>Sep</v>
      </c>
      <c r="P3358" s="13">
        <f t="shared" si="326"/>
        <v>41913.165972222225</v>
      </c>
      <c r="Q3358" t="b">
        <v>1</v>
      </c>
      <c r="R3358">
        <v>37</v>
      </c>
      <c r="S3358" t="b">
        <v>1</v>
      </c>
      <c r="T3358" t="s">
        <v>8269</v>
      </c>
      <c r="U3358" s="9" t="s">
        <v>8315</v>
      </c>
      <c r="V3358" t="s">
        <v>8316</v>
      </c>
    </row>
    <row r="3359" spans="1:22" ht="30" x14ac:dyDescent="0.3">
      <c r="A3359">
        <v>3595</v>
      </c>
      <c r="B3359" s="3" t="s">
        <v>3594</v>
      </c>
      <c r="C3359" s="3" t="s">
        <v>7705</v>
      </c>
      <c r="D3359" s="20">
        <v>2600</v>
      </c>
      <c r="E3359" s="7">
        <v>3081</v>
      </c>
      <c r="F3359" s="7">
        <f t="shared" ref="F3359:F3422" si="327">IFERROR(ROUND(E3359/D3359*100,0),0)</f>
        <v>119</v>
      </c>
      <c r="G3359" s="7">
        <f t="shared" si="322"/>
        <v>49.69</v>
      </c>
      <c r="H3359" t="s">
        <v>8218</v>
      </c>
      <c r="I3359" t="s">
        <v>8223</v>
      </c>
      <c r="J3359" t="s">
        <v>8245</v>
      </c>
      <c r="K3359">
        <v>1426229940</v>
      </c>
      <c r="L3359">
        <v>1423959123</v>
      </c>
      <c r="M3359" s="13">
        <f t="shared" si="323"/>
        <v>42050.008368055554</v>
      </c>
      <c r="N3359" s="13" t="str">
        <f t="shared" si="324"/>
        <v>2015</v>
      </c>
      <c r="O3359" s="13" t="str">
        <f t="shared" si="325"/>
        <v>Feb</v>
      </c>
      <c r="P3359" s="13">
        <f t="shared" si="326"/>
        <v>42076.290972222225</v>
      </c>
      <c r="Q3359" t="b">
        <v>0</v>
      </c>
      <c r="R3359">
        <v>62</v>
      </c>
      <c r="S3359" t="b">
        <v>1</v>
      </c>
      <c r="T3359" t="s">
        <v>8269</v>
      </c>
      <c r="U3359" s="9" t="s">
        <v>8315</v>
      </c>
      <c r="V3359" t="s">
        <v>8316</v>
      </c>
    </row>
    <row r="3360" spans="1:22" ht="45" x14ac:dyDescent="0.3">
      <c r="A3360">
        <v>1295</v>
      </c>
      <c r="B3360" s="3" t="s">
        <v>1296</v>
      </c>
      <c r="C3360" s="3" t="s">
        <v>5405</v>
      </c>
      <c r="D3360" s="20">
        <v>2500</v>
      </c>
      <c r="E3360" s="7">
        <v>2549</v>
      </c>
      <c r="F3360" s="7">
        <f t="shared" si="327"/>
        <v>102</v>
      </c>
      <c r="G3360" s="7">
        <f t="shared" si="322"/>
        <v>39.83</v>
      </c>
      <c r="H3360" t="s">
        <v>8218</v>
      </c>
      <c r="I3360" t="s">
        <v>8224</v>
      </c>
      <c r="J3360" t="s">
        <v>8246</v>
      </c>
      <c r="K3360">
        <v>1438189200</v>
      </c>
      <c r="L3360">
        <v>1435585497</v>
      </c>
      <c r="M3360" s="13">
        <f t="shared" si="323"/>
        <v>42184.572881944448</v>
      </c>
      <c r="N3360" s="13" t="str">
        <f t="shared" si="324"/>
        <v>2015</v>
      </c>
      <c r="O3360" s="13" t="str">
        <f t="shared" si="325"/>
        <v>Jun</v>
      </c>
      <c r="P3360" s="13">
        <f t="shared" si="326"/>
        <v>42214.708333333328</v>
      </c>
      <c r="Q3360" t="b">
        <v>0</v>
      </c>
      <c r="R3360">
        <v>64</v>
      </c>
      <c r="S3360" t="b">
        <v>1</v>
      </c>
      <c r="T3360" t="s">
        <v>8269</v>
      </c>
      <c r="U3360" s="9" t="s">
        <v>8315</v>
      </c>
      <c r="V3360" t="s">
        <v>8316</v>
      </c>
    </row>
    <row r="3361" spans="1:22" ht="45" x14ac:dyDescent="0.3">
      <c r="A3361">
        <v>1302</v>
      </c>
      <c r="B3361" s="3" t="s">
        <v>1303</v>
      </c>
      <c r="C3361" s="3" t="s">
        <v>5412</v>
      </c>
      <c r="D3361" s="20">
        <v>2500</v>
      </c>
      <c r="E3361" s="7">
        <v>2500</v>
      </c>
      <c r="F3361" s="7">
        <f t="shared" si="327"/>
        <v>100</v>
      </c>
      <c r="G3361" s="7">
        <f t="shared" si="322"/>
        <v>50</v>
      </c>
      <c r="H3361" t="s">
        <v>8218</v>
      </c>
      <c r="I3361" t="s">
        <v>8223</v>
      </c>
      <c r="J3361" t="s">
        <v>8245</v>
      </c>
      <c r="K3361">
        <v>1480559011</v>
      </c>
      <c r="L3361">
        <v>1477963411</v>
      </c>
      <c r="M3361" s="13">
        <f t="shared" si="323"/>
        <v>42675.057997685188</v>
      </c>
      <c r="N3361" s="13" t="str">
        <f t="shared" si="324"/>
        <v>2016</v>
      </c>
      <c r="O3361" s="13" t="str">
        <f t="shared" si="325"/>
        <v>Nov</v>
      </c>
      <c r="P3361" s="13">
        <f t="shared" si="326"/>
        <v>42705.099664351852</v>
      </c>
      <c r="Q3361" t="b">
        <v>0</v>
      </c>
      <c r="R3361">
        <v>50</v>
      </c>
      <c r="S3361" t="b">
        <v>1</v>
      </c>
      <c r="T3361" t="s">
        <v>8269</v>
      </c>
      <c r="U3361" s="9" t="s">
        <v>8315</v>
      </c>
      <c r="V3361" t="s">
        <v>8316</v>
      </c>
    </row>
    <row r="3362" spans="1:22" ht="30" x14ac:dyDescent="0.3">
      <c r="A3362">
        <v>2786</v>
      </c>
      <c r="B3362" s="3" t="s">
        <v>2786</v>
      </c>
      <c r="C3362" s="3" t="s">
        <v>6896</v>
      </c>
      <c r="D3362" s="20">
        <v>2500</v>
      </c>
      <c r="E3362" s="7">
        <v>2946</v>
      </c>
      <c r="F3362" s="7">
        <f t="shared" si="327"/>
        <v>118</v>
      </c>
      <c r="G3362" s="7">
        <f t="shared" si="322"/>
        <v>39.81</v>
      </c>
      <c r="H3362" t="s">
        <v>8218</v>
      </c>
      <c r="I3362" t="s">
        <v>8224</v>
      </c>
      <c r="J3362" t="s">
        <v>8246</v>
      </c>
      <c r="K3362">
        <v>1404913180</v>
      </c>
      <c r="L3362">
        <v>1403703580</v>
      </c>
      <c r="M3362" s="13">
        <f t="shared" si="323"/>
        <v>41815.569212962961</v>
      </c>
      <c r="N3362" s="13" t="str">
        <f t="shared" si="324"/>
        <v>2014</v>
      </c>
      <c r="O3362" s="13" t="str">
        <f t="shared" si="325"/>
        <v>Jun</v>
      </c>
      <c r="P3362" s="13">
        <f t="shared" si="326"/>
        <v>41829.569212962961</v>
      </c>
      <c r="Q3362" t="b">
        <v>0</v>
      </c>
      <c r="R3362">
        <v>74</v>
      </c>
      <c r="S3362" t="b">
        <v>1</v>
      </c>
      <c r="T3362" t="s">
        <v>8269</v>
      </c>
      <c r="U3362" s="9" t="s">
        <v>8315</v>
      </c>
      <c r="V3362" t="s">
        <v>8316</v>
      </c>
    </row>
    <row r="3363" spans="1:22" ht="45" x14ac:dyDescent="0.3">
      <c r="A3363">
        <v>2809</v>
      </c>
      <c r="B3363" s="3" t="s">
        <v>2809</v>
      </c>
      <c r="C3363" s="3" t="s">
        <v>6919</v>
      </c>
      <c r="D3363" s="20">
        <v>2500</v>
      </c>
      <c r="E3363" s="7">
        <v>2560</v>
      </c>
      <c r="F3363" s="7">
        <f t="shared" si="327"/>
        <v>102</v>
      </c>
      <c r="G3363" s="7">
        <f t="shared" si="322"/>
        <v>121.9</v>
      </c>
      <c r="H3363" t="s">
        <v>8218</v>
      </c>
      <c r="I3363" t="s">
        <v>8223</v>
      </c>
      <c r="J3363" t="s">
        <v>8245</v>
      </c>
      <c r="K3363">
        <v>1459348740</v>
      </c>
      <c r="L3363">
        <v>1458647725</v>
      </c>
      <c r="M3363" s="13">
        <f t="shared" si="323"/>
        <v>42451.496817129635</v>
      </c>
      <c r="N3363" s="13" t="str">
        <f t="shared" si="324"/>
        <v>2016</v>
      </c>
      <c r="O3363" s="13" t="str">
        <f t="shared" si="325"/>
        <v>Mar</v>
      </c>
      <c r="P3363" s="13">
        <f t="shared" si="326"/>
        <v>42459.610416666663</v>
      </c>
      <c r="Q3363" t="b">
        <v>0</v>
      </c>
      <c r="R3363">
        <v>21</v>
      </c>
      <c r="S3363" t="b">
        <v>1</v>
      </c>
      <c r="T3363" t="s">
        <v>8269</v>
      </c>
      <c r="U3363" s="9" t="s">
        <v>8315</v>
      </c>
      <c r="V3363" t="s">
        <v>8316</v>
      </c>
    </row>
    <row r="3364" spans="1:22" ht="45" x14ac:dyDescent="0.3">
      <c r="A3364">
        <v>2810</v>
      </c>
      <c r="B3364" s="3" t="s">
        <v>2810</v>
      </c>
      <c r="C3364" s="3" t="s">
        <v>6920</v>
      </c>
      <c r="D3364" s="20">
        <v>2500</v>
      </c>
      <c r="E3364" s="7">
        <v>2705</v>
      </c>
      <c r="F3364" s="7">
        <f t="shared" si="327"/>
        <v>108</v>
      </c>
      <c r="G3364" s="7">
        <f t="shared" si="322"/>
        <v>47.46</v>
      </c>
      <c r="H3364" t="s">
        <v>8218</v>
      </c>
      <c r="I3364" t="s">
        <v>8223</v>
      </c>
      <c r="J3364" t="s">
        <v>8245</v>
      </c>
      <c r="K3364">
        <v>1401595140</v>
      </c>
      <c r="L3364">
        <v>1398828064</v>
      </c>
      <c r="M3364" s="13">
        <f t="shared" si="323"/>
        <v>41759.13962962963</v>
      </c>
      <c r="N3364" s="13" t="str">
        <f t="shared" si="324"/>
        <v>2014</v>
      </c>
      <c r="O3364" s="13" t="str">
        <f t="shared" si="325"/>
        <v>Apr</v>
      </c>
      <c r="P3364" s="13">
        <f t="shared" si="326"/>
        <v>41791.165972222225</v>
      </c>
      <c r="Q3364" t="b">
        <v>0</v>
      </c>
      <c r="R3364">
        <v>57</v>
      </c>
      <c r="S3364" t="b">
        <v>1</v>
      </c>
      <c r="T3364" t="s">
        <v>8269</v>
      </c>
      <c r="U3364" s="9" t="s">
        <v>8315</v>
      </c>
      <c r="V3364" t="s">
        <v>8316</v>
      </c>
    </row>
    <row r="3365" spans="1:22" ht="60" x14ac:dyDescent="0.3">
      <c r="A3365">
        <v>2829</v>
      </c>
      <c r="B3365" s="3" t="s">
        <v>2829</v>
      </c>
      <c r="C3365" s="3" t="s">
        <v>6939</v>
      </c>
      <c r="D3365" s="20">
        <v>2500</v>
      </c>
      <c r="E3365" s="7">
        <v>2663</v>
      </c>
      <c r="F3365" s="7">
        <f t="shared" si="327"/>
        <v>107</v>
      </c>
      <c r="G3365" s="7">
        <f t="shared" si="322"/>
        <v>35.04</v>
      </c>
      <c r="H3365" t="s">
        <v>8218</v>
      </c>
      <c r="I3365" t="s">
        <v>8224</v>
      </c>
      <c r="J3365" t="s">
        <v>8246</v>
      </c>
      <c r="K3365">
        <v>1464863118</v>
      </c>
      <c r="L3365">
        <v>1462443918</v>
      </c>
      <c r="M3365" s="13">
        <f t="shared" si="323"/>
        <v>42495.434236111112</v>
      </c>
      <c r="N3365" s="13" t="str">
        <f t="shared" si="324"/>
        <v>2016</v>
      </c>
      <c r="O3365" s="13" t="str">
        <f t="shared" si="325"/>
        <v>May</v>
      </c>
      <c r="P3365" s="13">
        <f t="shared" si="326"/>
        <v>42523.434236111112</v>
      </c>
      <c r="Q3365" t="b">
        <v>0</v>
      </c>
      <c r="R3365">
        <v>76</v>
      </c>
      <c r="S3365" t="b">
        <v>1</v>
      </c>
      <c r="T3365" t="s">
        <v>8269</v>
      </c>
      <c r="U3365" s="9" t="s">
        <v>8315</v>
      </c>
      <c r="V3365" t="s">
        <v>8316</v>
      </c>
    </row>
    <row r="3366" spans="1:22" ht="60" x14ac:dyDescent="0.3">
      <c r="A3366">
        <v>2832</v>
      </c>
      <c r="B3366" s="3" t="s">
        <v>2832</v>
      </c>
      <c r="C3366" s="3" t="s">
        <v>6942</v>
      </c>
      <c r="D3366" s="20">
        <v>2500</v>
      </c>
      <c r="E3366" s="7">
        <v>2867.99</v>
      </c>
      <c r="F3366" s="7">
        <f t="shared" si="327"/>
        <v>115</v>
      </c>
      <c r="G3366" s="7">
        <f t="shared" si="322"/>
        <v>30.19</v>
      </c>
      <c r="H3366" t="s">
        <v>8218</v>
      </c>
      <c r="I3366" t="s">
        <v>8224</v>
      </c>
      <c r="J3366" t="s">
        <v>8246</v>
      </c>
      <c r="K3366">
        <v>1416780000</v>
      </c>
      <c r="L3366">
        <v>1414342894</v>
      </c>
      <c r="M3366" s="13">
        <f t="shared" si="323"/>
        <v>41938.709421296298</v>
      </c>
      <c r="N3366" s="13" t="str">
        <f t="shared" si="324"/>
        <v>2014</v>
      </c>
      <c r="O3366" s="13" t="str">
        <f t="shared" si="325"/>
        <v>Oct</v>
      </c>
      <c r="P3366" s="13">
        <f t="shared" si="326"/>
        <v>41966.916666666672</v>
      </c>
      <c r="Q3366" t="b">
        <v>0</v>
      </c>
      <c r="R3366">
        <v>95</v>
      </c>
      <c r="S3366" t="b">
        <v>1</v>
      </c>
      <c r="T3366" t="s">
        <v>8269</v>
      </c>
      <c r="U3366" s="9" t="s">
        <v>8315</v>
      </c>
      <c r="V3366" t="s">
        <v>8316</v>
      </c>
    </row>
    <row r="3367" spans="1:22" ht="60" x14ac:dyDescent="0.3">
      <c r="A3367">
        <v>2840</v>
      </c>
      <c r="B3367" s="3" t="s">
        <v>2840</v>
      </c>
      <c r="C3367" s="3" t="s">
        <v>6950</v>
      </c>
      <c r="D3367" s="20">
        <v>2500</v>
      </c>
      <c r="E3367" s="7">
        <v>2600</v>
      </c>
      <c r="F3367" s="7">
        <f t="shared" si="327"/>
        <v>104</v>
      </c>
      <c r="G3367" s="7">
        <f t="shared" si="322"/>
        <v>19.7</v>
      </c>
      <c r="H3367" t="s">
        <v>8218</v>
      </c>
      <c r="I3367" t="s">
        <v>8224</v>
      </c>
      <c r="J3367" t="s">
        <v>8246</v>
      </c>
      <c r="K3367">
        <v>1426698000</v>
      </c>
      <c r="L3367">
        <v>1424825479</v>
      </c>
      <c r="M3367" s="13">
        <f t="shared" si="323"/>
        <v>42060.035636574074</v>
      </c>
      <c r="N3367" s="13" t="str">
        <f t="shared" si="324"/>
        <v>2015</v>
      </c>
      <c r="O3367" s="13" t="str">
        <f t="shared" si="325"/>
        <v>Feb</v>
      </c>
      <c r="P3367" s="13">
        <f t="shared" si="326"/>
        <v>42081.708333333328</v>
      </c>
      <c r="Q3367" t="b">
        <v>0</v>
      </c>
      <c r="R3367">
        <v>132</v>
      </c>
      <c r="S3367" t="b">
        <v>1</v>
      </c>
      <c r="T3367" t="s">
        <v>8269</v>
      </c>
      <c r="U3367" s="9" t="s">
        <v>8315</v>
      </c>
      <c r="V3367" t="s">
        <v>8316</v>
      </c>
    </row>
    <row r="3368" spans="1:22" ht="60" x14ac:dyDescent="0.3">
      <c r="A3368">
        <v>3164</v>
      </c>
      <c r="B3368" s="3" t="s">
        <v>3164</v>
      </c>
      <c r="C3368" s="3" t="s">
        <v>7274</v>
      </c>
      <c r="D3368" s="20">
        <v>2500</v>
      </c>
      <c r="E3368" s="7">
        <v>2669</v>
      </c>
      <c r="F3368" s="7">
        <f t="shared" si="327"/>
        <v>107</v>
      </c>
      <c r="G3368" s="7">
        <f t="shared" si="322"/>
        <v>37.590000000000003</v>
      </c>
      <c r="H3368" t="s">
        <v>8218</v>
      </c>
      <c r="I3368" t="s">
        <v>8223</v>
      </c>
      <c r="J3368" t="s">
        <v>8245</v>
      </c>
      <c r="K3368">
        <v>1402341615</v>
      </c>
      <c r="L3368">
        <v>1399490415</v>
      </c>
      <c r="M3368" s="13">
        <f t="shared" si="323"/>
        <v>41766.80572916667</v>
      </c>
      <c r="N3368" s="13" t="str">
        <f t="shared" si="324"/>
        <v>2014</v>
      </c>
      <c r="O3368" s="13" t="str">
        <f t="shared" si="325"/>
        <v>May</v>
      </c>
      <c r="P3368" s="13">
        <f t="shared" si="326"/>
        <v>41799.80572916667</v>
      </c>
      <c r="Q3368" t="b">
        <v>1</v>
      </c>
      <c r="R3368">
        <v>71</v>
      </c>
      <c r="S3368" t="b">
        <v>1</v>
      </c>
      <c r="T3368" t="s">
        <v>8269</v>
      </c>
      <c r="U3368" s="9" t="s">
        <v>8315</v>
      </c>
      <c r="V3368" t="s">
        <v>8316</v>
      </c>
    </row>
    <row r="3369" spans="1:22" ht="45" x14ac:dyDescent="0.3">
      <c r="A3369">
        <v>3168</v>
      </c>
      <c r="B3369" s="3" t="s">
        <v>3168</v>
      </c>
      <c r="C3369" s="3" t="s">
        <v>7278</v>
      </c>
      <c r="D3369" s="20">
        <v>2500</v>
      </c>
      <c r="E3369" s="7">
        <v>3105</v>
      </c>
      <c r="F3369" s="7">
        <f t="shared" si="327"/>
        <v>124</v>
      </c>
      <c r="G3369" s="7">
        <f t="shared" si="322"/>
        <v>50.9</v>
      </c>
      <c r="H3369" t="s">
        <v>8218</v>
      </c>
      <c r="I3369" t="s">
        <v>8223</v>
      </c>
      <c r="J3369" t="s">
        <v>8245</v>
      </c>
      <c r="K3369">
        <v>1402696800</v>
      </c>
      <c r="L3369">
        <v>1399948353</v>
      </c>
      <c r="M3369" s="13">
        <f t="shared" si="323"/>
        <v>41772.105937500004</v>
      </c>
      <c r="N3369" s="13" t="str">
        <f t="shared" si="324"/>
        <v>2014</v>
      </c>
      <c r="O3369" s="13" t="str">
        <f t="shared" si="325"/>
        <v>May</v>
      </c>
      <c r="P3369" s="13">
        <f t="shared" si="326"/>
        <v>41803.916666666664</v>
      </c>
      <c r="Q3369" t="b">
        <v>1</v>
      </c>
      <c r="R3369">
        <v>61</v>
      </c>
      <c r="S3369" t="b">
        <v>1</v>
      </c>
      <c r="T3369" t="s">
        <v>8269</v>
      </c>
      <c r="U3369" s="9" t="s">
        <v>8315</v>
      </c>
      <c r="V3369" t="s">
        <v>8316</v>
      </c>
    </row>
    <row r="3370" spans="1:22" ht="45" x14ac:dyDescent="0.3">
      <c r="A3370">
        <v>3177</v>
      </c>
      <c r="B3370" s="3" t="s">
        <v>3177</v>
      </c>
      <c r="C3370" s="3" t="s">
        <v>7287</v>
      </c>
      <c r="D3370" s="20">
        <v>2500</v>
      </c>
      <c r="E3370" s="7">
        <v>2935</v>
      </c>
      <c r="F3370" s="7">
        <f t="shared" si="327"/>
        <v>117</v>
      </c>
      <c r="G3370" s="7">
        <f t="shared" si="322"/>
        <v>57.55</v>
      </c>
      <c r="H3370" t="s">
        <v>8218</v>
      </c>
      <c r="I3370" t="s">
        <v>8223</v>
      </c>
      <c r="J3370" t="s">
        <v>8245</v>
      </c>
      <c r="K3370">
        <v>1403366409</v>
      </c>
      <c r="L3370">
        <v>1400774409</v>
      </c>
      <c r="M3370" s="13">
        <f t="shared" si="323"/>
        <v>41781.666770833333</v>
      </c>
      <c r="N3370" s="13" t="str">
        <f t="shared" si="324"/>
        <v>2014</v>
      </c>
      <c r="O3370" s="13" t="str">
        <f t="shared" si="325"/>
        <v>May</v>
      </c>
      <c r="P3370" s="13">
        <f t="shared" si="326"/>
        <v>41811.666770833333</v>
      </c>
      <c r="Q3370" t="b">
        <v>1</v>
      </c>
      <c r="R3370">
        <v>51</v>
      </c>
      <c r="S3370" t="b">
        <v>1</v>
      </c>
      <c r="T3370" t="s">
        <v>8269</v>
      </c>
      <c r="U3370" s="9" t="s">
        <v>8315</v>
      </c>
      <c r="V3370" t="s">
        <v>8316</v>
      </c>
    </row>
    <row r="3371" spans="1:22" ht="45" x14ac:dyDescent="0.3">
      <c r="A3371">
        <v>3183</v>
      </c>
      <c r="B3371" s="3" t="s">
        <v>3183</v>
      </c>
      <c r="C3371" s="3" t="s">
        <v>7293</v>
      </c>
      <c r="D3371" s="20">
        <v>2500</v>
      </c>
      <c r="E3371" s="7">
        <v>2725</v>
      </c>
      <c r="F3371" s="7">
        <f t="shared" si="327"/>
        <v>109</v>
      </c>
      <c r="G3371" s="7">
        <f t="shared" si="322"/>
        <v>40.07</v>
      </c>
      <c r="H3371" t="s">
        <v>8218</v>
      </c>
      <c r="I3371" t="s">
        <v>8223</v>
      </c>
      <c r="J3371" t="s">
        <v>8245</v>
      </c>
      <c r="K3371">
        <v>1377284669</v>
      </c>
      <c r="L3371">
        <v>1375729469</v>
      </c>
      <c r="M3371" s="13">
        <f t="shared" si="323"/>
        <v>41491.79478009259</v>
      </c>
      <c r="N3371" s="13" t="str">
        <f t="shared" si="324"/>
        <v>2013</v>
      </c>
      <c r="O3371" s="13" t="str">
        <f t="shared" si="325"/>
        <v>Aug</v>
      </c>
      <c r="P3371" s="13">
        <f t="shared" si="326"/>
        <v>41509.79478009259</v>
      </c>
      <c r="Q3371" t="b">
        <v>1</v>
      </c>
      <c r="R3371">
        <v>68</v>
      </c>
      <c r="S3371" t="b">
        <v>1</v>
      </c>
      <c r="T3371" t="s">
        <v>8269</v>
      </c>
      <c r="U3371" s="9" t="s">
        <v>8315</v>
      </c>
      <c r="V3371" t="s">
        <v>8316</v>
      </c>
    </row>
    <row r="3372" spans="1:22" ht="45" x14ac:dyDescent="0.3">
      <c r="A3372">
        <v>3222</v>
      </c>
      <c r="B3372" s="3" t="s">
        <v>3222</v>
      </c>
      <c r="C3372" s="3" t="s">
        <v>7332</v>
      </c>
      <c r="D3372" s="20">
        <v>2500</v>
      </c>
      <c r="E3372" s="7">
        <v>3120</v>
      </c>
      <c r="F3372" s="7">
        <f t="shared" si="327"/>
        <v>125</v>
      </c>
      <c r="G3372" s="7">
        <f t="shared" si="322"/>
        <v>37.14</v>
      </c>
      <c r="H3372" t="s">
        <v>8218</v>
      </c>
      <c r="I3372" t="s">
        <v>8223</v>
      </c>
      <c r="J3372" t="s">
        <v>8245</v>
      </c>
      <c r="K3372">
        <v>1445722140</v>
      </c>
      <c r="L3372">
        <v>1443016697</v>
      </c>
      <c r="M3372" s="13">
        <f t="shared" si="323"/>
        <v>42270.582141203704</v>
      </c>
      <c r="N3372" s="13" t="str">
        <f t="shared" si="324"/>
        <v>2015</v>
      </c>
      <c r="O3372" s="13" t="str">
        <f t="shared" si="325"/>
        <v>Sep</v>
      </c>
      <c r="P3372" s="13">
        <f t="shared" si="326"/>
        <v>42301.895138888889</v>
      </c>
      <c r="Q3372" t="b">
        <v>1</v>
      </c>
      <c r="R3372">
        <v>84</v>
      </c>
      <c r="S3372" t="b">
        <v>1</v>
      </c>
      <c r="T3372" t="s">
        <v>8269</v>
      </c>
      <c r="U3372" s="9" t="s">
        <v>8315</v>
      </c>
      <c r="V3372" t="s">
        <v>8316</v>
      </c>
    </row>
    <row r="3373" spans="1:22" ht="45" x14ac:dyDescent="0.3">
      <c r="A3373">
        <v>3247</v>
      </c>
      <c r="B3373" s="3" t="s">
        <v>3247</v>
      </c>
      <c r="C3373" s="3" t="s">
        <v>7357</v>
      </c>
      <c r="D3373" s="20">
        <v>2500</v>
      </c>
      <c r="E3373" s="7">
        <v>2646.5</v>
      </c>
      <c r="F3373" s="7">
        <f t="shared" si="327"/>
        <v>106</v>
      </c>
      <c r="G3373" s="7">
        <f t="shared" si="322"/>
        <v>46.43</v>
      </c>
      <c r="H3373" t="s">
        <v>8218</v>
      </c>
      <c r="I3373" t="s">
        <v>8224</v>
      </c>
      <c r="J3373" t="s">
        <v>8246</v>
      </c>
      <c r="K3373">
        <v>1436696712</v>
      </c>
      <c r="L3373">
        <v>1434104712</v>
      </c>
      <c r="M3373" s="13">
        <f t="shared" si="323"/>
        <v>42167.434166666666</v>
      </c>
      <c r="N3373" s="13" t="str">
        <f t="shared" si="324"/>
        <v>2015</v>
      </c>
      <c r="O3373" s="13" t="str">
        <f t="shared" si="325"/>
        <v>Jun</v>
      </c>
      <c r="P3373" s="13">
        <f t="shared" si="326"/>
        <v>42197.434166666666</v>
      </c>
      <c r="Q3373" t="b">
        <v>1</v>
      </c>
      <c r="R3373">
        <v>57</v>
      </c>
      <c r="S3373" t="b">
        <v>1</v>
      </c>
      <c r="T3373" t="s">
        <v>8269</v>
      </c>
      <c r="U3373" s="9" t="s">
        <v>8315</v>
      </c>
      <c r="V3373" t="s">
        <v>8316</v>
      </c>
    </row>
    <row r="3374" spans="1:22" ht="30" x14ac:dyDescent="0.3">
      <c r="A3374">
        <v>3263</v>
      </c>
      <c r="B3374" s="3" t="s">
        <v>3263</v>
      </c>
      <c r="C3374" s="3" t="s">
        <v>7373</v>
      </c>
      <c r="D3374" s="20">
        <v>2500</v>
      </c>
      <c r="E3374" s="7">
        <v>2804.16</v>
      </c>
      <c r="F3374" s="7">
        <f t="shared" si="327"/>
        <v>112</v>
      </c>
      <c r="G3374" s="7">
        <f t="shared" si="322"/>
        <v>41.24</v>
      </c>
      <c r="H3374" t="s">
        <v>8218</v>
      </c>
      <c r="I3374" t="s">
        <v>8223</v>
      </c>
      <c r="J3374" t="s">
        <v>8245</v>
      </c>
      <c r="K3374">
        <v>1446238800</v>
      </c>
      <c r="L3374">
        <v>1444220588</v>
      </c>
      <c r="M3374" s="13">
        <f t="shared" si="323"/>
        <v>42284.516064814816</v>
      </c>
      <c r="N3374" s="13" t="str">
        <f t="shared" si="324"/>
        <v>2015</v>
      </c>
      <c r="O3374" s="13" t="str">
        <f t="shared" si="325"/>
        <v>Oct</v>
      </c>
      <c r="P3374" s="13">
        <f t="shared" si="326"/>
        <v>42307.875</v>
      </c>
      <c r="Q3374" t="b">
        <v>1</v>
      </c>
      <c r="R3374">
        <v>68</v>
      </c>
      <c r="S3374" t="b">
        <v>1</v>
      </c>
      <c r="T3374" t="s">
        <v>8269</v>
      </c>
      <c r="U3374" s="9" t="s">
        <v>8315</v>
      </c>
      <c r="V3374" t="s">
        <v>8316</v>
      </c>
    </row>
    <row r="3375" spans="1:22" ht="45" x14ac:dyDescent="0.3">
      <c r="A3375">
        <v>3264</v>
      </c>
      <c r="B3375" s="3" t="s">
        <v>3264</v>
      </c>
      <c r="C3375" s="3" t="s">
        <v>7374</v>
      </c>
      <c r="D3375" s="20">
        <v>2500</v>
      </c>
      <c r="E3375" s="7">
        <v>2575</v>
      </c>
      <c r="F3375" s="7">
        <f t="shared" si="327"/>
        <v>103</v>
      </c>
      <c r="G3375" s="7">
        <f t="shared" si="322"/>
        <v>52.55</v>
      </c>
      <c r="H3375" t="s">
        <v>8218</v>
      </c>
      <c r="I3375" t="s">
        <v>8223</v>
      </c>
      <c r="J3375" t="s">
        <v>8245</v>
      </c>
      <c r="K3375">
        <v>1422482400</v>
      </c>
      <c r="L3375">
        <v>1421089938</v>
      </c>
      <c r="M3375" s="13">
        <f t="shared" si="323"/>
        <v>42016.800208333334</v>
      </c>
      <c r="N3375" s="13" t="str">
        <f t="shared" si="324"/>
        <v>2015</v>
      </c>
      <c r="O3375" s="13" t="str">
        <f t="shared" si="325"/>
        <v>Jan</v>
      </c>
      <c r="P3375" s="13">
        <f t="shared" si="326"/>
        <v>42032.916666666672</v>
      </c>
      <c r="Q3375" t="b">
        <v>1</v>
      </c>
      <c r="R3375">
        <v>49</v>
      </c>
      <c r="S3375" t="b">
        <v>1</v>
      </c>
      <c r="T3375" t="s">
        <v>8269</v>
      </c>
      <c r="U3375" s="9" t="s">
        <v>8315</v>
      </c>
      <c r="V3375" t="s">
        <v>8316</v>
      </c>
    </row>
    <row r="3376" spans="1:22" ht="60" x14ac:dyDescent="0.3">
      <c r="A3376">
        <v>3278</v>
      </c>
      <c r="B3376" s="3" t="s">
        <v>3278</v>
      </c>
      <c r="C3376" s="3" t="s">
        <v>7388</v>
      </c>
      <c r="D3376" s="20">
        <v>2500</v>
      </c>
      <c r="E3376" s="7">
        <v>2585</v>
      </c>
      <c r="F3376" s="7">
        <f t="shared" si="327"/>
        <v>103</v>
      </c>
      <c r="G3376" s="7">
        <f t="shared" si="322"/>
        <v>76.03</v>
      </c>
      <c r="H3376" t="s">
        <v>8218</v>
      </c>
      <c r="I3376" t="s">
        <v>8224</v>
      </c>
      <c r="J3376" t="s">
        <v>8246</v>
      </c>
      <c r="K3376">
        <v>1433017303</v>
      </c>
      <c r="L3376">
        <v>1430425303</v>
      </c>
      <c r="M3376" s="13">
        <f t="shared" si="323"/>
        <v>42124.848414351851</v>
      </c>
      <c r="N3376" s="13" t="str">
        <f t="shared" si="324"/>
        <v>2015</v>
      </c>
      <c r="O3376" s="13" t="str">
        <f t="shared" si="325"/>
        <v>Apr</v>
      </c>
      <c r="P3376" s="13">
        <f t="shared" si="326"/>
        <v>42154.848414351851</v>
      </c>
      <c r="Q3376" t="b">
        <v>1</v>
      </c>
      <c r="R3376">
        <v>34</v>
      </c>
      <c r="S3376" t="b">
        <v>1</v>
      </c>
      <c r="T3376" t="s">
        <v>8269</v>
      </c>
      <c r="U3376" s="9" t="s">
        <v>8315</v>
      </c>
      <c r="V3376" t="s">
        <v>8316</v>
      </c>
    </row>
    <row r="3377" spans="1:22" ht="30" x14ac:dyDescent="0.3">
      <c r="A3377">
        <v>3287</v>
      </c>
      <c r="B3377" s="3" t="s">
        <v>3287</v>
      </c>
      <c r="C3377" s="3" t="s">
        <v>7397</v>
      </c>
      <c r="D3377" s="20">
        <v>2500</v>
      </c>
      <c r="E3377" s="7">
        <v>2500</v>
      </c>
      <c r="F3377" s="7">
        <f t="shared" si="327"/>
        <v>100</v>
      </c>
      <c r="G3377" s="7">
        <f t="shared" si="322"/>
        <v>73.53</v>
      </c>
      <c r="H3377" t="s">
        <v>8218</v>
      </c>
      <c r="I3377" t="s">
        <v>8228</v>
      </c>
      <c r="J3377" t="s">
        <v>8250</v>
      </c>
      <c r="K3377">
        <v>1448733628</v>
      </c>
      <c r="L3377">
        <v>1446573628</v>
      </c>
      <c r="M3377" s="13">
        <f t="shared" si="323"/>
        <v>42311.750324074077</v>
      </c>
      <c r="N3377" s="13" t="str">
        <f t="shared" si="324"/>
        <v>2015</v>
      </c>
      <c r="O3377" s="13" t="str">
        <f t="shared" si="325"/>
        <v>Nov</v>
      </c>
      <c r="P3377" s="13">
        <f t="shared" si="326"/>
        <v>42336.750324074077</v>
      </c>
      <c r="Q3377" t="b">
        <v>0</v>
      </c>
      <c r="R3377">
        <v>34</v>
      </c>
      <c r="S3377" t="b">
        <v>1</v>
      </c>
      <c r="T3377" t="s">
        <v>8269</v>
      </c>
      <c r="U3377" s="9" t="s">
        <v>8315</v>
      </c>
      <c r="V3377" t="s">
        <v>8316</v>
      </c>
    </row>
    <row r="3378" spans="1:22" ht="45" x14ac:dyDescent="0.3">
      <c r="A3378">
        <v>3311</v>
      </c>
      <c r="B3378" s="3" t="s">
        <v>3311</v>
      </c>
      <c r="C3378" s="3" t="s">
        <v>7421</v>
      </c>
      <c r="D3378" s="20">
        <v>2500</v>
      </c>
      <c r="E3378" s="7">
        <v>2746</v>
      </c>
      <c r="F3378" s="7">
        <f t="shared" si="327"/>
        <v>110</v>
      </c>
      <c r="G3378" s="7">
        <f t="shared" si="322"/>
        <v>61.02</v>
      </c>
      <c r="H3378" t="s">
        <v>8218</v>
      </c>
      <c r="I3378" t="s">
        <v>8223</v>
      </c>
      <c r="J3378" t="s">
        <v>8245</v>
      </c>
      <c r="K3378">
        <v>1445065210</v>
      </c>
      <c r="L3378">
        <v>1442473210</v>
      </c>
      <c r="M3378" s="13">
        <f t="shared" si="323"/>
        <v>42264.29178240741</v>
      </c>
      <c r="N3378" s="13" t="str">
        <f t="shared" si="324"/>
        <v>2015</v>
      </c>
      <c r="O3378" s="13" t="str">
        <f t="shared" si="325"/>
        <v>Sep</v>
      </c>
      <c r="P3378" s="13">
        <f t="shared" si="326"/>
        <v>42294.29178240741</v>
      </c>
      <c r="Q3378" t="b">
        <v>0</v>
      </c>
      <c r="R3378">
        <v>45</v>
      </c>
      <c r="S3378" t="b">
        <v>1</v>
      </c>
      <c r="T3378" t="s">
        <v>8269</v>
      </c>
      <c r="U3378" s="9" t="s">
        <v>8315</v>
      </c>
      <c r="V3378" t="s">
        <v>8316</v>
      </c>
    </row>
    <row r="3379" spans="1:22" ht="45" x14ac:dyDescent="0.3">
      <c r="A3379">
        <v>3312</v>
      </c>
      <c r="B3379" s="3" t="s">
        <v>3312</v>
      </c>
      <c r="C3379" s="3" t="s">
        <v>7422</v>
      </c>
      <c r="D3379" s="20">
        <v>2500</v>
      </c>
      <c r="E3379" s="7">
        <v>2501</v>
      </c>
      <c r="F3379" s="7">
        <f t="shared" si="327"/>
        <v>100</v>
      </c>
      <c r="G3379" s="7">
        <f t="shared" si="322"/>
        <v>61</v>
      </c>
      <c r="H3379" t="s">
        <v>8218</v>
      </c>
      <c r="I3379" t="s">
        <v>8223</v>
      </c>
      <c r="J3379" t="s">
        <v>8245</v>
      </c>
      <c r="K3379">
        <v>1478901600</v>
      </c>
      <c r="L3379">
        <v>1477077946</v>
      </c>
      <c r="M3379" s="13">
        <f t="shared" si="323"/>
        <v>42664.809560185182</v>
      </c>
      <c r="N3379" s="13" t="str">
        <f t="shared" si="324"/>
        <v>2016</v>
      </c>
      <c r="O3379" s="13" t="str">
        <f t="shared" si="325"/>
        <v>Oct</v>
      </c>
      <c r="P3379" s="13">
        <f t="shared" si="326"/>
        <v>42685.916666666672</v>
      </c>
      <c r="Q3379" t="b">
        <v>0</v>
      </c>
      <c r="R3379">
        <v>41</v>
      </c>
      <c r="S3379" t="b">
        <v>1</v>
      </c>
      <c r="T3379" t="s">
        <v>8269</v>
      </c>
      <c r="U3379" s="9" t="s">
        <v>8315</v>
      </c>
      <c r="V3379" t="s">
        <v>8316</v>
      </c>
    </row>
    <row r="3380" spans="1:22" ht="45" x14ac:dyDescent="0.3">
      <c r="A3380">
        <v>3320</v>
      </c>
      <c r="B3380" s="3" t="s">
        <v>3320</v>
      </c>
      <c r="C3380" s="3" t="s">
        <v>7430</v>
      </c>
      <c r="D3380" s="20">
        <v>2500</v>
      </c>
      <c r="E3380" s="7">
        <v>2525</v>
      </c>
      <c r="F3380" s="7">
        <f t="shared" si="327"/>
        <v>101</v>
      </c>
      <c r="G3380" s="7">
        <f t="shared" si="322"/>
        <v>66.45</v>
      </c>
      <c r="H3380" t="s">
        <v>8218</v>
      </c>
      <c r="I3380" t="s">
        <v>8223</v>
      </c>
      <c r="J3380" t="s">
        <v>8245</v>
      </c>
      <c r="K3380">
        <v>1466557557</v>
      </c>
      <c r="L3380">
        <v>1463965557</v>
      </c>
      <c r="M3380" s="13">
        <f t="shared" si="323"/>
        <v>42513.045798611114</v>
      </c>
      <c r="N3380" s="13" t="str">
        <f t="shared" si="324"/>
        <v>2016</v>
      </c>
      <c r="O3380" s="13" t="str">
        <f t="shared" si="325"/>
        <v>May</v>
      </c>
      <c r="P3380" s="13">
        <f t="shared" si="326"/>
        <v>42543.045798611114</v>
      </c>
      <c r="Q3380" t="b">
        <v>0</v>
      </c>
      <c r="R3380">
        <v>38</v>
      </c>
      <c r="S3380" t="b">
        <v>1</v>
      </c>
      <c r="T3380" t="s">
        <v>8269</v>
      </c>
      <c r="U3380" s="9" t="s">
        <v>8315</v>
      </c>
      <c r="V3380" t="s">
        <v>8316</v>
      </c>
    </row>
    <row r="3381" spans="1:22" ht="45" x14ac:dyDescent="0.3">
      <c r="A3381">
        <v>3337</v>
      </c>
      <c r="B3381" s="3" t="s">
        <v>3337</v>
      </c>
      <c r="C3381" s="3" t="s">
        <v>7447</v>
      </c>
      <c r="D3381" s="20">
        <v>2500</v>
      </c>
      <c r="E3381" s="7">
        <v>2755</v>
      </c>
      <c r="F3381" s="7">
        <f t="shared" si="327"/>
        <v>110</v>
      </c>
      <c r="G3381" s="7">
        <f t="shared" si="322"/>
        <v>81.03</v>
      </c>
      <c r="H3381" t="s">
        <v>8218</v>
      </c>
      <c r="I3381" t="s">
        <v>8224</v>
      </c>
      <c r="J3381" t="s">
        <v>8246</v>
      </c>
      <c r="K3381">
        <v>1412974800</v>
      </c>
      <c r="L3381">
        <v>1411109167</v>
      </c>
      <c r="M3381" s="13">
        <f t="shared" si="323"/>
        <v>41901.282025462962</v>
      </c>
      <c r="N3381" s="13" t="str">
        <f t="shared" si="324"/>
        <v>2014</v>
      </c>
      <c r="O3381" s="13" t="str">
        <f t="shared" si="325"/>
        <v>Sep</v>
      </c>
      <c r="P3381" s="13">
        <f t="shared" si="326"/>
        <v>41922.875</v>
      </c>
      <c r="Q3381" t="b">
        <v>0</v>
      </c>
      <c r="R3381">
        <v>34</v>
      </c>
      <c r="S3381" t="b">
        <v>1</v>
      </c>
      <c r="T3381" t="s">
        <v>8269</v>
      </c>
      <c r="U3381" s="9" t="s">
        <v>8315</v>
      </c>
      <c r="V3381" t="s">
        <v>8316</v>
      </c>
    </row>
    <row r="3382" spans="1:22" ht="60" x14ac:dyDescent="0.3">
      <c r="A3382">
        <v>3365</v>
      </c>
      <c r="B3382" s="3" t="s">
        <v>3364</v>
      </c>
      <c r="C3382" s="3" t="s">
        <v>7475</v>
      </c>
      <c r="D3382" s="20">
        <v>2500</v>
      </c>
      <c r="E3382" s="7">
        <v>2600</v>
      </c>
      <c r="F3382" s="7">
        <f t="shared" si="327"/>
        <v>104</v>
      </c>
      <c r="G3382" s="7">
        <f t="shared" si="322"/>
        <v>866.67</v>
      </c>
      <c r="H3382" t="s">
        <v>8218</v>
      </c>
      <c r="I3382" t="s">
        <v>8223</v>
      </c>
      <c r="J3382" t="s">
        <v>8245</v>
      </c>
      <c r="K3382">
        <v>1449973592</v>
      </c>
      <c r="L3382">
        <v>1447381592</v>
      </c>
      <c r="M3382" s="13">
        <f t="shared" si="323"/>
        <v>42321.101759259262</v>
      </c>
      <c r="N3382" s="13" t="str">
        <f t="shared" si="324"/>
        <v>2015</v>
      </c>
      <c r="O3382" s="13" t="str">
        <f t="shared" si="325"/>
        <v>Nov</v>
      </c>
      <c r="P3382" s="13">
        <f t="shared" si="326"/>
        <v>42351.101759259262</v>
      </c>
      <c r="Q3382" t="b">
        <v>0</v>
      </c>
      <c r="R3382">
        <v>3</v>
      </c>
      <c r="S3382" t="b">
        <v>1</v>
      </c>
      <c r="T3382" t="s">
        <v>8269</v>
      </c>
      <c r="U3382" s="9" t="s">
        <v>8315</v>
      </c>
      <c r="V3382" t="s">
        <v>8316</v>
      </c>
    </row>
    <row r="3383" spans="1:22" ht="45" x14ac:dyDescent="0.3">
      <c r="A3383">
        <v>3438</v>
      </c>
      <c r="B3383" s="3" t="s">
        <v>3437</v>
      </c>
      <c r="C3383" s="3" t="s">
        <v>7548</v>
      </c>
      <c r="D3383" s="20">
        <v>2500</v>
      </c>
      <c r="E3383" s="7">
        <v>2605</v>
      </c>
      <c r="F3383" s="7">
        <f t="shared" si="327"/>
        <v>104</v>
      </c>
      <c r="G3383" s="7">
        <f t="shared" si="322"/>
        <v>186.07</v>
      </c>
      <c r="H3383" t="s">
        <v>8218</v>
      </c>
      <c r="I3383" t="s">
        <v>8224</v>
      </c>
      <c r="J3383" t="s">
        <v>8246</v>
      </c>
      <c r="K3383">
        <v>1430600400</v>
      </c>
      <c r="L3383">
        <v>1428358567</v>
      </c>
      <c r="M3383" s="13">
        <f t="shared" si="323"/>
        <v>42100.927858796291</v>
      </c>
      <c r="N3383" s="13" t="str">
        <f t="shared" si="324"/>
        <v>2015</v>
      </c>
      <c r="O3383" s="13" t="str">
        <f t="shared" si="325"/>
        <v>Apr</v>
      </c>
      <c r="P3383" s="13">
        <f t="shared" si="326"/>
        <v>42126.875</v>
      </c>
      <c r="Q3383" t="b">
        <v>0</v>
      </c>
      <c r="R3383">
        <v>14</v>
      </c>
      <c r="S3383" t="b">
        <v>1</v>
      </c>
      <c r="T3383" t="s">
        <v>8269</v>
      </c>
      <c r="U3383" s="9" t="s">
        <v>8315</v>
      </c>
      <c r="V3383" t="s">
        <v>8316</v>
      </c>
    </row>
    <row r="3384" spans="1:22" ht="45" x14ac:dyDescent="0.3">
      <c r="A3384">
        <v>3441</v>
      </c>
      <c r="B3384" s="3" t="s">
        <v>3440</v>
      </c>
      <c r="C3384" s="3" t="s">
        <v>7551</v>
      </c>
      <c r="D3384" s="20">
        <v>2500</v>
      </c>
      <c r="E3384" s="7">
        <v>2565</v>
      </c>
      <c r="F3384" s="7">
        <f t="shared" si="327"/>
        <v>103</v>
      </c>
      <c r="G3384" s="7">
        <f t="shared" si="322"/>
        <v>59.65</v>
      </c>
      <c r="H3384" t="s">
        <v>8218</v>
      </c>
      <c r="I3384" t="s">
        <v>8223</v>
      </c>
      <c r="J3384" t="s">
        <v>8245</v>
      </c>
      <c r="K3384">
        <v>1447445820</v>
      </c>
      <c r="L3384">
        <v>1445077121</v>
      </c>
      <c r="M3384" s="13">
        <f t="shared" si="323"/>
        <v>42294.429641203707</v>
      </c>
      <c r="N3384" s="13" t="str">
        <f t="shared" si="324"/>
        <v>2015</v>
      </c>
      <c r="O3384" s="13" t="str">
        <f t="shared" si="325"/>
        <v>Oct</v>
      </c>
      <c r="P3384" s="13">
        <f t="shared" si="326"/>
        <v>42321.845138888893</v>
      </c>
      <c r="Q3384" t="b">
        <v>0</v>
      </c>
      <c r="R3384">
        <v>43</v>
      </c>
      <c r="S3384" t="b">
        <v>1</v>
      </c>
      <c r="T3384" t="s">
        <v>8269</v>
      </c>
      <c r="U3384" s="9" t="s">
        <v>8315</v>
      </c>
      <c r="V3384" t="s">
        <v>8316</v>
      </c>
    </row>
    <row r="3385" spans="1:22" ht="60" x14ac:dyDescent="0.3">
      <c r="A3385">
        <v>3484</v>
      </c>
      <c r="B3385" s="3" t="s">
        <v>3483</v>
      </c>
      <c r="C3385" s="3" t="s">
        <v>7594</v>
      </c>
      <c r="D3385" s="20">
        <v>2500</v>
      </c>
      <c r="E3385" s="7">
        <v>2856</v>
      </c>
      <c r="F3385" s="7">
        <f t="shared" si="327"/>
        <v>114</v>
      </c>
      <c r="G3385" s="7">
        <f t="shared" si="322"/>
        <v>64.91</v>
      </c>
      <c r="H3385" t="s">
        <v>8218</v>
      </c>
      <c r="I3385" t="s">
        <v>8223</v>
      </c>
      <c r="J3385" t="s">
        <v>8245</v>
      </c>
      <c r="K3385">
        <v>1466014499</v>
      </c>
      <c r="L3385">
        <v>1463422499</v>
      </c>
      <c r="M3385" s="13">
        <f t="shared" si="323"/>
        <v>42506.760405092587</v>
      </c>
      <c r="N3385" s="13" t="str">
        <f t="shared" si="324"/>
        <v>2016</v>
      </c>
      <c r="O3385" s="13" t="str">
        <f t="shared" si="325"/>
        <v>May</v>
      </c>
      <c r="P3385" s="13">
        <f t="shared" si="326"/>
        <v>42536.760405092587</v>
      </c>
      <c r="Q3385" t="b">
        <v>0</v>
      </c>
      <c r="R3385">
        <v>44</v>
      </c>
      <c r="S3385" t="b">
        <v>1</v>
      </c>
      <c r="T3385" t="s">
        <v>8269</v>
      </c>
      <c r="U3385" s="9" t="s">
        <v>8315</v>
      </c>
      <c r="V3385" t="s">
        <v>8316</v>
      </c>
    </row>
    <row r="3386" spans="1:22" ht="45" x14ac:dyDescent="0.3">
      <c r="A3386">
        <v>3503</v>
      </c>
      <c r="B3386" s="3" t="s">
        <v>3502</v>
      </c>
      <c r="C3386" s="3" t="s">
        <v>7613</v>
      </c>
      <c r="D3386" s="20">
        <v>2500</v>
      </c>
      <c r="E3386" s="7">
        <v>2689</v>
      </c>
      <c r="F3386" s="7">
        <f t="shared" si="327"/>
        <v>108</v>
      </c>
      <c r="G3386" s="7">
        <f t="shared" si="322"/>
        <v>70.760000000000005</v>
      </c>
      <c r="H3386" t="s">
        <v>8218</v>
      </c>
      <c r="I3386" t="s">
        <v>8224</v>
      </c>
      <c r="J3386" t="s">
        <v>8246</v>
      </c>
      <c r="K3386">
        <v>1469359728</v>
      </c>
      <c r="L3386">
        <v>1466767728</v>
      </c>
      <c r="M3386" s="13">
        <f t="shared" si="323"/>
        <v>42545.478333333333</v>
      </c>
      <c r="N3386" s="13" t="str">
        <f t="shared" si="324"/>
        <v>2016</v>
      </c>
      <c r="O3386" s="13" t="str">
        <f t="shared" si="325"/>
        <v>Jun</v>
      </c>
      <c r="P3386" s="13">
        <f t="shared" si="326"/>
        <v>42575.478333333333</v>
      </c>
      <c r="Q3386" t="b">
        <v>0</v>
      </c>
      <c r="R3386">
        <v>38</v>
      </c>
      <c r="S3386" t="b">
        <v>1</v>
      </c>
      <c r="T3386" t="s">
        <v>8269</v>
      </c>
      <c r="U3386" s="9" t="s">
        <v>8315</v>
      </c>
      <c r="V3386" t="s">
        <v>8316</v>
      </c>
    </row>
    <row r="3387" spans="1:22" ht="90" x14ac:dyDescent="0.3">
      <c r="A3387">
        <v>3505</v>
      </c>
      <c r="B3387" s="3" t="s">
        <v>3504</v>
      </c>
      <c r="C3387" s="3" t="s">
        <v>7615</v>
      </c>
      <c r="D3387" s="20">
        <v>2500</v>
      </c>
      <c r="E3387" s="7">
        <v>2594</v>
      </c>
      <c r="F3387" s="7">
        <f t="shared" si="327"/>
        <v>104</v>
      </c>
      <c r="G3387" s="7">
        <f t="shared" si="322"/>
        <v>66.510000000000005</v>
      </c>
      <c r="H3387" t="s">
        <v>8218</v>
      </c>
      <c r="I3387" t="s">
        <v>8223</v>
      </c>
      <c r="J3387" t="s">
        <v>8245</v>
      </c>
      <c r="K3387">
        <v>1399953600</v>
      </c>
      <c r="L3387">
        <v>1398983245</v>
      </c>
      <c r="M3387" s="13">
        <f t="shared" si="323"/>
        <v>41760.935706018521</v>
      </c>
      <c r="N3387" s="13" t="str">
        <f t="shared" si="324"/>
        <v>2014</v>
      </c>
      <c r="O3387" s="13" t="str">
        <f t="shared" si="325"/>
        <v>May</v>
      </c>
      <c r="P3387" s="13">
        <f t="shared" si="326"/>
        <v>41772.166666666664</v>
      </c>
      <c r="Q3387" t="b">
        <v>0</v>
      </c>
      <c r="R3387">
        <v>39</v>
      </c>
      <c r="S3387" t="b">
        <v>1</v>
      </c>
      <c r="T3387" t="s">
        <v>8269</v>
      </c>
      <c r="U3387" s="9" t="s">
        <v>8315</v>
      </c>
      <c r="V3387" t="s">
        <v>8316</v>
      </c>
    </row>
    <row r="3388" spans="1:22" ht="45" x14ac:dyDescent="0.3">
      <c r="A3388">
        <v>3516</v>
      </c>
      <c r="B3388" s="3" t="s">
        <v>3515</v>
      </c>
      <c r="C3388" s="3" t="s">
        <v>7626</v>
      </c>
      <c r="D3388" s="20">
        <v>2500</v>
      </c>
      <c r="E3388" s="7">
        <v>2500</v>
      </c>
      <c r="F3388" s="7">
        <f t="shared" si="327"/>
        <v>100</v>
      </c>
      <c r="G3388" s="7">
        <f t="shared" si="322"/>
        <v>227.27</v>
      </c>
      <c r="H3388" t="s">
        <v>8218</v>
      </c>
      <c r="I3388" t="s">
        <v>8223</v>
      </c>
      <c r="J3388" t="s">
        <v>8245</v>
      </c>
      <c r="K3388">
        <v>1410145200</v>
      </c>
      <c r="L3388">
        <v>1407197670</v>
      </c>
      <c r="M3388" s="13">
        <f t="shared" si="323"/>
        <v>41856.010069444441</v>
      </c>
      <c r="N3388" s="13" t="str">
        <f t="shared" si="324"/>
        <v>2014</v>
      </c>
      <c r="O3388" s="13" t="str">
        <f t="shared" si="325"/>
        <v>Aug</v>
      </c>
      <c r="P3388" s="13">
        <f t="shared" si="326"/>
        <v>41890.125</v>
      </c>
      <c r="Q3388" t="b">
        <v>0</v>
      </c>
      <c r="R3388">
        <v>11</v>
      </c>
      <c r="S3388" t="b">
        <v>1</v>
      </c>
      <c r="T3388" t="s">
        <v>8269</v>
      </c>
      <c r="U3388" s="9" t="s">
        <v>8315</v>
      </c>
      <c r="V3388" t="s">
        <v>8316</v>
      </c>
    </row>
    <row r="3389" spans="1:22" ht="45" x14ac:dyDescent="0.3">
      <c r="A3389">
        <v>3544</v>
      </c>
      <c r="B3389" s="3" t="s">
        <v>3543</v>
      </c>
      <c r="C3389" s="3" t="s">
        <v>7654</v>
      </c>
      <c r="D3389" s="20">
        <v>2500</v>
      </c>
      <c r="E3389" s="7">
        <v>2500</v>
      </c>
      <c r="F3389" s="7">
        <f t="shared" si="327"/>
        <v>100</v>
      </c>
      <c r="G3389" s="7">
        <f t="shared" si="322"/>
        <v>104.17</v>
      </c>
      <c r="H3389" t="s">
        <v>8218</v>
      </c>
      <c r="I3389" t="s">
        <v>8223</v>
      </c>
      <c r="J3389" t="s">
        <v>8245</v>
      </c>
      <c r="K3389">
        <v>1425758257</v>
      </c>
      <c r="L3389">
        <v>1423166257</v>
      </c>
      <c r="M3389" s="13">
        <f t="shared" si="323"/>
        <v>42040.831678240742</v>
      </c>
      <c r="N3389" s="13" t="str">
        <f t="shared" si="324"/>
        <v>2015</v>
      </c>
      <c r="O3389" s="13" t="str">
        <f t="shared" si="325"/>
        <v>Feb</v>
      </c>
      <c r="P3389" s="13">
        <f t="shared" si="326"/>
        <v>42070.831678240742</v>
      </c>
      <c r="Q3389" t="b">
        <v>0</v>
      </c>
      <c r="R3389">
        <v>24</v>
      </c>
      <c r="S3389" t="b">
        <v>1</v>
      </c>
      <c r="T3389" t="s">
        <v>8269</v>
      </c>
      <c r="U3389" s="9" t="s">
        <v>8315</v>
      </c>
      <c r="V3389" t="s">
        <v>8316</v>
      </c>
    </row>
    <row r="3390" spans="1:22" ht="60" x14ac:dyDescent="0.3">
      <c r="A3390">
        <v>3550</v>
      </c>
      <c r="B3390" s="3" t="s">
        <v>3549</v>
      </c>
      <c r="C3390" s="3" t="s">
        <v>7660</v>
      </c>
      <c r="D3390" s="20">
        <v>2500</v>
      </c>
      <c r="E3390" s="7">
        <v>2620</v>
      </c>
      <c r="F3390" s="7">
        <f t="shared" si="327"/>
        <v>105</v>
      </c>
      <c r="G3390" s="7">
        <f t="shared" si="322"/>
        <v>40.94</v>
      </c>
      <c r="H3390" t="s">
        <v>8218</v>
      </c>
      <c r="I3390" t="s">
        <v>8224</v>
      </c>
      <c r="J3390" t="s">
        <v>8246</v>
      </c>
      <c r="K3390">
        <v>1462224398</v>
      </c>
      <c r="L3390">
        <v>1459632398</v>
      </c>
      <c r="M3390" s="13">
        <f t="shared" si="323"/>
        <v>42462.893495370372</v>
      </c>
      <c r="N3390" s="13" t="str">
        <f t="shared" si="324"/>
        <v>2016</v>
      </c>
      <c r="O3390" s="13" t="str">
        <f t="shared" si="325"/>
        <v>Apr</v>
      </c>
      <c r="P3390" s="13">
        <f t="shared" si="326"/>
        <v>42492.893495370372</v>
      </c>
      <c r="Q3390" t="b">
        <v>0</v>
      </c>
      <c r="R3390">
        <v>64</v>
      </c>
      <c r="S3390" t="b">
        <v>1</v>
      </c>
      <c r="T3390" t="s">
        <v>8269</v>
      </c>
      <c r="U3390" s="9" t="s">
        <v>8315</v>
      </c>
      <c r="V3390" t="s">
        <v>8316</v>
      </c>
    </row>
    <row r="3391" spans="1:22" ht="120" x14ac:dyDescent="0.3">
      <c r="A3391">
        <v>3561</v>
      </c>
      <c r="B3391" s="3" t="s">
        <v>3560</v>
      </c>
      <c r="C3391" s="3" t="s">
        <v>7671</v>
      </c>
      <c r="D3391" s="20">
        <v>2500</v>
      </c>
      <c r="E3391" s="7">
        <v>2560</v>
      </c>
      <c r="F3391" s="7">
        <f t="shared" si="327"/>
        <v>102</v>
      </c>
      <c r="G3391" s="7">
        <f t="shared" si="322"/>
        <v>47.41</v>
      </c>
      <c r="H3391" t="s">
        <v>8218</v>
      </c>
      <c r="I3391" t="s">
        <v>8223</v>
      </c>
      <c r="J3391" t="s">
        <v>8245</v>
      </c>
      <c r="K3391">
        <v>1438799760</v>
      </c>
      <c r="L3391">
        <v>1437236378</v>
      </c>
      <c r="M3391" s="13">
        <f t="shared" si="323"/>
        <v>42203.680300925931</v>
      </c>
      <c r="N3391" s="13" t="str">
        <f t="shared" si="324"/>
        <v>2015</v>
      </c>
      <c r="O3391" s="13" t="str">
        <f t="shared" si="325"/>
        <v>Jul</v>
      </c>
      <c r="P3391" s="13">
        <f t="shared" si="326"/>
        <v>42221.774999999994</v>
      </c>
      <c r="Q3391" t="b">
        <v>0</v>
      </c>
      <c r="R3391">
        <v>54</v>
      </c>
      <c r="S3391" t="b">
        <v>1</v>
      </c>
      <c r="T3391" t="s">
        <v>8269</v>
      </c>
      <c r="U3391" s="9" t="s">
        <v>8315</v>
      </c>
      <c r="V3391" t="s">
        <v>8316</v>
      </c>
    </row>
    <row r="3392" spans="1:22" ht="30" x14ac:dyDescent="0.3">
      <c r="A3392">
        <v>3597</v>
      </c>
      <c r="B3392" s="3" t="s">
        <v>3596</v>
      </c>
      <c r="C3392" s="3" t="s">
        <v>7707</v>
      </c>
      <c r="D3392" s="20">
        <v>2500</v>
      </c>
      <c r="E3392" s="7">
        <v>2565</v>
      </c>
      <c r="F3392" s="7">
        <f t="shared" si="327"/>
        <v>103</v>
      </c>
      <c r="G3392" s="7">
        <f t="shared" si="322"/>
        <v>77.73</v>
      </c>
      <c r="H3392" t="s">
        <v>8218</v>
      </c>
      <c r="I3392" t="s">
        <v>8223</v>
      </c>
      <c r="J3392" t="s">
        <v>8245</v>
      </c>
      <c r="K3392">
        <v>1456984740</v>
      </c>
      <c r="L3392">
        <v>1455717790</v>
      </c>
      <c r="M3392" s="13">
        <f t="shared" si="323"/>
        <v>42417.585532407407</v>
      </c>
      <c r="N3392" s="13" t="str">
        <f t="shared" si="324"/>
        <v>2016</v>
      </c>
      <c r="O3392" s="13" t="str">
        <f t="shared" si="325"/>
        <v>Feb</v>
      </c>
      <c r="P3392" s="13">
        <f t="shared" si="326"/>
        <v>42432.249305555553</v>
      </c>
      <c r="Q3392" t="b">
        <v>0</v>
      </c>
      <c r="R3392">
        <v>33</v>
      </c>
      <c r="S3392" t="b">
        <v>1</v>
      </c>
      <c r="T3392" t="s">
        <v>8269</v>
      </c>
      <c r="U3392" s="9" t="s">
        <v>8315</v>
      </c>
      <c r="V3392" t="s">
        <v>8316</v>
      </c>
    </row>
    <row r="3393" spans="1:22" ht="60" x14ac:dyDescent="0.3">
      <c r="A3393">
        <v>3611</v>
      </c>
      <c r="B3393" s="3" t="s">
        <v>3610</v>
      </c>
      <c r="C3393" s="3" t="s">
        <v>7721</v>
      </c>
      <c r="D3393" s="20">
        <v>2500</v>
      </c>
      <c r="E3393" s="7">
        <v>3400</v>
      </c>
      <c r="F3393" s="7">
        <f t="shared" si="327"/>
        <v>136</v>
      </c>
      <c r="G3393" s="7">
        <f t="shared" si="322"/>
        <v>66.67</v>
      </c>
      <c r="H3393" t="s">
        <v>8218</v>
      </c>
      <c r="I3393" t="s">
        <v>8224</v>
      </c>
      <c r="J3393" t="s">
        <v>8246</v>
      </c>
      <c r="K3393">
        <v>1428483201</v>
      </c>
      <c r="L3393">
        <v>1425891201</v>
      </c>
      <c r="M3393" s="13">
        <f t="shared" si="323"/>
        <v>42072.370381944449</v>
      </c>
      <c r="N3393" s="13" t="str">
        <f t="shared" si="324"/>
        <v>2015</v>
      </c>
      <c r="O3393" s="13" t="str">
        <f t="shared" si="325"/>
        <v>Mar</v>
      </c>
      <c r="P3393" s="13">
        <f t="shared" si="326"/>
        <v>42102.370381944449</v>
      </c>
      <c r="Q3393" t="b">
        <v>0</v>
      </c>
      <c r="R3393">
        <v>51</v>
      </c>
      <c r="S3393" t="b">
        <v>1</v>
      </c>
      <c r="T3393" t="s">
        <v>8269</v>
      </c>
      <c r="U3393" s="9" t="s">
        <v>8315</v>
      </c>
      <c r="V3393" t="s">
        <v>8316</v>
      </c>
    </row>
    <row r="3394" spans="1:22" ht="45" x14ac:dyDescent="0.3">
      <c r="A3394">
        <v>3614</v>
      </c>
      <c r="B3394" s="3" t="s">
        <v>3439</v>
      </c>
      <c r="C3394" s="3" t="s">
        <v>7724</v>
      </c>
      <c r="D3394" s="20">
        <v>2500</v>
      </c>
      <c r="E3394" s="7">
        <v>2520</v>
      </c>
      <c r="F3394" s="7">
        <f t="shared" si="327"/>
        <v>101</v>
      </c>
      <c r="G3394" s="7">
        <f t="shared" si="322"/>
        <v>35.49</v>
      </c>
      <c r="H3394" t="s">
        <v>8218</v>
      </c>
      <c r="I3394" t="s">
        <v>8223</v>
      </c>
      <c r="J3394" t="s">
        <v>8245</v>
      </c>
      <c r="K3394">
        <v>1434675616</v>
      </c>
      <c r="L3394">
        <v>1432083616</v>
      </c>
      <c r="M3394" s="13">
        <f t="shared" si="323"/>
        <v>42144.041851851856</v>
      </c>
      <c r="N3394" s="13" t="str">
        <f t="shared" si="324"/>
        <v>2015</v>
      </c>
      <c r="O3394" s="13" t="str">
        <f t="shared" si="325"/>
        <v>May</v>
      </c>
      <c r="P3394" s="13">
        <f t="shared" si="326"/>
        <v>42174.041851851856</v>
      </c>
      <c r="Q3394" t="b">
        <v>0</v>
      </c>
      <c r="R3394">
        <v>71</v>
      </c>
      <c r="S3394" t="b">
        <v>1</v>
      </c>
      <c r="T3394" t="s">
        <v>8269</v>
      </c>
      <c r="U3394" s="9" t="s">
        <v>8315</v>
      </c>
      <c r="V3394" t="s">
        <v>8316</v>
      </c>
    </row>
    <row r="3395" spans="1:22" ht="60" x14ac:dyDescent="0.3">
      <c r="A3395">
        <v>3615</v>
      </c>
      <c r="B3395" s="3" t="s">
        <v>3613</v>
      </c>
      <c r="C3395" s="3" t="s">
        <v>7725</v>
      </c>
      <c r="D3395" s="20">
        <v>2500</v>
      </c>
      <c r="E3395" s="7">
        <v>2670</v>
      </c>
      <c r="F3395" s="7">
        <f t="shared" si="327"/>
        <v>107</v>
      </c>
      <c r="G3395" s="7">
        <f t="shared" si="322"/>
        <v>37.08</v>
      </c>
      <c r="H3395" t="s">
        <v>8218</v>
      </c>
      <c r="I3395" t="s">
        <v>8224</v>
      </c>
      <c r="J3395" t="s">
        <v>8246</v>
      </c>
      <c r="K3395">
        <v>1449756896</v>
      </c>
      <c r="L3395">
        <v>1447164896</v>
      </c>
      <c r="M3395" s="13">
        <f t="shared" si="323"/>
        <v>42318.593703703707</v>
      </c>
      <c r="N3395" s="13" t="str">
        <f t="shared" si="324"/>
        <v>2015</v>
      </c>
      <c r="O3395" s="13" t="str">
        <f t="shared" si="325"/>
        <v>Nov</v>
      </c>
      <c r="P3395" s="13">
        <f t="shared" si="326"/>
        <v>42348.593703703707</v>
      </c>
      <c r="Q3395" t="b">
        <v>0</v>
      </c>
      <c r="R3395">
        <v>72</v>
      </c>
      <c r="S3395" t="b">
        <v>1</v>
      </c>
      <c r="T3395" t="s">
        <v>8269</v>
      </c>
      <c r="U3395" s="9" t="s">
        <v>8315</v>
      </c>
      <c r="V3395" t="s">
        <v>8316</v>
      </c>
    </row>
    <row r="3396" spans="1:22" ht="60" x14ac:dyDescent="0.3">
      <c r="A3396">
        <v>3616</v>
      </c>
      <c r="B3396" s="3" t="s">
        <v>3614</v>
      </c>
      <c r="C3396" s="3" t="s">
        <v>7726</v>
      </c>
      <c r="D3396" s="20">
        <v>2500</v>
      </c>
      <c r="E3396" s="7">
        <v>3120</v>
      </c>
      <c r="F3396" s="7">
        <f t="shared" si="327"/>
        <v>125</v>
      </c>
      <c r="G3396" s="7">
        <f t="shared" si="322"/>
        <v>69.33</v>
      </c>
      <c r="H3396" t="s">
        <v>8218</v>
      </c>
      <c r="I3396" t="s">
        <v>8224</v>
      </c>
      <c r="J3396" t="s">
        <v>8246</v>
      </c>
      <c r="K3396">
        <v>1426801664</v>
      </c>
      <c r="L3396">
        <v>1424213264</v>
      </c>
      <c r="M3396" s="13">
        <f t="shared" si="323"/>
        <v>42052.949814814812</v>
      </c>
      <c r="N3396" s="13" t="str">
        <f t="shared" si="324"/>
        <v>2015</v>
      </c>
      <c r="O3396" s="13" t="str">
        <f t="shared" si="325"/>
        <v>Feb</v>
      </c>
      <c r="P3396" s="13">
        <f t="shared" si="326"/>
        <v>42082.908148148148</v>
      </c>
      <c r="Q3396" t="b">
        <v>0</v>
      </c>
      <c r="R3396">
        <v>45</v>
      </c>
      <c r="S3396" t="b">
        <v>1</v>
      </c>
      <c r="T3396" t="s">
        <v>8269</v>
      </c>
      <c r="U3396" s="9" t="s">
        <v>8315</v>
      </c>
      <c r="V3396" t="s">
        <v>8316</v>
      </c>
    </row>
    <row r="3397" spans="1:22" ht="30" x14ac:dyDescent="0.3">
      <c r="A3397">
        <v>3623</v>
      </c>
      <c r="B3397" s="3" t="s">
        <v>3621</v>
      </c>
      <c r="C3397" s="3" t="s">
        <v>7733</v>
      </c>
      <c r="D3397" s="20">
        <v>2500</v>
      </c>
      <c r="E3397" s="7">
        <v>3000</v>
      </c>
      <c r="F3397" s="7">
        <f t="shared" si="327"/>
        <v>120</v>
      </c>
      <c r="G3397" s="7">
        <f t="shared" si="322"/>
        <v>88.24</v>
      </c>
      <c r="H3397" t="s">
        <v>8218</v>
      </c>
      <c r="I3397" t="s">
        <v>8223</v>
      </c>
      <c r="J3397" t="s">
        <v>8245</v>
      </c>
      <c r="K3397">
        <v>1406358000</v>
      </c>
      <c r="L3397">
        <v>1404841270</v>
      </c>
      <c r="M3397" s="13">
        <f t="shared" si="323"/>
        <v>41828.736921296295</v>
      </c>
      <c r="N3397" s="13" t="str">
        <f t="shared" si="324"/>
        <v>2014</v>
      </c>
      <c r="O3397" s="13" t="str">
        <f t="shared" si="325"/>
        <v>Jul</v>
      </c>
      <c r="P3397" s="13">
        <f t="shared" si="326"/>
        <v>41846.291666666664</v>
      </c>
      <c r="Q3397" t="b">
        <v>0</v>
      </c>
      <c r="R3397">
        <v>34</v>
      </c>
      <c r="S3397" t="b">
        <v>1</v>
      </c>
      <c r="T3397" t="s">
        <v>8269</v>
      </c>
      <c r="U3397" s="9" t="s">
        <v>8315</v>
      </c>
      <c r="V3397" t="s">
        <v>8316</v>
      </c>
    </row>
    <row r="3398" spans="1:22" ht="60" x14ac:dyDescent="0.3">
      <c r="A3398">
        <v>3699</v>
      </c>
      <c r="B3398" s="3" t="s">
        <v>3696</v>
      </c>
      <c r="C3398" s="3" t="s">
        <v>7809</v>
      </c>
      <c r="D3398" s="20">
        <v>2500</v>
      </c>
      <c r="E3398" s="7">
        <v>2520</v>
      </c>
      <c r="F3398" s="7">
        <f t="shared" si="327"/>
        <v>101</v>
      </c>
      <c r="G3398" s="7">
        <f t="shared" si="322"/>
        <v>63</v>
      </c>
      <c r="H3398" t="s">
        <v>8218</v>
      </c>
      <c r="I3398" t="s">
        <v>8223</v>
      </c>
      <c r="J3398" t="s">
        <v>8245</v>
      </c>
      <c r="K3398">
        <v>1413383216</v>
      </c>
      <c r="L3398">
        <v>1410791216</v>
      </c>
      <c r="M3398" s="13">
        <f t="shared" si="323"/>
        <v>41897.602037037039</v>
      </c>
      <c r="N3398" s="13" t="str">
        <f t="shared" si="324"/>
        <v>2014</v>
      </c>
      <c r="O3398" s="13" t="str">
        <f t="shared" si="325"/>
        <v>Sep</v>
      </c>
      <c r="P3398" s="13">
        <f t="shared" si="326"/>
        <v>41927.602037037039</v>
      </c>
      <c r="Q3398" t="b">
        <v>0</v>
      </c>
      <c r="R3398">
        <v>40</v>
      </c>
      <c r="S3398" t="b">
        <v>1</v>
      </c>
      <c r="T3398" t="s">
        <v>8269</v>
      </c>
      <c r="U3398" s="9" t="s">
        <v>8315</v>
      </c>
      <c r="V3398" t="s">
        <v>8316</v>
      </c>
    </row>
    <row r="3399" spans="1:22" ht="45" x14ac:dyDescent="0.3">
      <c r="A3399">
        <v>3823</v>
      </c>
      <c r="B3399" s="3" t="s">
        <v>3820</v>
      </c>
      <c r="C3399" s="3" t="s">
        <v>7932</v>
      </c>
      <c r="D3399" s="20">
        <v>2500</v>
      </c>
      <c r="E3399" s="7">
        <v>2650</v>
      </c>
      <c r="F3399" s="7">
        <f t="shared" si="327"/>
        <v>106</v>
      </c>
      <c r="G3399" s="7">
        <f t="shared" si="322"/>
        <v>64.63</v>
      </c>
      <c r="H3399" t="s">
        <v>8218</v>
      </c>
      <c r="I3399" t="s">
        <v>8223</v>
      </c>
      <c r="J3399" t="s">
        <v>8245</v>
      </c>
      <c r="K3399">
        <v>1437364740</v>
      </c>
      <c r="L3399">
        <v>1434405044</v>
      </c>
      <c r="M3399" s="13">
        <f t="shared" si="323"/>
        <v>42170.910231481481</v>
      </c>
      <c r="N3399" s="13" t="str">
        <f t="shared" si="324"/>
        <v>2015</v>
      </c>
      <c r="O3399" s="13" t="str">
        <f t="shared" si="325"/>
        <v>Jun</v>
      </c>
      <c r="P3399" s="13">
        <f t="shared" si="326"/>
        <v>42205.165972222225</v>
      </c>
      <c r="Q3399" t="b">
        <v>0</v>
      </c>
      <c r="R3399">
        <v>41</v>
      </c>
      <c r="S3399" t="b">
        <v>1</v>
      </c>
      <c r="T3399" t="s">
        <v>8269</v>
      </c>
      <c r="U3399" s="9" t="s">
        <v>8315</v>
      </c>
      <c r="V3399" t="s">
        <v>8316</v>
      </c>
    </row>
    <row r="3400" spans="1:22" ht="60" x14ac:dyDescent="0.3">
      <c r="A3400">
        <v>3555</v>
      </c>
      <c r="B3400" s="3" t="s">
        <v>3554</v>
      </c>
      <c r="C3400" s="3" t="s">
        <v>7665</v>
      </c>
      <c r="D3400" s="20">
        <v>2400</v>
      </c>
      <c r="E3400" s="7">
        <v>2400</v>
      </c>
      <c r="F3400" s="7">
        <f t="shared" si="327"/>
        <v>100</v>
      </c>
      <c r="G3400" s="7">
        <f t="shared" si="322"/>
        <v>171.43</v>
      </c>
      <c r="H3400" t="s">
        <v>8218</v>
      </c>
      <c r="I3400" t="s">
        <v>8236</v>
      </c>
      <c r="J3400" t="s">
        <v>8248</v>
      </c>
      <c r="K3400">
        <v>1479382594</v>
      </c>
      <c r="L3400">
        <v>1476786994</v>
      </c>
      <c r="M3400" s="13">
        <f t="shared" si="323"/>
        <v>42661.442060185189</v>
      </c>
      <c r="N3400" s="13" t="str">
        <f t="shared" si="324"/>
        <v>2016</v>
      </c>
      <c r="O3400" s="13" t="str">
        <f t="shared" si="325"/>
        <v>Oct</v>
      </c>
      <c r="P3400" s="13">
        <f t="shared" si="326"/>
        <v>42691.483726851846</v>
      </c>
      <c r="Q3400" t="b">
        <v>0</v>
      </c>
      <c r="R3400">
        <v>14</v>
      </c>
      <c r="S3400" t="b">
        <v>1</v>
      </c>
      <c r="T3400" t="s">
        <v>8269</v>
      </c>
      <c r="U3400" s="9" t="s">
        <v>8315</v>
      </c>
      <c r="V3400" t="s">
        <v>8316</v>
      </c>
    </row>
    <row r="3401" spans="1:22" ht="45" x14ac:dyDescent="0.3">
      <c r="A3401">
        <v>3252</v>
      </c>
      <c r="B3401" s="3" t="s">
        <v>3252</v>
      </c>
      <c r="C3401" s="3" t="s">
        <v>7362</v>
      </c>
      <c r="D3401" s="20">
        <v>2250</v>
      </c>
      <c r="E3401" s="7">
        <v>2876</v>
      </c>
      <c r="F3401" s="7">
        <f t="shared" si="327"/>
        <v>128</v>
      </c>
      <c r="G3401" s="7">
        <f t="shared" si="322"/>
        <v>57.52</v>
      </c>
      <c r="H3401" t="s">
        <v>8218</v>
      </c>
      <c r="I3401" t="s">
        <v>8224</v>
      </c>
      <c r="J3401" t="s">
        <v>8246</v>
      </c>
      <c r="K3401">
        <v>1473247240</v>
      </c>
      <c r="L3401">
        <v>1470655240</v>
      </c>
      <c r="M3401" s="13">
        <f t="shared" si="323"/>
        <v>42590.472685185188</v>
      </c>
      <c r="N3401" s="13" t="str">
        <f t="shared" si="324"/>
        <v>2016</v>
      </c>
      <c r="O3401" s="13" t="str">
        <f t="shared" si="325"/>
        <v>Aug</v>
      </c>
      <c r="P3401" s="13">
        <f t="shared" si="326"/>
        <v>42620.472685185188</v>
      </c>
      <c r="Q3401" t="b">
        <v>1</v>
      </c>
      <c r="R3401">
        <v>50</v>
      </c>
      <c r="S3401" t="b">
        <v>1</v>
      </c>
      <c r="T3401" t="s">
        <v>8269</v>
      </c>
      <c r="U3401" s="9" t="s">
        <v>8315</v>
      </c>
      <c r="V3401" t="s">
        <v>8316</v>
      </c>
    </row>
    <row r="3402" spans="1:22" ht="45" x14ac:dyDescent="0.3">
      <c r="A3402">
        <v>3152</v>
      </c>
      <c r="B3402" s="3" t="s">
        <v>3152</v>
      </c>
      <c r="C3402" s="3" t="s">
        <v>7262</v>
      </c>
      <c r="D3402" s="20">
        <v>2200</v>
      </c>
      <c r="E3402" s="7">
        <v>2331</v>
      </c>
      <c r="F3402" s="7">
        <f t="shared" si="327"/>
        <v>106</v>
      </c>
      <c r="G3402" s="7">
        <f t="shared" ref="G3402:G3465" si="328">IFERROR(ROUND(E3402/R3402,2),0)</f>
        <v>34.79</v>
      </c>
      <c r="H3402" t="s">
        <v>8218</v>
      </c>
      <c r="I3402" t="s">
        <v>8224</v>
      </c>
      <c r="J3402" t="s">
        <v>8246</v>
      </c>
      <c r="K3402">
        <v>1383425367</v>
      </c>
      <c r="L3402">
        <v>1380833367</v>
      </c>
      <c r="M3402" s="13">
        <f t="shared" ref="M3402:M3465" si="329">(((L3402/60)/60)/24)+DATE(1970,1,1)</f>
        <v>41550.867673611108</v>
      </c>
      <c r="N3402" s="13" t="str">
        <f t="shared" ref="N3402:N3465" si="330">TEXT(M3402, "YYY")</f>
        <v>2013</v>
      </c>
      <c r="O3402" s="13" t="str">
        <f t="shared" ref="O3402:O3465" si="331">TEXT(M3402,"MMM")</f>
        <v>Oct</v>
      </c>
      <c r="P3402" s="13">
        <f t="shared" ref="P3402:P3465" si="332">(((K3402/60)/60)/24)+DATE(1970,1,1)</f>
        <v>41580.867673611108</v>
      </c>
      <c r="Q3402" t="b">
        <v>1</v>
      </c>
      <c r="R3402">
        <v>67</v>
      </c>
      <c r="S3402" t="b">
        <v>1</v>
      </c>
      <c r="T3402" t="s">
        <v>8269</v>
      </c>
      <c r="U3402" s="9" t="s">
        <v>8315</v>
      </c>
      <c r="V3402" t="s">
        <v>8316</v>
      </c>
    </row>
    <row r="3403" spans="1:22" ht="60" x14ac:dyDescent="0.3">
      <c r="A3403">
        <v>3556</v>
      </c>
      <c r="B3403" s="3" t="s">
        <v>3555</v>
      </c>
      <c r="C3403" s="3" t="s">
        <v>7666</v>
      </c>
      <c r="D3403" s="20">
        <v>2200</v>
      </c>
      <c r="E3403" s="7">
        <v>2210</v>
      </c>
      <c r="F3403" s="7">
        <f t="shared" si="327"/>
        <v>100</v>
      </c>
      <c r="G3403" s="7">
        <f t="shared" si="328"/>
        <v>110.5</v>
      </c>
      <c r="H3403" t="s">
        <v>8218</v>
      </c>
      <c r="I3403" t="s">
        <v>8224</v>
      </c>
      <c r="J3403" t="s">
        <v>8246</v>
      </c>
      <c r="K3403">
        <v>1408289724</v>
      </c>
      <c r="L3403">
        <v>1403105724</v>
      </c>
      <c r="M3403" s="13">
        <f t="shared" si="329"/>
        <v>41808.649583333332</v>
      </c>
      <c r="N3403" s="13" t="str">
        <f t="shared" si="330"/>
        <v>2014</v>
      </c>
      <c r="O3403" s="13" t="str">
        <f t="shared" si="331"/>
        <v>Jun</v>
      </c>
      <c r="P3403" s="13">
        <f t="shared" si="332"/>
        <v>41868.649583333332</v>
      </c>
      <c r="Q3403" t="b">
        <v>0</v>
      </c>
      <c r="R3403">
        <v>20</v>
      </c>
      <c r="S3403" t="b">
        <v>1</v>
      </c>
      <c r="T3403" t="s">
        <v>8269</v>
      </c>
      <c r="U3403" s="9" t="s">
        <v>8315</v>
      </c>
      <c r="V3403" t="s">
        <v>8316</v>
      </c>
    </row>
    <row r="3404" spans="1:22" ht="45" x14ac:dyDescent="0.3">
      <c r="A3404">
        <v>3448</v>
      </c>
      <c r="B3404" s="3" t="s">
        <v>3447</v>
      </c>
      <c r="C3404" s="3" t="s">
        <v>7558</v>
      </c>
      <c r="D3404" s="20">
        <v>2100</v>
      </c>
      <c r="E3404" s="7">
        <v>2305</v>
      </c>
      <c r="F3404" s="7">
        <f t="shared" si="327"/>
        <v>110</v>
      </c>
      <c r="G3404" s="7">
        <f t="shared" si="328"/>
        <v>51.22</v>
      </c>
      <c r="H3404" t="s">
        <v>8218</v>
      </c>
      <c r="I3404" t="s">
        <v>8223</v>
      </c>
      <c r="J3404" t="s">
        <v>8245</v>
      </c>
      <c r="K3404">
        <v>1418784689</v>
      </c>
      <c r="L3404">
        <v>1416192689</v>
      </c>
      <c r="M3404" s="13">
        <f t="shared" si="329"/>
        <v>41960.119085648148</v>
      </c>
      <c r="N3404" s="13" t="str">
        <f t="shared" si="330"/>
        <v>2014</v>
      </c>
      <c r="O3404" s="13" t="str">
        <f t="shared" si="331"/>
        <v>Nov</v>
      </c>
      <c r="P3404" s="13">
        <f t="shared" si="332"/>
        <v>41990.119085648148</v>
      </c>
      <c r="Q3404" t="b">
        <v>0</v>
      </c>
      <c r="R3404">
        <v>45</v>
      </c>
      <c r="S3404" t="b">
        <v>1</v>
      </c>
      <c r="T3404" t="s">
        <v>8269</v>
      </c>
      <c r="U3404" s="9" t="s">
        <v>8315</v>
      </c>
      <c r="V3404" t="s">
        <v>8316</v>
      </c>
    </row>
    <row r="3405" spans="1:22" ht="45" x14ac:dyDescent="0.3">
      <c r="A3405">
        <v>3548</v>
      </c>
      <c r="B3405" s="3" t="s">
        <v>3547</v>
      </c>
      <c r="C3405" s="3" t="s">
        <v>7658</v>
      </c>
      <c r="D3405" s="20">
        <v>2100</v>
      </c>
      <c r="E3405" s="7">
        <v>2140</v>
      </c>
      <c r="F3405" s="7">
        <f t="shared" si="327"/>
        <v>102</v>
      </c>
      <c r="G3405" s="7">
        <f t="shared" si="328"/>
        <v>164.62</v>
      </c>
      <c r="H3405" t="s">
        <v>8218</v>
      </c>
      <c r="I3405" t="s">
        <v>8223</v>
      </c>
      <c r="J3405" t="s">
        <v>8245</v>
      </c>
      <c r="K3405">
        <v>1457139600</v>
      </c>
      <c r="L3405">
        <v>1455230214</v>
      </c>
      <c r="M3405" s="13">
        <f t="shared" si="329"/>
        <v>42411.942291666666</v>
      </c>
      <c r="N3405" s="13" t="str">
        <f t="shared" si="330"/>
        <v>2016</v>
      </c>
      <c r="O3405" s="13" t="str">
        <f t="shared" si="331"/>
        <v>Feb</v>
      </c>
      <c r="P3405" s="13">
        <f t="shared" si="332"/>
        <v>42434.041666666672</v>
      </c>
      <c r="Q3405" t="b">
        <v>0</v>
      </c>
      <c r="R3405">
        <v>13</v>
      </c>
      <c r="S3405" t="b">
        <v>1</v>
      </c>
      <c r="T3405" t="s">
        <v>8269</v>
      </c>
      <c r="U3405" s="9" t="s">
        <v>8315</v>
      </c>
      <c r="V3405" t="s">
        <v>8316</v>
      </c>
    </row>
    <row r="3406" spans="1:22" ht="60" x14ac:dyDescent="0.3">
      <c r="A3406">
        <v>3813</v>
      </c>
      <c r="B3406" s="3" t="s">
        <v>3810</v>
      </c>
      <c r="C3406" s="3" t="s">
        <v>7923</v>
      </c>
      <c r="D3406" s="20">
        <v>2100</v>
      </c>
      <c r="E3406" s="7">
        <v>2119.9899999999998</v>
      </c>
      <c r="F3406" s="7">
        <f t="shared" si="327"/>
        <v>101</v>
      </c>
      <c r="G3406" s="7">
        <f t="shared" si="328"/>
        <v>78.52</v>
      </c>
      <c r="H3406" t="s">
        <v>8218</v>
      </c>
      <c r="I3406" t="s">
        <v>8223</v>
      </c>
      <c r="J3406" t="s">
        <v>8245</v>
      </c>
      <c r="K3406">
        <v>1465940580</v>
      </c>
      <c r="L3406">
        <v>1462603021</v>
      </c>
      <c r="M3406" s="13">
        <f t="shared" si="329"/>
        <v>42497.275706018518</v>
      </c>
      <c r="N3406" s="13" t="str">
        <f t="shared" si="330"/>
        <v>2016</v>
      </c>
      <c r="O3406" s="13" t="str">
        <f t="shared" si="331"/>
        <v>May</v>
      </c>
      <c r="P3406" s="13">
        <f t="shared" si="332"/>
        <v>42535.904861111107</v>
      </c>
      <c r="Q3406" t="b">
        <v>0</v>
      </c>
      <c r="R3406">
        <v>27</v>
      </c>
      <c r="S3406" t="b">
        <v>1</v>
      </c>
      <c r="T3406" t="s">
        <v>8269</v>
      </c>
      <c r="U3406" s="9" t="s">
        <v>8315</v>
      </c>
      <c r="V3406" t="s">
        <v>8316</v>
      </c>
    </row>
    <row r="3407" spans="1:22" ht="60" x14ac:dyDescent="0.3">
      <c r="A3407">
        <v>533</v>
      </c>
      <c r="B3407" s="3" t="s">
        <v>534</v>
      </c>
      <c r="C3407" s="3" t="s">
        <v>4643</v>
      </c>
      <c r="D3407" s="20">
        <v>2000</v>
      </c>
      <c r="E3407" s="7">
        <v>2004</v>
      </c>
      <c r="F3407" s="7">
        <f t="shared" si="327"/>
        <v>100</v>
      </c>
      <c r="G3407" s="7">
        <f t="shared" si="328"/>
        <v>117.88</v>
      </c>
      <c r="H3407" t="s">
        <v>8218</v>
      </c>
      <c r="I3407" t="s">
        <v>8224</v>
      </c>
      <c r="J3407" t="s">
        <v>8246</v>
      </c>
      <c r="K3407">
        <v>1463394365</v>
      </c>
      <c r="L3407">
        <v>1461320765</v>
      </c>
      <c r="M3407" s="13">
        <f t="shared" si="329"/>
        <v>42482.43478009259</v>
      </c>
      <c r="N3407" s="13" t="str">
        <f t="shared" si="330"/>
        <v>2016</v>
      </c>
      <c r="O3407" s="13" t="str">
        <f t="shared" si="331"/>
        <v>Apr</v>
      </c>
      <c r="P3407" s="13">
        <f t="shared" si="332"/>
        <v>42506.43478009259</v>
      </c>
      <c r="Q3407" t="b">
        <v>0</v>
      </c>
      <c r="R3407">
        <v>17</v>
      </c>
      <c r="S3407" t="b">
        <v>1</v>
      </c>
      <c r="T3407" t="s">
        <v>8269</v>
      </c>
      <c r="U3407" s="9" t="s">
        <v>8315</v>
      </c>
      <c r="V3407" t="s">
        <v>8316</v>
      </c>
    </row>
    <row r="3408" spans="1:22" ht="45" x14ac:dyDescent="0.3">
      <c r="A3408">
        <v>535</v>
      </c>
      <c r="B3408" s="3" t="s">
        <v>536</v>
      </c>
      <c r="C3408" s="3" t="s">
        <v>4645</v>
      </c>
      <c r="D3408" s="20">
        <v>2000</v>
      </c>
      <c r="E3408" s="7">
        <v>2050</v>
      </c>
      <c r="F3408" s="7">
        <f t="shared" si="327"/>
        <v>103</v>
      </c>
      <c r="G3408" s="7">
        <f t="shared" si="328"/>
        <v>34.75</v>
      </c>
      <c r="H3408" t="s">
        <v>8218</v>
      </c>
      <c r="I3408" t="s">
        <v>8224</v>
      </c>
      <c r="J3408" t="s">
        <v>8246</v>
      </c>
      <c r="K3408">
        <v>1483707905</v>
      </c>
      <c r="L3408">
        <v>1481115905</v>
      </c>
      <c r="M3408" s="13">
        <f t="shared" si="329"/>
        <v>42711.545196759253</v>
      </c>
      <c r="N3408" s="13" t="str">
        <f t="shared" si="330"/>
        <v>2016</v>
      </c>
      <c r="O3408" s="13" t="str">
        <f t="shared" si="331"/>
        <v>Dec</v>
      </c>
      <c r="P3408" s="13">
        <f t="shared" si="332"/>
        <v>42741.545196759253</v>
      </c>
      <c r="Q3408" t="b">
        <v>0</v>
      </c>
      <c r="R3408">
        <v>59</v>
      </c>
      <c r="S3408" t="b">
        <v>1</v>
      </c>
      <c r="T3408" t="s">
        <v>8269</v>
      </c>
      <c r="U3408" s="9" t="s">
        <v>8315</v>
      </c>
      <c r="V3408" t="s">
        <v>8316</v>
      </c>
    </row>
    <row r="3409" spans="1:22" ht="60" x14ac:dyDescent="0.3">
      <c r="A3409">
        <v>537</v>
      </c>
      <c r="B3409" s="3" t="s">
        <v>538</v>
      </c>
      <c r="C3409" s="3" t="s">
        <v>4647</v>
      </c>
      <c r="D3409" s="20">
        <v>2000</v>
      </c>
      <c r="E3409" s="7">
        <v>2410</v>
      </c>
      <c r="F3409" s="7">
        <f t="shared" si="327"/>
        <v>121</v>
      </c>
      <c r="G3409" s="7">
        <f t="shared" si="328"/>
        <v>40.85</v>
      </c>
      <c r="H3409" t="s">
        <v>8218</v>
      </c>
      <c r="I3409" t="s">
        <v>8223</v>
      </c>
      <c r="J3409" t="s">
        <v>8245</v>
      </c>
      <c r="K3409">
        <v>1446665191</v>
      </c>
      <c r="L3409">
        <v>1444069591</v>
      </c>
      <c r="M3409" s="13">
        <f t="shared" si="329"/>
        <v>42282.768414351856</v>
      </c>
      <c r="N3409" s="13" t="str">
        <f t="shared" si="330"/>
        <v>2015</v>
      </c>
      <c r="O3409" s="13" t="str">
        <f t="shared" si="331"/>
        <v>Oct</v>
      </c>
      <c r="P3409" s="13">
        <f t="shared" si="332"/>
        <v>42312.810081018513</v>
      </c>
      <c r="Q3409" t="b">
        <v>0</v>
      </c>
      <c r="R3409">
        <v>59</v>
      </c>
      <c r="S3409" t="b">
        <v>1</v>
      </c>
      <c r="T3409" t="s">
        <v>8269</v>
      </c>
      <c r="U3409" s="9" t="s">
        <v>8315</v>
      </c>
      <c r="V3409" t="s">
        <v>8316</v>
      </c>
    </row>
    <row r="3410" spans="1:22" ht="60" x14ac:dyDescent="0.3">
      <c r="A3410">
        <v>1284</v>
      </c>
      <c r="B3410" s="3" t="s">
        <v>1285</v>
      </c>
      <c r="C3410" s="3" t="s">
        <v>5394</v>
      </c>
      <c r="D3410" s="20">
        <v>2000</v>
      </c>
      <c r="E3410" s="7">
        <v>2020</v>
      </c>
      <c r="F3410" s="7">
        <f t="shared" si="327"/>
        <v>101</v>
      </c>
      <c r="G3410" s="7">
        <f t="shared" si="328"/>
        <v>65.16</v>
      </c>
      <c r="H3410" t="s">
        <v>8218</v>
      </c>
      <c r="I3410" t="s">
        <v>8223</v>
      </c>
      <c r="J3410" t="s">
        <v>8245</v>
      </c>
      <c r="K3410">
        <v>1483203540</v>
      </c>
      <c r="L3410">
        <v>1481175482</v>
      </c>
      <c r="M3410" s="13">
        <f t="shared" si="329"/>
        <v>42712.23474537037</v>
      </c>
      <c r="N3410" s="13" t="str">
        <f t="shared" si="330"/>
        <v>2016</v>
      </c>
      <c r="O3410" s="13" t="str">
        <f t="shared" si="331"/>
        <v>Dec</v>
      </c>
      <c r="P3410" s="13">
        <f t="shared" si="332"/>
        <v>42735.707638888889</v>
      </c>
      <c r="Q3410" t="b">
        <v>0</v>
      </c>
      <c r="R3410">
        <v>31</v>
      </c>
      <c r="S3410" t="b">
        <v>1</v>
      </c>
      <c r="T3410" t="s">
        <v>8269</v>
      </c>
      <c r="U3410" s="9" t="s">
        <v>8315</v>
      </c>
      <c r="V3410" t="s">
        <v>8316</v>
      </c>
    </row>
    <row r="3411" spans="1:22" ht="45" x14ac:dyDescent="0.3">
      <c r="A3411">
        <v>1285</v>
      </c>
      <c r="B3411" s="3" t="s">
        <v>1286</v>
      </c>
      <c r="C3411" s="3" t="s">
        <v>5395</v>
      </c>
      <c r="D3411" s="20">
        <v>2000</v>
      </c>
      <c r="E3411" s="7">
        <v>2033</v>
      </c>
      <c r="F3411" s="7">
        <f t="shared" si="327"/>
        <v>102</v>
      </c>
      <c r="G3411" s="7">
        <f t="shared" si="328"/>
        <v>32.270000000000003</v>
      </c>
      <c r="H3411" t="s">
        <v>8218</v>
      </c>
      <c r="I3411" t="s">
        <v>8224</v>
      </c>
      <c r="J3411" t="s">
        <v>8246</v>
      </c>
      <c r="K3411">
        <v>1434808775</v>
      </c>
      <c r="L3411">
        <v>1433512775</v>
      </c>
      <c r="M3411" s="13">
        <f t="shared" si="329"/>
        <v>42160.583043981482</v>
      </c>
      <c r="N3411" s="13" t="str">
        <f t="shared" si="330"/>
        <v>2015</v>
      </c>
      <c r="O3411" s="13" t="str">
        <f t="shared" si="331"/>
        <v>Jun</v>
      </c>
      <c r="P3411" s="13">
        <f t="shared" si="332"/>
        <v>42175.583043981482</v>
      </c>
      <c r="Q3411" t="b">
        <v>0</v>
      </c>
      <c r="R3411">
        <v>63</v>
      </c>
      <c r="S3411" t="b">
        <v>1</v>
      </c>
      <c r="T3411" t="s">
        <v>8269</v>
      </c>
      <c r="U3411" s="9" t="s">
        <v>8315</v>
      </c>
      <c r="V3411" t="s">
        <v>8316</v>
      </c>
    </row>
    <row r="3412" spans="1:22" ht="45" x14ac:dyDescent="0.3">
      <c r="A3412">
        <v>1298</v>
      </c>
      <c r="B3412" s="3" t="s">
        <v>1299</v>
      </c>
      <c r="C3412" s="3" t="s">
        <v>5408</v>
      </c>
      <c r="D3412" s="20">
        <v>2000</v>
      </c>
      <c r="E3412" s="7">
        <v>2093</v>
      </c>
      <c r="F3412" s="7">
        <f t="shared" si="327"/>
        <v>105</v>
      </c>
      <c r="G3412" s="7">
        <f t="shared" si="328"/>
        <v>63.42</v>
      </c>
      <c r="H3412" t="s">
        <v>8218</v>
      </c>
      <c r="I3412" t="s">
        <v>8224</v>
      </c>
      <c r="J3412" t="s">
        <v>8246</v>
      </c>
      <c r="K3412">
        <v>1461860432</v>
      </c>
      <c r="L3412">
        <v>1459268432</v>
      </c>
      <c r="M3412" s="13">
        <f t="shared" si="329"/>
        <v>42458.680925925932</v>
      </c>
      <c r="N3412" s="13" t="str">
        <f t="shared" si="330"/>
        <v>2016</v>
      </c>
      <c r="O3412" s="13" t="str">
        <f t="shared" si="331"/>
        <v>Mar</v>
      </c>
      <c r="P3412" s="13">
        <f t="shared" si="332"/>
        <v>42488.680925925932</v>
      </c>
      <c r="Q3412" t="b">
        <v>0</v>
      </c>
      <c r="R3412">
        <v>33</v>
      </c>
      <c r="S3412" t="b">
        <v>1</v>
      </c>
      <c r="T3412" t="s">
        <v>8269</v>
      </c>
      <c r="U3412" s="9" t="s">
        <v>8315</v>
      </c>
      <c r="V3412" t="s">
        <v>8316</v>
      </c>
    </row>
    <row r="3413" spans="1:22" ht="60" x14ac:dyDescent="0.3">
      <c r="A3413">
        <v>1301</v>
      </c>
      <c r="B3413" s="3" t="s">
        <v>1302</v>
      </c>
      <c r="C3413" s="3" t="s">
        <v>5411</v>
      </c>
      <c r="D3413" s="20">
        <v>2000</v>
      </c>
      <c r="E3413" s="7">
        <v>2055</v>
      </c>
      <c r="F3413" s="7">
        <f t="shared" si="327"/>
        <v>103</v>
      </c>
      <c r="G3413" s="7">
        <f t="shared" si="328"/>
        <v>70.86</v>
      </c>
      <c r="H3413" t="s">
        <v>8218</v>
      </c>
      <c r="I3413" t="s">
        <v>8223</v>
      </c>
      <c r="J3413" t="s">
        <v>8245</v>
      </c>
      <c r="K3413">
        <v>1437447600</v>
      </c>
      <c r="L3413">
        <v>1436551178</v>
      </c>
      <c r="M3413" s="13">
        <f t="shared" si="329"/>
        <v>42195.749745370369</v>
      </c>
      <c r="N3413" s="13" t="str">
        <f t="shared" si="330"/>
        <v>2015</v>
      </c>
      <c r="O3413" s="13" t="str">
        <f t="shared" si="331"/>
        <v>Jul</v>
      </c>
      <c r="P3413" s="13">
        <f t="shared" si="332"/>
        <v>42206.125</v>
      </c>
      <c r="Q3413" t="b">
        <v>0</v>
      </c>
      <c r="R3413">
        <v>29</v>
      </c>
      <c r="S3413" t="b">
        <v>1</v>
      </c>
      <c r="T3413" t="s">
        <v>8269</v>
      </c>
      <c r="U3413" s="9" t="s">
        <v>8315</v>
      </c>
      <c r="V3413" t="s">
        <v>8316</v>
      </c>
    </row>
    <row r="3414" spans="1:22" ht="45" x14ac:dyDescent="0.3">
      <c r="A3414">
        <v>2788</v>
      </c>
      <c r="B3414" s="3" t="s">
        <v>2788</v>
      </c>
      <c r="C3414" s="3" t="s">
        <v>6898</v>
      </c>
      <c r="D3414" s="20">
        <v>2000</v>
      </c>
      <c r="E3414" s="7">
        <v>2050</v>
      </c>
      <c r="F3414" s="7">
        <f t="shared" si="327"/>
        <v>103</v>
      </c>
      <c r="G3414" s="7">
        <f t="shared" si="328"/>
        <v>102.5</v>
      </c>
      <c r="H3414" t="s">
        <v>8218</v>
      </c>
      <c r="I3414" t="s">
        <v>8223</v>
      </c>
      <c r="J3414" t="s">
        <v>8245</v>
      </c>
      <c r="K3414">
        <v>1469811043</v>
      </c>
      <c r="L3414">
        <v>1467219043</v>
      </c>
      <c r="M3414" s="13">
        <f t="shared" si="329"/>
        <v>42550.701886574068</v>
      </c>
      <c r="N3414" s="13" t="str">
        <f t="shared" si="330"/>
        <v>2016</v>
      </c>
      <c r="O3414" s="13" t="str">
        <f t="shared" si="331"/>
        <v>Jun</v>
      </c>
      <c r="P3414" s="13">
        <f t="shared" si="332"/>
        <v>42580.701886574068</v>
      </c>
      <c r="Q3414" t="b">
        <v>0</v>
      </c>
      <c r="R3414">
        <v>20</v>
      </c>
      <c r="S3414" t="b">
        <v>1</v>
      </c>
      <c r="T3414" t="s">
        <v>8269</v>
      </c>
      <c r="U3414" s="9" t="s">
        <v>8315</v>
      </c>
      <c r="V3414" t="s">
        <v>8316</v>
      </c>
    </row>
    <row r="3415" spans="1:22" ht="60" x14ac:dyDescent="0.3">
      <c r="A3415">
        <v>2791</v>
      </c>
      <c r="B3415" s="3" t="s">
        <v>2791</v>
      </c>
      <c r="C3415" s="3" t="s">
        <v>6901</v>
      </c>
      <c r="D3415" s="20">
        <v>2000</v>
      </c>
      <c r="E3415" s="7">
        <v>2050</v>
      </c>
      <c r="F3415" s="7">
        <f t="shared" si="327"/>
        <v>103</v>
      </c>
      <c r="G3415" s="7">
        <f t="shared" si="328"/>
        <v>73.209999999999994</v>
      </c>
      <c r="H3415" t="s">
        <v>8218</v>
      </c>
      <c r="I3415" t="s">
        <v>8223</v>
      </c>
      <c r="J3415" t="s">
        <v>8245</v>
      </c>
      <c r="K3415">
        <v>1473393600</v>
      </c>
      <c r="L3415">
        <v>1470778559</v>
      </c>
      <c r="M3415" s="13">
        <f t="shared" si="329"/>
        <v>42591.899988425925</v>
      </c>
      <c r="N3415" s="13" t="str">
        <f t="shared" si="330"/>
        <v>2016</v>
      </c>
      <c r="O3415" s="13" t="str">
        <f t="shared" si="331"/>
        <v>Aug</v>
      </c>
      <c r="P3415" s="13">
        <f t="shared" si="332"/>
        <v>42622.166666666672</v>
      </c>
      <c r="Q3415" t="b">
        <v>0</v>
      </c>
      <c r="R3415">
        <v>28</v>
      </c>
      <c r="S3415" t="b">
        <v>1</v>
      </c>
      <c r="T3415" t="s">
        <v>8269</v>
      </c>
      <c r="U3415" s="9" t="s">
        <v>8315</v>
      </c>
      <c r="V3415" t="s">
        <v>8316</v>
      </c>
    </row>
    <row r="3416" spans="1:22" ht="45" x14ac:dyDescent="0.3">
      <c r="A3416">
        <v>2792</v>
      </c>
      <c r="B3416" s="3" t="s">
        <v>2792</v>
      </c>
      <c r="C3416" s="3" t="s">
        <v>6902</v>
      </c>
      <c r="D3416" s="20">
        <v>2000</v>
      </c>
      <c r="E3416" s="7">
        <v>2152</v>
      </c>
      <c r="F3416" s="7">
        <f t="shared" si="327"/>
        <v>108</v>
      </c>
      <c r="G3416" s="7">
        <f t="shared" si="328"/>
        <v>89.67</v>
      </c>
      <c r="H3416" t="s">
        <v>8218</v>
      </c>
      <c r="I3416" t="s">
        <v>8223</v>
      </c>
      <c r="J3416" t="s">
        <v>8245</v>
      </c>
      <c r="K3416">
        <v>1439357559</v>
      </c>
      <c r="L3416">
        <v>1435469559</v>
      </c>
      <c r="M3416" s="13">
        <f t="shared" si="329"/>
        <v>42183.231006944443</v>
      </c>
      <c r="N3416" s="13" t="str">
        <f t="shared" si="330"/>
        <v>2015</v>
      </c>
      <c r="O3416" s="13" t="str">
        <f t="shared" si="331"/>
        <v>Jun</v>
      </c>
      <c r="P3416" s="13">
        <f t="shared" si="332"/>
        <v>42228.231006944443</v>
      </c>
      <c r="Q3416" t="b">
        <v>0</v>
      </c>
      <c r="R3416">
        <v>24</v>
      </c>
      <c r="S3416" t="b">
        <v>1</v>
      </c>
      <c r="T3416" t="s">
        <v>8269</v>
      </c>
      <c r="U3416" s="9" t="s">
        <v>8315</v>
      </c>
      <c r="V3416" t="s">
        <v>8316</v>
      </c>
    </row>
    <row r="3417" spans="1:22" ht="60" x14ac:dyDescent="0.3">
      <c r="A3417">
        <v>2826</v>
      </c>
      <c r="B3417" s="3" t="s">
        <v>2826</v>
      </c>
      <c r="C3417" s="3" t="s">
        <v>6936</v>
      </c>
      <c r="D3417" s="20">
        <v>2000</v>
      </c>
      <c r="E3417" s="7">
        <v>2155</v>
      </c>
      <c r="F3417" s="7">
        <f t="shared" si="327"/>
        <v>108</v>
      </c>
      <c r="G3417" s="7">
        <f t="shared" si="328"/>
        <v>113.42</v>
      </c>
      <c r="H3417" t="s">
        <v>8218</v>
      </c>
      <c r="I3417" t="s">
        <v>8223</v>
      </c>
      <c r="J3417" t="s">
        <v>8245</v>
      </c>
      <c r="K3417">
        <v>1436511600</v>
      </c>
      <c r="L3417">
        <v>1434415812</v>
      </c>
      <c r="M3417" s="13">
        <f t="shared" si="329"/>
        <v>42171.034861111111</v>
      </c>
      <c r="N3417" s="13" t="str">
        <f t="shared" si="330"/>
        <v>2015</v>
      </c>
      <c r="O3417" s="13" t="str">
        <f t="shared" si="331"/>
        <v>Jun</v>
      </c>
      <c r="P3417" s="13">
        <f t="shared" si="332"/>
        <v>42195.291666666672</v>
      </c>
      <c r="Q3417" t="b">
        <v>0</v>
      </c>
      <c r="R3417">
        <v>19</v>
      </c>
      <c r="S3417" t="b">
        <v>1</v>
      </c>
      <c r="T3417" t="s">
        <v>8269</v>
      </c>
      <c r="U3417" s="9" t="s">
        <v>8315</v>
      </c>
      <c r="V3417" t="s">
        <v>8316</v>
      </c>
    </row>
    <row r="3418" spans="1:22" ht="60" x14ac:dyDescent="0.3">
      <c r="A3418">
        <v>2827</v>
      </c>
      <c r="B3418" s="3" t="s">
        <v>2827</v>
      </c>
      <c r="C3418" s="3" t="s">
        <v>6937</v>
      </c>
      <c r="D3418" s="20">
        <v>2000</v>
      </c>
      <c r="E3418" s="7">
        <v>2405</v>
      </c>
      <c r="F3418" s="7">
        <f t="shared" si="327"/>
        <v>120</v>
      </c>
      <c r="G3418" s="7">
        <f t="shared" si="328"/>
        <v>104.57</v>
      </c>
      <c r="H3418" t="s">
        <v>8218</v>
      </c>
      <c r="I3418" t="s">
        <v>8223</v>
      </c>
      <c r="J3418" t="s">
        <v>8245</v>
      </c>
      <c r="K3418">
        <v>1464971400</v>
      </c>
      <c r="L3418">
        <v>1462379066</v>
      </c>
      <c r="M3418" s="13">
        <f t="shared" si="329"/>
        <v>42494.683634259258</v>
      </c>
      <c r="N3418" s="13" t="str">
        <f t="shared" si="330"/>
        <v>2016</v>
      </c>
      <c r="O3418" s="13" t="str">
        <f t="shared" si="331"/>
        <v>May</v>
      </c>
      <c r="P3418" s="13">
        <f t="shared" si="332"/>
        <v>42524.6875</v>
      </c>
      <c r="Q3418" t="b">
        <v>0</v>
      </c>
      <c r="R3418">
        <v>23</v>
      </c>
      <c r="S3418" t="b">
        <v>1</v>
      </c>
      <c r="T3418" t="s">
        <v>8269</v>
      </c>
      <c r="U3418" s="9" t="s">
        <v>8315</v>
      </c>
      <c r="V3418" t="s">
        <v>8316</v>
      </c>
    </row>
    <row r="3419" spans="1:22" ht="45" x14ac:dyDescent="0.3">
      <c r="A3419">
        <v>2838</v>
      </c>
      <c r="B3419" s="3" t="s">
        <v>2838</v>
      </c>
      <c r="C3419" s="3" t="s">
        <v>6948</v>
      </c>
      <c r="D3419" s="20">
        <v>2000</v>
      </c>
      <c r="E3419" s="7">
        <v>2405</v>
      </c>
      <c r="F3419" s="7">
        <f t="shared" si="327"/>
        <v>120</v>
      </c>
      <c r="G3419" s="7">
        <f t="shared" si="328"/>
        <v>44.54</v>
      </c>
      <c r="H3419" t="s">
        <v>8218</v>
      </c>
      <c r="I3419" t="s">
        <v>8223</v>
      </c>
      <c r="J3419" t="s">
        <v>8245</v>
      </c>
      <c r="K3419">
        <v>1407967200</v>
      </c>
      <c r="L3419">
        <v>1406039696</v>
      </c>
      <c r="M3419" s="13">
        <f t="shared" si="329"/>
        <v>41842.607592592591</v>
      </c>
      <c r="N3419" s="13" t="str">
        <f t="shared" si="330"/>
        <v>2014</v>
      </c>
      <c r="O3419" s="13" t="str">
        <f t="shared" si="331"/>
        <v>Jul</v>
      </c>
      <c r="P3419" s="13">
        <f t="shared" si="332"/>
        <v>41864.916666666664</v>
      </c>
      <c r="Q3419" t="b">
        <v>0</v>
      </c>
      <c r="R3419">
        <v>54</v>
      </c>
      <c r="S3419" t="b">
        <v>1</v>
      </c>
      <c r="T3419" t="s">
        <v>8269</v>
      </c>
      <c r="U3419" s="9" t="s">
        <v>8315</v>
      </c>
      <c r="V3419" t="s">
        <v>8316</v>
      </c>
    </row>
    <row r="3420" spans="1:22" ht="30" x14ac:dyDescent="0.3">
      <c r="A3420">
        <v>2972</v>
      </c>
      <c r="B3420" s="3" t="s">
        <v>2972</v>
      </c>
      <c r="C3420" s="3" t="s">
        <v>7082</v>
      </c>
      <c r="D3420" s="20">
        <v>2000</v>
      </c>
      <c r="E3420" s="7">
        <v>2107</v>
      </c>
      <c r="F3420" s="7">
        <f t="shared" si="327"/>
        <v>105</v>
      </c>
      <c r="G3420" s="7">
        <f t="shared" si="328"/>
        <v>123.94</v>
      </c>
      <c r="H3420" t="s">
        <v>8218</v>
      </c>
      <c r="I3420" t="s">
        <v>8223</v>
      </c>
      <c r="J3420" t="s">
        <v>8245</v>
      </c>
      <c r="K3420">
        <v>1480899600</v>
      </c>
      <c r="L3420">
        <v>1479609520</v>
      </c>
      <c r="M3420" s="13">
        <f t="shared" si="329"/>
        <v>42694.110185185185</v>
      </c>
      <c r="N3420" s="13" t="str">
        <f t="shared" si="330"/>
        <v>2016</v>
      </c>
      <c r="O3420" s="13" t="str">
        <f t="shared" si="331"/>
        <v>Nov</v>
      </c>
      <c r="P3420" s="13">
        <f t="shared" si="332"/>
        <v>42709.041666666672</v>
      </c>
      <c r="Q3420" t="b">
        <v>0</v>
      </c>
      <c r="R3420">
        <v>17</v>
      </c>
      <c r="S3420" t="b">
        <v>1</v>
      </c>
      <c r="T3420" t="s">
        <v>8269</v>
      </c>
      <c r="U3420" s="9" t="s">
        <v>8315</v>
      </c>
      <c r="V3420" t="s">
        <v>8316</v>
      </c>
    </row>
    <row r="3421" spans="1:22" ht="60" x14ac:dyDescent="0.3">
      <c r="A3421">
        <v>3161</v>
      </c>
      <c r="B3421" s="3" t="s">
        <v>3161</v>
      </c>
      <c r="C3421" s="3" t="s">
        <v>7271</v>
      </c>
      <c r="D3421" s="20">
        <v>2000</v>
      </c>
      <c r="E3421" s="7">
        <v>2102</v>
      </c>
      <c r="F3421" s="7">
        <f t="shared" si="327"/>
        <v>105</v>
      </c>
      <c r="G3421" s="7">
        <f t="shared" si="328"/>
        <v>28.41</v>
      </c>
      <c r="H3421" t="s">
        <v>8218</v>
      </c>
      <c r="I3421" t="s">
        <v>8224</v>
      </c>
      <c r="J3421" t="s">
        <v>8246</v>
      </c>
      <c r="K3421">
        <v>1413377522</v>
      </c>
      <c r="L3421">
        <v>1410785522</v>
      </c>
      <c r="M3421" s="13">
        <f t="shared" si="329"/>
        <v>41897.536134259259</v>
      </c>
      <c r="N3421" s="13" t="str">
        <f t="shared" si="330"/>
        <v>2014</v>
      </c>
      <c r="O3421" s="13" t="str">
        <f t="shared" si="331"/>
        <v>Sep</v>
      </c>
      <c r="P3421" s="13">
        <f t="shared" si="332"/>
        <v>41927.536134259259</v>
      </c>
      <c r="Q3421" t="b">
        <v>1</v>
      </c>
      <c r="R3421">
        <v>74</v>
      </c>
      <c r="S3421" t="b">
        <v>1</v>
      </c>
      <c r="T3421" t="s">
        <v>8269</v>
      </c>
      <c r="U3421" s="9" t="s">
        <v>8315</v>
      </c>
      <c r="V3421" t="s">
        <v>8316</v>
      </c>
    </row>
    <row r="3422" spans="1:22" ht="45" x14ac:dyDescent="0.3">
      <c r="A3422">
        <v>3170</v>
      </c>
      <c r="B3422" s="3" t="s">
        <v>3170</v>
      </c>
      <c r="C3422" s="3" t="s">
        <v>7280</v>
      </c>
      <c r="D3422" s="20">
        <v>2000</v>
      </c>
      <c r="E3422" s="7">
        <v>2245</v>
      </c>
      <c r="F3422" s="7">
        <f t="shared" si="327"/>
        <v>112</v>
      </c>
      <c r="G3422" s="7">
        <f t="shared" si="328"/>
        <v>31.62</v>
      </c>
      <c r="H3422" t="s">
        <v>8218</v>
      </c>
      <c r="I3422" t="s">
        <v>8223</v>
      </c>
      <c r="J3422" t="s">
        <v>8245</v>
      </c>
      <c r="K3422">
        <v>1404273600</v>
      </c>
      <c r="L3422">
        <v>1401414944</v>
      </c>
      <c r="M3422" s="13">
        <f t="shared" si="329"/>
        <v>41789.080370370371</v>
      </c>
      <c r="N3422" s="13" t="str">
        <f t="shared" si="330"/>
        <v>2014</v>
      </c>
      <c r="O3422" s="13" t="str">
        <f t="shared" si="331"/>
        <v>May</v>
      </c>
      <c r="P3422" s="13">
        <f t="shared" si="332"/>
        <v>41822.166666666664</v>
      </c>
      <c r="Q3422" t="b">
        <v>1</v>
      </c>
      <c r="R3422">
        <v>71</v>
      </c>
      <c r="S3422" t="b">
        <v>1</v>
      </c>
      <c r="T3422" t="s">
        <v>8269</v>
      </c>
      <c r="U3422" s="9" t="s">
        <v>8315</v>
      </c>
      <c r="V3422" t="s">
        <v>8316</v>
      </c>
    </row>
    <row r="3423" spans="1:22" ht="45" x14ac:dyDescent="0.3">
      <c r="A3423">
        <v>3172</v>
      </c>
      <c r="B3423" s="3" t="s">
        <v>3172</v>
      </c>
      <c r="C3423" s="3" t="s">
        <v>7282</v>
      </c>
      <c r="D3423" s="20">
        <v>2000</v>
      </c>
      <c r="E3423" s="7">
        <v>2300</v>
      </c>
      <c r="F3423" s="7">
        <f t="shared" ref="F3423:F3486" si="333">IFERROR(ROUND(E3423/D3423*100,0),0)</f>
        <v>115</v>
      </c>
      <c r="G3423" s="7">
        <f t="shared" si="328"/>
        <v>79.31</v>
      </c>
      <c r="H3423" t="s">
        <v>8218</v>
      </c>
      <c r="I3423" t="s">
        <v>8223</v>
      </c>
      <c r="J3423" t="s">
        <v>8245</v>
      </c>
      <c r="K3423">
        <v>1329240668</v>
      </c>
      <c r="L3423">
        <v>1326648668</v>
      </c>
      <c r="M3423" s="13">
        <f t="shared" si="329"/>
        <v>40923.729953703703</v>
      </c>
      <c r="N3423" s="13" t="str">
        <f t="shared" si="330"/>
        <v>2012</v>
      </c>
      <c r="O3423" s="13" t="str">
        <f t="shared" si="331"/>
        <v>Jan</v>
      </c>
      <c r="P3423" s="13">
        <f t="shared" si="332"/>
        <v>40953.729953703703</v>
      </c>
      <c r="Q3423" t="b">
        <v>1</v>
      </c>
      <c r="R3423">
        <v>29</v>
      </c>
      <c r="S3423" t="b">
        <v>1</v>
      </c>
      <c r="T3423" t="s">
        <v>8269</v>
      </c>
      <c r="U3423" s="9" t="s">
        <v>8315</v>
      </c>
      <c r="V3423" t="s">
        <v>8316</v>
      </c>
    </row>
    <row r="3424" spans="1:22" ht="60" x14ac:dyDescent="0.3">
      <c r="A3424">
        <v>3216</v>
      </c>
      <c r="B3424" s="3" t="s">
        <v>3216</v>
      </c>
      <c r="C3424" s="3" t="s">
        <v>7326</v>
      </c>
      <c r="D3424" s="20">
        <v>2000</v>
      </c>
      <c r="E3424" s="7">
        <v>2001</v>
      </c>
      <c r="F3424" s="7">
        <f t="shared" si="333"/>
        <v>100</v>
      </c>
      <c r="G3424" s="7">
        <f t="shared" si="328"/>
        <v>57.17</v>
      </c>
      <c r="H3424" t="s">
        <v>8218</v>
      </c>
      <c r="I3424" t="s">
        <v>8224</v>
      </c>
      <c r="J3424" t="s">
        <v>8246</v>
      </c>
      <c r="K3424">
        <v>1436625000</v>
      </c>
      <c r="L3424">
        <v>1433934371</v>
      </c>
      <c r="M3424" s="13">
        <f t="shared" si="329"/>
        <v>42165.462627314817</v>
      </c>
      <c r="N3424" s="13" t="str">
        <f t="shared" si="330"/>
        <v>2015</v>
      </c>
      <c r="O3424" s="13" t="str">
        <f t="shared" si="331"/>
        <v>Jun</v>
      </c>
      <c r="P3424" s="13">
        <f t="shared" si="332"/>
        <v>42196.604166666672</v>
      </c>
      <c r="Q3424" t="b">
        <v>1</v>
      </c>
      <c r="R3424">
        <v>35</v>
      </c>
      <c r="S3424" t="b">
        <v>1</v>
      </c>
      <c r="T3424" t="s">
        <v>8269</v>
      </c>
      <c r="U3424" s="9" t="s">
        <v>8315</v>
      </c>
      <c r="V3424" t="s">
        <v>8316</v>
      </c>
    </row>
    <row r="3425" spans="1:22" ht="45" x14ac:dyDescent="0.3">
      <c r="A3425">
        <v>3225</v>
      </c>
      <c r="B3425" s="3" t="s">
        <v>3225</v>
      </c>
      <c r="C3425" s="3" t="s">
        <v>7335</v>
      </c>
      <c r="D3425" s="20">
        <v>2000</v>
      </c>
      <c r="E3425" s="7">
        <v>2047</v>
      </c>
      <c r="F3425" s="7">
        <f t="shared" si="333"/>
        <v>102</v>
      </c>
      <c r="G3425" s="7">
        <f t="shared" si="328"/>
        <v>52.49</v>
      </c>
      <c r="H3425" t="s">
        <v>8218</v>
      </c>
      <c r="I3425" t="s">
        <v>8223</v>
      </c>
      <c r="J3425" t="s">
        <v>8245</v>
      </c>
      <c r="K3425">
        <v>1464987600</v>
      </c>
      <c r="L3425">
        <v>1463145938</v>
      </c>
      <c r="M3425" s="13">
        <f t="shared" si="329"/>
        <v>42503.559467592597</v>
      </c>
      <c r="N3425" s="13" t="str">
        <f t="shared" si="330"/>
        <v>2016</v>
      </c>
      <c r="O3425" s="13" t="str">
        <f t="shared" si="331"/>
        <v>May</v>
      </c>
      <c r="P3425" s="13">
        <f t="shared" si="332"/>
        <v>42524.875</v>
      </c>
      <c r="Q3425" t="b">
        <v>1</v>
      </c>
      <c r="R3425">
        <v>39</v>
      </c>
      <c r="S3425" t="b">
        <v>1</v>
      </c>
      <c r="T3425" t="s">
        <v>8269</v>
      </c>
      <c r="U3425" s="9" t="s">
        <v>8315</v>
      </c>
      <c r="V3425" t="s">
        <v>8316</v>
      </c>
    </row>
    <row r="3426" spans="1:22" ht="60" x14ac:dyDescent="0.3">
      <c r="A3426">
        <v>3257</v>
      </c>
      <c r="B3426" s="3" t="s">
        <v>3257</v>
      </c>
      <c r="C3426" s="3" t="s">
        <v>7367</v>
      </c>
      <c r="D3426" s="20">
        <v>2000</v>
      </c>
      <c r="E3426" s="7">
        <v>2125.9899999999998</v>
      </c>
      <c r="F3426" s="7">
        <f t="shared" si="333"/>
        <v>106</v>
      </c>
      <c r="G3426" s="7">
        <f t="shared" si="328"/>
        <v>51.85</v>
      </c>
      <c r="H3426" t="s">
        <v>8218</v>
      </c>
      <c r="I3426" t="s">
        <v>8224</v>
      </c>
      <c r="J3426" t="s">
        <v>8246</v>
      </c>
      <c r="K3426">
        <v>1487769952</v>
      </c>
      <c r="L3426">
        <v>1485177952</v>
      </c>
      <c r="M3426" s="13">
        <f t="shared" si="329"/>
        <v>42758.559629629628</v>
      </c>
      <c r="N3426" s="13" t="str">
        <f t="shared" si="330"/>
        <v>2017</v>
      </c>
      <c r="O3426" s="13" t="str">
        <f t="shared" si="331"/>
        <v>Jan</v>
      </c>
      <c r="P3426" s="13">
        <f t="shared" si="332"/>
        <v>42788.559629629628</v>
      </c>
      <c r="Q3426" t="b">
        <v>0</v>
      </c>
      <c r="R3426">
        <v>41</v>
      </c>
      <c r="S3426" t="b">
        <v>1</v>
      </c>
      <c r="T3426" t="s">
        <v>8269</v>
      </c>
      <c r="U3426" s="9" t="s">
        <v>8315</v>
      </c>
      <c r="V3426" t="s">
        <v>8316</v>
      </c>
    </row>
    <row r="3427" spans="1:22" ht="45" x14ac:dyDescent="0.3">
      <c r="A3427">
        <v>3268</v>
      </c>
      <c r="B3427" s="3" t="s">
        <v>3268</v>
      </c>
      <c r="C3427" s="3" t="s">
        <v>7378</v>
      </c>
      <c r="D3427" s="20">
        <v>2000</v>
      </c>
      <c r="E3427" s="7">
        <v>2560</v>
      </c>
      <c r="F3427" s="7">
        <f t="shared" si="333"/>
        <v>128</v>
      </c>
      <c r="G3427" s="7">
        <f t="shared" si="328"/>
        <v>60.95</v>
      </c>
      <c r="H3427" t="s">
        <v>8218</v>
      </c>
      <c r="I3427" t="s">
        <v>8223</v>
      </c>
      <c r="J3427" t="s">
        <v>8245</v>
      </c>
      <c r="K3427">
        <v>1472074928</v>
      </c>
      <c r="L3427">
        <v>1470692528</v>
      </c>
      <c r="M3427" s="13">
        <f t="shared" si="329"/>
        <v>42590.90425925926</v>
      </c>
      <c r="N3427" s="13" t="str">
        <f t="shared" si="330"/>
        <v>2016</v>
      </c>
      <c r="O3427" s="13" t="str">
        <f t="shared" si="331"/>
        <v>Aug</v>
      </c>
      <c r="P3427" s="13">
        <f t="shared" si="332"/>
        <v>42606.90425925926</v>
      </c>
      <c r="Q3427" t="b">
        <v>1</v>
      </c>
      <c r="R3427">
        <v>42</v>
      </c>
      <c r="S3427" t="b">
        <v>1</v>
      </c>
      <c r="T3427" t="s">
        <v>8269</v>
      </c>
      <c r="U3427" s="9" t="s">
        <v>8315</v>
      </c>
      <c r="V3427" t="s">
        <v>8316</v>
      </c>
    </row>
    <row r="3428" spans="1:22" ht="60" x14ac:dyDescent="0.3">
      <c r="A3428">
        <v>3280</v>
      </c>
      <c r="B3428" s="3" t="s">
        <v>3280</v>
      </c>
      <c r="C3428" s="3" t="s">
        <v>7390</v>
      </c>
      <c r="D3428" s="20">
        <v>2000</v>
      </c>
      <c r="E3428" s="7">
        <v>2060</v>
      </c>
      <c r="F3428" s="7">
        <f t="shared" si="333"/>
        <v>103</v>
      </c>
      <c r="G3428" s="7">
        <f t="shared" si="328"/>
        <v>68.67</v>
      </c>
      <c r="H3428" t="s">
        <v>8218</v>
      </c>
      <c r="I3428" t="s">
        <v>8223</v>
      </c>
      <c r="J3428" t="s">
        <v>8245</v>
      </c>
      <c r="K3428">
        <v>1433134800</v>
      </c>
      <c r="L3428">
        <v>1430158198</v>
      </c>
      <c r="M3428" s="13">
        <f t="shared" si="329"/>
        <v>42121.756921296299</v>
      </c>
      <c r="N3428" s="13" t="str">
        <f t="shared" si="330"/>
        <v>2015</v>
      </c>
      <c r="O3428" s="13" t="str">
        <f t="shared" si="331"/>
        <v>Apr</v>
      </c>
      <c r="P3428" s="13">
        <f t="shared" si="332"/>
        <v>42156.208333333328</v>
      </c>
      <c r="Q3428" t="b">
        <v>0</v>
      </c>
      <c r="R3428">
        <v>30</v>
      </c>
      <c r="S3428" t="b">
        <v>1</v>
      </c>
      <c r="T3428" t="s">
        <v>8269</v>
      </c>
      <c r="U3428" s="9" t="s">
        <v>8315</v>
      </c>
      <c r="V3428" t="s">
        <v>8316</v>
      </c>
    </row>
    <row r="3429" spans="1:22" ht="75" x14ac:dyDescent="0.3">
      <c r="A3429">
        <v>3290</v>
      </c>
      <c r="B3429" s="3" t="s">
        <v>3290</v>
      </c>
      <c r="C3429" s="3" t="s">
        <v>7400</v>
      </c>
      <c r="D3429" s="20">
        <v>2000</v>
      </c>
      <c r="E3429" s="7">
        <v>2424</v>
      </c>
      <c r="F3429" s="7">
        <f t="shared" si="333"/>
        <v>121</v>
      </c>
      <c r="G3429" s="7">
        <f t="shared" si="328"/>
        <v>33.67</v>
      </c>
      <c r="H3429" t="s">
        <v>8218</v>
      </c>
      <c r="I3429" t="s">
        <v>8224</v>
      </c>
      <c r="J3429" t="s">
        <v>8246</v>
      </c>
      <c r="K3429">
        <v>1489234891</v>
      </c>
      <c r="L3429">
        <v>1486642891</v>
      </c>
      <c r="M3429" s="13">
        <f t="shared" si="329"/>
        <v>42775.51494212963</v>
      </c>
      <c r="N3429" s="13" t="str">
        <f t="shared" si="330"/>
        <v>2017</v>
      </c>
      <c r="O3429" s="13" t="str">
        <f t="shared" si="331"/>
        <v>Feb</v>
      </c>
      <c r="P3429" s="13">
        <f t="shared" si="332"/>
        <v>42805.51494212963</v>
      </c>
      <c r="Q3429" t="b">
        <v>0</v>
      </c>
      <c r="R3429">
        <v>72</v>
      </c>
      <c r="S3429" t="b">
        <v>1</v>
      </c>
      <c r="T3429" t="s">
        <v>8269</v>
      </c>
      <c r="U3429" s="9" t="s">
        <v>8315</v>
      </c>
      <c r="V3429" t="s">
        <v>8316</v>
      </c>
    </row>
    <row r="3430" spans="1:22" ht="45" x14ac:dyDescent="0.3">
      <c r="A3430">
        <v>3313</v>
      </c>
      <c r="B3430" s="3" t="s">
        <v>3313</v>
      </c>
      <c r="C3430" s="3" t="s">
        <v>7423</v>
      </c>
      <c r="D3430" s="20">
        <v>2000</v>
      </c>
      <c r="E3430" s="7">
        <v>2321</v>
      </c>
      <c r="F3430" s="7">
        <f t="shared" si="333"/>
        <v>116</v>
      </c>
      <c r="G3430" s="7">
        <f t="shared" si="328"/>
        <v>80.03</v>
      </c>
      <c r="H3430" t="s">
        <v>8218</v>
      </c>
      <c r="I3430" t="s">
        <v>8223</v>
      </c>
      <c r="J3430" t="s">
        <v>8245</v>
      </c>
      <c r="K3430">
        <v>1453856400</v>
      </c>
      <c r="L3430">
        <v>1452664317</v>
      </c>
      <c r="M3430" s="13">
        <f t="shared" si="329"/>
        <v>42382.244409722218</v>
      </c>
      <c r="N3430" s="13" t="str">
        <f t="shared" si="330"/>
        <v>2016</v>
      </c>
      <c r="O3430" s="13" t="str">
        <f t="shared" si="331"/>
        <v>Jan</v>
      </c>
      <c r="P3430" s="13">
        <f t="shared" si="332"/>
        <v>42396.041666666672</v>
      </c>
      <c r="Q3430" t="b">
        <v>0</v>
      </c>
      <c r="R3430">
        <v>29</v>
      </c>
      <c r="S3430" t="b">
        <v>1</v>
      </c>
      <c r="T3430" t="s">
        <v>8269</v>
      </c>
      <c r="U3430" s="9" t="s">
        <v>8315</v>
      </c>
      <c r="V3430" t="s">
        <v>8316</v>
      </c>
    </row>
    <row r="3431" spans="1:22" ht="30" x14ac:dyDescent="0.3">
      <c r="A3431">
        <v>3318</v>
      </c>
      <c r="B3431" s="3" t="s">
        <v>3318</v>
      </c>
      <c r="C3431" s="3" t="s">
        <v>7428</v>
      </c>
      <c r="D3431" s="20">
        <v>2000</v>
      </c>
      <c r="E3431" s="7">
        <v>2512</v>
      </c>
      <c r="F3431" s="7">
        <f t="shared" si="333"/>
        <v>126</v>
      </c>
      <c r="G3431" s="7">
        <f t="shared" si="328"/>
        <v>78.5</v>
      </c>
      <c r="H3431" t="s">
        <v>8218</v>
      </c>
      <c r="I3431" t="s">
        <v>8228</v>
      </c>
      <c r="J3431" t="s">
        <v>8250</v>
      </c>
      <c r="K3431">
        <v>1460341800</v>
      </c>
      <c r="L3431">
        <v>1456902893</v>
      </c>
      <c r="M3431" s="13">
        <f t="shared" si="329"/>
        <v>42431.302002314813</v>
      </c>
      <c r="N3431" s="13" t="str">
        <f t="shared" si="330"/>
        <v>2016</v>
      </c>
      <c r="O3431" s="13" t="str">
        <f t="shared" si="331"/>
        <v>Mar</v>
      </c>
      <c r="P3431" s="13">
        <f t="shared" si="332"/>
        <v>42471.104166666672</v>
      </c>
      <c r="Q3431" t="b">
        <v>0</v>
      </c>
      <c r="R3431">
        <v>32</v>
      </c>
      <c r="S3431" t="b">
        <v>1</v>
      </c>
      <c r="T3431" t="s">
        <v>8269</v>
      </c>
      <c r="U3431" s="9" t="s">
        <v>8315</v>
      </c>
      <c r="V3431" t="s">
        <v>8316</v>
      </c>
    </row>
    <row r="3432" spans="1:22" ht="60" x14ac:dyDescent="0.3">
      <c r="A3432">
        <v>3347</v>
      </c>
      <c r="B3432" s="3" t="s">
        <v>3347</v>
      </c>
      <c r="C3432" s="3" t="s">
        <v>7457</v>
      </c>
      <c r="D3432" s="20">
        <v>2000</v>
      </c>
      <c r="E3432" s="7">
        <v>2389</v>
      </c>
      <c r="F3432" s="7">
        <f t="shared" si="333"/>
        <v>119</v>
      </c>
      <c r="G3432" s="7">
        <f t="shared" si="328"/>
        <v>108.59</v>
      </c>
      <c r="H3432" t="s">
        <v>8218</v>
      </c>
      <c r="I3432" t="s">
        <v>8224</v>
      </c>
      <c r="J3432" t="s">
        <v>8246</v>
      </c>
      <c r="K3432">
        <v>1462741200</v>
      </c>
      <c r="L3432">
        <v>1461503654</v>
      </c>
      <c r="M3432" s="13">
        <f t="shared" si="329"/>
        <v>42484.551550925928</v>
      </c>
      <c r="N3432" s="13" t="str">
        <f t="shared" si="330"/>
        <v>2016</v>
      </c>
      <c r="O3432" s="13" t="str">
        <f t="shared" si="331"/>
        <v>Apr</v>
      </c>
      <c r="P3432" s="13">
        <f t="shared" si="332"/>
        <v>42498.875</v>
      </c>
      <c r="Q3432" t="b">
        <v>0</v>
      </c>
      <c r="R3432">
        <v>22</v>
      </c>
      <c r="S3432" t="b">
        <v>1</v>
      </c>
      <c r="T3432" t="s">
        <v>8269</v>
      </c>
      <c r="U3432" s="9" t="s">
        <v>8315</v>
      </c>
      <c r="V3432" t="s">
        <v>8316</v>
      </c>
    </row>
    <row r="3433" spans="1:22" ht="60" x14ac:dyDescent="0.3">
      <c r="A3433">
        <v>3357</v>
      </c>
      <c r="B3433" s="3" t="s">
        <v>3356</v>
      </c>
      <c r="C3433" s="3" t="s">
        <v>7467</v>
      </c>
      <c r="D3433" s="20">
        <v>2000</v>
      </c>
      <c r="E3433" s="7">
        <v>2020</v>
      </c>
      <c r="F3433" s="7">
        <f t="shared" si="333"/>
        <v>101</v>
      </c>
      <c r="G3433" s="7">
        <f t="shared" si="328"/>
        <v>96.19</v>
      </c>
      <c r="H3433" t="s">
        <v>8218</v>
      </c>
      <c r="I3433" t="s">
        <v>8224</v>
      </c>
      <c r="J3433" t="s">
        <v>8246</v>
      </c>
      <c r="K3433">
        <v>1406887310</v>
      </c>
      <c r="L3433">
        <v>1404295310</v>
      </c>
      <c r="M3433" s="13">
        <f t="shared" si="329"/>
        <v>41822.417939814812</v>
      </c>
      <c r="N3433" s="13" t="str">
        <f t="shared" si="330"/>
        <v>2014</v>
      </c>
      <c r="O3433" s="13" t="str">
        <f t="shared" si="331"/>
        <v>Jul</v>
      </c>
      <c r="P3433" s="13">
        <f t="shared" si="332"/>
        <v>41852.417939814812</v>
      </c>
      <c r="Q3433" t="b">
        <v>0</v>
      </c>
      <c r="R3433">
        <v>21</v>
      </c>
      <c r="S3433" t="b">
        <v>1</v>
      </c>
      <c r="T3433" t="s">
        <v>8269</v>
      </c>
      <c r="U3433" s="9" t="s">
        <v>8315</v>
      </c>
      <c r="V3433" t="s">
        <v>8316</v>
      </c>
    </row>
    <row r="3434" spans="1:22" ht="60" x14ac:dyDescent="0.3">
      <c r="A3434">
        <v>3373</v>
      </c>
      <c r="B3434" s="3" t="s">
        <v>3372</v>
      </c>
      <c r="C3434" s="3" t="s">
        <v>7483</v>
      </c>
      <c r="D3434" s="20">
        <v>2000</v>
      </c>
      <c r="E3434" s="7">
        <v>2005</v>
      </c>
      <c r="F3434" s="7">
        <f t="shared" si="333"/>
        <v>100</v>
      </c>
      <c r="G3434" s="7">
        <f t="shared" si="328"/>
        <v>66.83</v>
      </c>
      <c r="H3434" t="s">
        <v>8218</v>
      </c>
      <c r="I3434" t="s">
        <v>8224</v>
      </c>
      <c r="J3434" t="s">
        <v>8246</v>
      </c>
      <c r="K3434">
        <v>1437235200</v>
      </c>
      <c r="L3434">
        <v>1435177840</v>
      </c>
      <c r="M3434" s="13">
        <f t="shared" si="329"/>
        <v>42179.854629629626</v>
      </c>
      <c r="N3434" s="13" t="str">
        <f t="shared" si="330"/>
        <v>2015</v>
      </c>
      <c r="O3434" s="13" t="str">
        <f t="shared" si="331"/>
        <v>Jun</v>
      </c>
      <c r="P3434" s="13">
        <f t="shared" si="332"/>
        <v>42203.666666666672</v>
      </c>
      <c r="Q3434" t="b">
        <v>0</v>
      </c>
      <c r="R3434">
        <v>30</v>
      </c>
      <c r="S3434" t="b">
        <v>1</v>
      </c>
      <c r="T3434" t="s">
        <v>8269</v>
      </c>
      <c r="U3434" s="9" t="s">
        <v>8315</v>
      </c>
      <c r="V3434" t="s">
        <v>8316</v>
      </c>
    </row>
    <row r="3435" spans="1:22" ht="60" x14ac:dyDescent="0.3">
      <c r="A3435">
        <v>3379</v>
      </c>
      <c r="B3435" s="3" t="s">
        <v>3378</v>
      </c>
      <c r="C3435" s="3" t="s">
        <v>7489</v>
      </c>
      <c r="D3435" s="20">
        <v>2000</v>
      </c>
      <c r="E3435" s="7">
        <v>2073</v>
      </c>
      <c r="F3435" s="7">
        <f t="shared" si="333"/>
        <v>104</v>
      </c>
      <c r="G3435" s="7">
        <f t="shared" si="328"/>
        <v>54.55</v>
      </c>
      <c r="H3435" t="s">
        <v>8218</v>
      </c>
      <c r="I3435" t="s">
        <v>8224</v>
      </c>
      <c r="J3435" t="s">
        <v>8246</v>
      </c>
      <c r="K3435">
        <v>1440630000</v>
      </c>
      <c r="L3435">
        <v>1439122800</v>
      </c>
      <c r="M3435" s="13">
        <f t="shared" si="329"/>
        <v>42225.513888888891</v>
      </c>
      <c r="N3435" s="13" t="str">
        <f t="shared" si="330"/>
        <v>2015</v>
      </c>
      <c r="O3435" s="13" t="str">
        <f t="shared" si="331"/>
        <v>Aug</v>
      </c>
      <c r="P3435" s="13">
        <f t="shared" si="332"/>
        <v>42242.958333333328</v>
      </c>
      <c r="Q3435" t="b">
        <v>0</v>
      </c>
      <c r="R3435">
        <v>38</v>
      </c>
      <c r="S3435" t="b">
        <v>1</v>
      </c>
      <c r="T3435" t="s">
        <v>8269</v>
      </c>
      <c r="U3435" s="9" t="s">
        <v>8315</v>
      </c>
      <c r="V3435" t="s">
        <v>8316</v>
      </c>
    </row>
    <row r="3436" spans="1:22" ht="60" x14ac:dyDescent="0.3">
      <c r="A3436">
        <v>3385</v>
      </c>
      <c r="B3436" s="3" t="s">
        <v>3384</v>
      </c>
      <c r="C3436" s="3" t="s">
        <v>7495</v>
      </c>
      <c r="D3436" s="20">
        <v>2000</v>
      </c>
      <c r="E3436" s="7">
        <v>2000</v>
      </c>
      <c r="F3436" s="7">
        <f t="shared" si="333"/>
        <v>100</v>
      </c>
      <c r="G3436" s="7">
        <f t="shared" si="328"/>
        <v>133.33000000000001</v>
      </c>
      <c r="H3436" t="s">
        <v>8218</v>
      </c>
      <c r="I3436" t="s">
        <v>8223</v>
      </c>
      <c r="J3436" t="s">
        <v>8245</v>
      </c>
      <c r="K3436">
        <v>1418244552</v>
      </c>
      <c r="L3436">
        <v>1415652552</v>
      </c>
      <c r="M3436" s="13">
        <f t="shared" si="329"/>
        <v>41953.8675</v>
      </c>
      <c r="N3436" s="13" t="str">
        <f t="shared" si="330"/>
        <v>2014</v>
      </c>
      <c r="O3436" s="13" t="str">
        <f t="shared" si="331"/>
        <v>Nov</v>
      </c>
      <c r="P3436" s="13">
        <f t="shared" si="332"/>
        <v>41983.8675</v>
      </c>
      <c r="Q3436" t="b">
        <v>0</v>
      </c>
      <c r="R3436">
        <v>15</v>
      </c>
      <c r="S3436" t="b">
        <v>1</v>
      </c>
      <c r="T3436" t="s">
        <v>8269</v>
      </c>
      <c r="U3436" s="9" t="s">
        <v>8315</v>
      </c>
      <c r="V3436" t="s">
        <v>8316</v>
      </c>
    </row>
    <row r="3437" spans="1:22" ht="60" x14ac:dyDescent="0.3">
      <c r="A3437">
        <v>3386</v>
      </c>
      <c r="B3437" s="3" t="s">
        <v>3385</v>
      </c>
      <c r="C3437" s="3" t="s">
        <v>7496</v>
      </c>
      <c r="D3437" s="20">
        <v>2000</v>
      </c>
      <c r="E3437" s="7">
        <v>2100</v>
      </c>
      <c r="F3437" s="7">
        <f t="shared" si="333"/>
        <v>105</v>
      </c>
      <c r="G3437" s="7">
        <f t="shared" si="328"/>
        <v>51.22</v>
      </c>
      <c r="H3437" t="s">
        <v>8218</v>
      </c>
      <c r="I3437" t="s">
        <v>8223</v>
      </c>
      <c r="J3437" t="s">
        <v>8245</v>
      </c>
      <c r="K3437">
        <v>1417620506</v>
      </c>
      <c r="L3437">
        <v>1415028506</v>
      </c>
      <c r="M3437" s="13">
        <f t="shared" si="329"/>
        <v>41946.644745370373</v>
      </c>
      <c r="N3437" s="13" t="str">
        <f t="shared" si="330"/>
        <v>2014</v>
      </c>
      <c r="O3437" s="13" t="str">
        <f t="shared" si="331"/>
        <v>Nov</v>
      </c>
      <c r="P3437" s="13">
        <f t="shared" si="332"/>
        <v>41976.644745370373</v>
      </c>
      <c r="Q3437" t="b">
        <v>0</v>
      </c>
      <c r="R3437">
        <v>41</v>
      </c>
      <c r="S3437" t="b">
        <v>1</v>
      </c>
      <c r="T3437" t="s">
        <v>8269</v>
      </c>
      <c r="U3437" s="9" t="s">
        <v>8315</v>
      </c>
      <c r="V3437" t="s">
        <v>8316</v>
      </c>
    </row>
    <row r="3438" spans="1:22" ht="45" x14ac:dyDescent="0.3">
      <c r="A3438">
        <v>3403</v>
      </c>
      <c r="B3438" s="3" t="s">
        <v>3402</v>
      </c>
      <c r="C3438" s="3" t="s">
        <v>7513</v>
      </c>
      <c r="D3438" s="20">
        <v>2000</v>
      </c>
      <c r="E3438" s="7">
        <v>2000</v>
      </c>
      <c r="F3438" s="7">
        <f t="shared" si="333"/>
        <v>100</v>
      </c>
      <c r="G3438" s="7">
        <f t="shared" si="328"/>
        <v>117.65</v>
      </c>
      <c r="H3438" t="s">
        <v>8218</v>
      </c>
      <c r="I3438" t="s">
        <v>8224</v>
      </c>
      <c r="J3438" t="s">
        <v>8246</v>
      </c>
      <c r="K3438">
        <v>1435230324</v>
      </c>
      <c r="L3438">
        <v>1432638324</v>
      </c>
      <c r="M3438" s="13">
        <f t="shared" si="329"/>
        <v>42150.462083333332</v>
      </c>
      <c r="N3438" s="13" t="str">
        <f t="shared" si="330"/>
        <v>2015</v>
      </c>
      <c r="O3438" s="13" t="str">
        <f t="shared" si="331"/>
        <v>May</v>
      </c>
      <c r="P3438" s="13">
        <f t="shared" si="332"/>
        <v>42180.462083333332</v>
      </c>
      <c r="Q3438" t="b">
        <v>0</v>
      </c>
      <c r="R3438">
        <v>17</v>
      </c>
      <c r="S3438" t="b">
        <v>1</v>
      </c>
      <c r="T3438" t="s">
        <v>8269</v>
      </c>
      <c r="U3438" s="9" t="s">
        <v>8315</v>
      </c>
      <c r="V3438" t="s">
        <v>8316</v>
      </c>
    </row>
    <row r="3439" spans="1:22" ht="60" x14ac:dyDescent="0.3">
      <c r="A3439">
        <v>3407</v>
      </c>
      <c r="B3439" s="3" t="s">
        <v>3406</v>
      </c>
      <c r="C3439" s="3" t="s">
        <v>7517</v>
      </c>
      <c r="D3439" s="20">
        <v>2000</v>
      </c>
      <c r="E3439" s="7">
        <v>2142</v>
      </c>
      <c r="F3439" s="7">
        <f t="shared" si="333"/>
        <v>107</v>
      </c>
      <c r="G3439" s="7">
        <f t="shared" si="328"/>
        <v>31.97</v>
      </c>
      <c r="H3439" t="s">
        <v>8218</v>
      </c>
      <c r="I3439" t="s">
        <v>8224</v>
      </c>
      <c r="J3439" t="s">
        <v>8246</v>
      </c>
      <c r="K3439">
        <v>1404641289</v>
      </c>
      <c r="L3439">
        <v>1402049289</v>
      </c>
      <c r="M3439" s="13">
        <f t="shared" si="329"/>
        <v>41796.422326388885</v>
      </c>
      <c r="N3439" s="13" t="str">
        <f t="shared" si="330"/>
        <v>2014</v>
      </c>
      <c r="O3439" s="13" t="str">
        <f t="shared" si="331"/>
        <v>Jun</v>
      </c>
      <c r="P3439" s="13">
        <f t="shared" si="332"/>
        <v>41826.422326388885</v>
      </c>
      <c r="Q3439" t="b">
        <v>0</v>
      </c>
      <c r="R3439">
        <v>67</v>
      </c>
      <c r="S3439" t="b">
        <v>1</v>
      </c>
      <c r="T3439" t="s">
        <v>8269</v>
      </c>
      <c r="U3439" s="9" t="s">
        <v>8315</v>
      </c>
      <c r="V3439" t="s">
        <v>8316</v>
      </c>
    </row>
    <row r="3440" spans="1:22" ht="60" x14ac:dyDescent="0.3">
      <c r="A3440">
        <v>3428</v>
      </c>
      <c r="B3440" s="3" t="s">
        <v>3427</v>
      </c>
      <c r="C3440" s="3" t="s">
        <v>7538</v>
      </c>
      <c r="D3440" s="20">
        <v>2000</v>
      </c>
      <c r="E3440" s="7">
        <v>2055</v>
      </c>
      <c r="F3440" s="7">
        <f t="shared" si="333"/>
        <v>103</v>
      </c>
      <c r="G3440" s="7">
        <f t="shared" si="328"/>
        <v>40.29</v>
      </c>
      <c r="H3440" t="s">
        <v>8218</v>
      </c>
      <c r="I3440" t="s">
        <v>8224</v>
      </c>
      <c r="J3440" t="s">
        <v>8246</v>
      </c>
      <c r="K3440">
        <v>1425142800</v>
      </c>
      <c r="L3440">
        <v>1422983847</v>
      </c>
      <c r="M3440" s="13">
        <f t="shared" si="329"/>
        <v>42038.720451388886</v>
      </c>
      <c r="N3440" s="13" t="str">
        <f t="shared" si="330"/>
        <v>2015</v>
      </c>
      <c r="O3440" s="13" t="str">
        <f t="shared" si="331"/>
        <v>Feb</v>
      </c>
      <c r="P3440" s="13">
        <f t="shared" si="332"/>
        <v>42063.708333333328</v>
      </c>
      <c r="Q3440" t="b">
        <v>0</v>
      </c>
      <c r="R3440">
        <v>51</v>
      </c>
      <c r="S3440" t="b">
        <v>1</v>
      </c>
      <c r="T3440" t="s">
        <v>8269</v>
      </c>
      <c r="U3440" s="9" t="s">
        <v>8315</v>
      </c>
      <c r="V3440" t="s">
        <v>8316</v>
      </c>
    </row>
    <row r="3441" spans="1:22" ht="60" x14ac:dyDescent="0.3">
      <c r="A3441">
        <v>3430</v>
      </c>
      <c r="B3441" s="3" t="s">
        <v>3429</v>
      </c>
      <c r="C3441" s="3" t="s">
        <v>7540</v>
      </c>
      <c r="D3441" s="20">
        <v>2000</v>
      </c>
      <c r="E3441" s="7">
        <v>2170.9899999999998</v>
      </c>
      <c r="F3441" s="7">
        <f t="shared" si="333"/>
        <v>109</v>
      </c>
      <c r="G3441" s="7">
        <f t="shared" si="328"/>
        <v>30.15</v>
      </c>
      <c r="H3441" t="s">
        <v>8218</v>
      </c>
      <c r="I3441" t="s">
        <v>8224</v>
      </c>
      <c r="J3441" t="s">
        <v>8246</v>
      </c>
      <c r="K3441">
        <v>1406760101</v>
      </c>
      <c r="L3441">
        <v>1404168101</v>
      </c>
      <c r="M3441" s="13">
        <f t="shared" si="329"/>
        <v>41820.945613425924</v>
      </c>
      <c r="N3441" s="13" t="str">
        <f t="shared" si="330"/>
        <v>2014</v>
      </c>
      <c r="O3441" s="13" t="str">
        <f t="shared" si="331"/>
        <v>Jun</v>
      </c>
      <c r="P3441" s="13">
        <f t="shared" si="332"/>
        <v>41850.945613425924</v>
      </c>
      <c r="Q3441" t="b">
        <v>0</v>
      </c>
      <c r="R3441">
        <v>72</v>
      </c>
      <c r="S3441" t="b">
        <v>1</v>
      </c>
      <c r="T3441" t="s">
        <v>8269</v>
      </c>
      <c r="U3441" s="9" t="s">
        <v>8315</v>
      </c>
      <c r="V3441" t="s">
        <v>8316</v>
      </c>
    </row>
    <row r="3442" spans="1:22" ht="45" x14ac:dyDescent="0.3">
      <c r="A3442">
        <v>3431</v>
      </c>
      <c r="B3442" s="3" t="s">
        <v>3430</v>
      </c>
      <c r="C3442" s="3" t="s">
        <v>7541</v>
      </c>
      <c r="D3442" s="20">
        <v>2000</v>
      </c>
      <c r="E3442" s="7">
        <v>2000</v>
      </c>
      <c r="F3442" s="7">
        <f t="shared" si="333"/>
        <v>100</v>
      </c>
      <c r="G3442" s="7">
        <f t="shared" si="328"/>
        <v>95.24</v>
      </c>
      <c r="H3442" t="s">
        <v>8218</v>
      </c>
      <c r="I3442" t="s">
        <v>8223</v>
      </c>
      <c r="J3442" t="s">
        <v>8245</v>
      </c>
      <c r="K3442">
        <v>1408383153</v>
      </c>
      <c r="L3442">
        <v>1405791153</v>
      </c>
      <c r="M3442" s="13">
        <f t="shared" si="329"/>
        <v>41839.730937500004</v>
      </c>
      <c r="N3442" s="13" t="str">
        <f t="shared" si="330"/>
        <v>2014</v>
      </c>
      <c r="O3442" s="13" t="str">
        <f t="shared" si="331"/>
        <v>Jul</v>
      </c>
      <c r="P3442" s="13">
        <f t="shared" si="332"/>
        <v>41869.730937500004</v>
      </c>
      <c r="Q3442" t="b">
        <v>0</v>
      </c>
      <c r="R3442">
        <v>21</v>
      </c>
      <c r="S3442" t="b">
        <v>1</v>
      </c>
      <c r="T3442" t="s">
        <v>8269</v>
      </c>
      <c r="U3442" s="9" t="s">
        <v>8315</v>
      </c>
      <c r="V3442" t="s">
        <v>8316</v>
      </c>
    </row>
    <row r="3443" spans="1:22" ht="45" x14ac:dyDescent="0.3">
      <c r="A3443">
        <v>3432</v>
      </c>
      <c r="B3443" s="3" t="s">
        <v>3431</v>
      </c>
      <c r="C3443" s="3" t="s">
        <v>7542</v>
      </c>
      <c r="D3443" s="20">
        <v>2000</v>
      </c>
      <c r="E3443" s="7">
        <v>2193</v>
      </c>
      <c r="F3443" s="7">
        <f t="shared" si="333"/>
        <v>110</v>
      </c>
      <c r="G3443" s="7">
        <f t="shared" si="328"/>
        <v>52.21</v>
      </c>
      <c r="H3443" t="s">
        <v>8218</v>
      </c>
      <c r="I3443" t="s">
        <v>8223</v>
      </c>
      <c r="J3443" t="s">
        <v>8245</v>
      </c>
      <c r="K3443">
        <v>1454709600</v>
      </c>
      <c r="L3443">
        <v>1452520614</v>
      </c>
      <c r="M3443" s="13">
        <f t="shared" si="329"/>
        <v>42380.581180555557</v>
      </c>
      <c r="N3443" s="13" t="str">
        <f t="shared" si="330"/>
        <v>2016</v>
      </c>
      <c r="O3443" s="13" t="str">
        <f t="shared" si="331"/>
        <v>Jan</v>
      </c>
      <c r="P3443" s="13">
        <f t="shared" si="332"/>
        <v>42405.916666666672</v>
      </c>
      <c r="Q3443" t="b">
        <v>0</v>
      </c>
      <c r="R3443">
        <v>42</v>
      </c>
      <c r="S3443" t="b">
        <v>1</v>
      </c>
      <c r="T3443" t="s">
        <v>8269</v>
      </c>
      <c r="U3443" s="9" t="s">
        <v>8315</v>
      </c>
      <c r="V3443" t="s">
        <v>8316</v>
      </c>
    </row>
    <row r="3444" spans="1:22" ht="45" x14ac:dyDescent="0.3">
      <c r="A3444">
        <v>3445</v>
      </c>
      <c r="B3444" s="3" t="s">
        <v>3444</v>
      </c>
      <c r="C3444" s="3" t="s">
        <v>7555</v>
      </c>
      <c r="D3444" s="20">
        <v>2000</v>
      </c>
      <c r="E3444" s="7">
        <v>2000</v>
      </c>
      <c r="F3444" s="7">
        <f t="shared" si="333"/>
        <v>100</v>
      </c>
      <c r="G3444" s="7">
        <f t="shared" si="328"/>
        <v>64.52</v>
      </c>
      <c r="H3444" t="s">
        <v>8218</v>
      </c>
      <c r="I3444" t="s">
        <v>8224</v>
      </c>
      <c r="J3444" t="s">
        <v>8246</v>
      </c>
      <c r="K3444">
        <v>1445604236</v>
      </c>
      <c r="L3444">
        <v>1443185036</v>
      </c>
      <c r="M3444" s="13">
        <f t="shared" si="329"/>
        <v>42272.530509259261</v>
      </c>
      <c r="N3444" s="13" t="str">
        <f t="shared" si="330"/>
        <v>2015</v>
      </c>
      <c r="O3444" s="13" t="str">
        <f t="shared" si="331"/>
        <v>Sep</v>
      </c>
      <c r="P3444" s="13">
        <f t="shared" si="332"/>
        <v>42300.530509259261</v>
      </c>
      <c r="Q3444" t="b">
        <v>0</v>
      </c>
      <c r="R3444">
        <v>31</v>
      </c>
      <c r="S3444" t="b">
        <v>1</v>
      </c>
      <c r="T3444" t="s">
        <v>8269</v>
      </c>
      <c r="U3444" s="9" t="s">
        <v>8315</v>
      </c>
      <c r="V3444" t="s">
        <v>8316</v>
      </c>
    </row>
    <row r="3445" spans="1:22" ht="30" x14ac:dyDescent="0.3">
      <c r="A3445">
        <v>3457</v>
      </c>
      <c r="B3445" s="3" t="s">
        <v>3456</v>
      </c>
      <c r="C3445" s="3" t="s">
        <v>7567</v>
      </c>
      <c r="D3445" s="20">
        <v>2000</v>
      </c>
      <c r="E3445" s="7">
        <v>2804</v>
      </c>
      <c r="F3445" s="7">
        <f t="shared" si="333"/>
        <v>140</v>
      </c>
      <c r="G3445" s="7">
        <f t="shared" si="328"/>
        <v>50.98</v>
      </c>
      <c r="H3445" t="s">
        <v>8218</v>
      </c>
      <c r="I3445" t="s">
        <v>8223</v>
      </c>
      <c r="J3445" t="s">
        <v>8245</v>
      </c>
      <c r="K3445">
        <v>1423720740</v>
      </c>
      <c r="L3445">
        <v>1421081857</v>
      </c>
      <c r="M3445" s="13">
        <f t="shared" si="329"/>
        <v>42016.706678240742</v>
      </c>
      <c r="N3445" s="13" t="str">
        <f t="shared" si="330"/>
        <v>2015</v>
      </c>
      <c r="O3445" s="13" t="str">
        <f t="shared" si="331"/>
        <v>Jan</v>
      </c>
      <c r="P3445" s="13">
        <f t="shared" si="332"/>
        <v>42047.249305555553</v>
      </c>
      <c r="Q3445" t="b">
        <v>0</v>
      </c>
      <c r="R3445">
        <v>55</v>
      </c>
      <c r="S3445" t="b">
        <v>1</v>
      </c>
      <c r="T3445" t="s">
        <v>8269</v>
      </c>
      <c r="U3445" s="9" t="s">
        <v>8315</v>
      </c>
      <c r="V3445" t="s">
        <v>8316</v>
      </c>
    </row>
    <row r="3446" spans="1:22" ht="45" x14ac:dyDescent="0.3">
      <c r="A3446">
        <v>3465</v>
      </c>
      <c r="B3446" s="3" t="s">
        <v>3464</v>
      </c>
      <c r="C3446" s="3" t="s">
        <v>7575</v>
      </c>
      <c r="D3446" s="20">
        <v>2000</v>
      </c>
      <c r="E3446" s="7">
        <v>2060</v>
      </c>
      <c r="F3446" s="7">
        <f t="shared" si="333"/>
        <v>103</v>
      </c>
      <c r="G3446" s="7">
        <f t="shared" si="328"/>
        <v>57.22</v>
      </c>
      <c r="H3446" t="s">
        <v>8218</v>
      </c>
      <c r="I3446" t="s">
        <v>8224</v>
      </c>
      <c r="J3446" t="s">
        <v>8246</v>
      </c>
      <c r="K3446">
        <v>1439136000</v>
      </c>
      <c r="L3446">
        <v>1436972472</v>
      </c>
      <c r="M3446" s="13">
        <f t="shared" si="329"/>
        <v>42200.625833333332</v>
      </c>
      <c r="N3446" s="13" t="str">
        <f t="shared" si="330"/>
        <v>2015</v>
      </c>
      <c r="O3446" s="13" t="str">
        <f t="shared" si="331"/>
        <v>Jul</v>
      </c>
      <c r="P3446" s="13">
        <f t="shared" si="332"/>
        <v>42225.666666666672</v>
      </c>
      <c r="Q3446" t="b">
        <v>0</v>
      </c>
      <c r="R3446">
        <v>36</v>
      </c>
      <c r="S3446" t="b">
        <v>1</v>
      </c>
      <c r="T3446" t="s">
        <v>8269</v>
      </c>
      <c r="U3446" s="9" t="s">
        <v>8315</v>
      </c>
      <c r="V3446" t="s">
        <v>8316</v>
      </c>
    </row>
    <row r="3447" spans="1:22" ht="60" x14ac:dyDescent="0.3">
      <c r="A3447">
        <v>3472</v>
      </c>
      <c r="B3447" s="3" t="s">
        <v>3471</v>
      </c>
      <c r="C3447" s="3" t="s">
        <v>7582</v>
      </c>
      <c r="D3447" s="20">
        <v>2000</v>
      </c>
      <c r="E3447" s="7">
        <v>2041</v>
      </c>
      <c r="F3447" s="7">
        <f t="shared" si="333"/>
        <v>102</v>
      </c>
      <c r="G3447" s="7">
        <f t="shared" si="328"/>
        <v>88.74</v>
      </c>
      <c r="H3447" t="s">
        <v>8218</v>
      </c>
      <c r="I3447" t="s">
        <v>8223</v>
      </c>
      <c r="J3447" t="s">
        <v>8245</v>
      </c>
      <c r="K3447">
        <v>1415253540</v>
      </c>
      <c r="L3447">
        <v>1413432331</v>
      </c>
      <c r="M3447" s="13">
        <f t="shared" si="329"/>
        <v>41928.170497685183</v>
      </c>
      <c r="N3447" s="13" t="str">
        <f t="shared" si="330"/>
        <v>2014</v>
      </c>
      <c r="O3447" s="13" t="str">
        <f t="shared" si="331"/>
        <v>Oct</v>
      </c>
      <c r="P3447" s="13">
        <f t="shared" si="332"/>
        <v>41949.249305555553</v>
      </c>
      <c r="Q3447" t="b">
        <v>0</v>
      </c>
      <c r="R3447">
        <v>23</v>
      </c>
      <c r="S3447" t="b">
        <v>1</v>
      </c>
      <c r="T3447" t="s">
        <v>8269</v>
      </c>
      <c r="U3447" s="9" t="s">
        <v>8315</v>
      </c>
      <c r="V3447" t="s">
        <v>8316</v>
      </c>
    </row>
    <row r="3448" spans="1:22" ht="45" x14ac:dyDescent="0.3">
      <c r="A3448">
        <v>3474</v>
      </c>
      <c r="B3448" s="3" t="s">
        <v>3473</v>
      </c>
      <c r="C3448" s="3" t="s">
        <v>7584</v>
      </c>
      <c r="D3448" s="20">
        <v>2000</v>
      </c>
      <c r="E3448" s="7">
        <v>2020</v>
      </c>
      <c r="F3448" s="7">
        <f t="shared" si="333"/>
        <v>101</v>
      </c>
      <c r="G3448" s="7">
        <f t="shared" si="328"/>
        <v>51.79</v>
      </c>
      <c r="H3448" t="s">
        <v>8218</v>
      </c>
      <c r="I3448" t="s">
        <v>8224</v>
      </c>
      <c r="J3448" t="s">
        <v>8246</v>
      </c>
      <c r="K3448">
        <v>1469016131</v>
      </c>
      <c r="L3448">
        <v>1466424131</v>
      </c>
      <c r="M3448" s="13">
        <f t="shared" si="329"/>
        <v>42541.501516203702</v>
      </c>
      <c r="N3448" s="13" t="str">
        <f t="shared" si="330"/>
        <v>2016</v>
      </c>
      <c r="O3448" s="13" t="str">
        <f t="shared" si="331"/>
        <v>Jun</v>
      </c>
      <c r="P3448" s="13">
        <f t="shared" si="332"/>
        <v>42571.501516203702</v>
      </c>
      <c r="Q3448" t="b">
        <v>0</v>
      </c>
      <c r="R3448">
        <v>39</v>
      </c>
      <c r="S3448" t="b">
        <v>1</v>
      </c>
      <c r="T3448" t="s">
        <v>8269</v>
      </c>
      <c r="U3448" s="9" t="s">
        <v>8315</v>
      </c>
      <c r="V3448" t="s">
        <v>8316</v>
      </c>
    </row>
    <row r="3449" spans="1:22" ht="45" x14ac:dyDescent="0.3">
      <c r="A3449">
        <v>3478</v>
      </c>
      <c r="B3449" s="3" t="s">
        <v>3477</v>
      </c>
      <c r="C3449" s="3" t="s">
        <v>7588</v>
      </c>
      <c r="D3449" s="20">
        <v>2000</v>
      </c>
      <c r="E3449" s="7">
        <v>2257</v>
      </c>
      <c r="F3449" s="7">
        <f t="shared" si="333"/>
        <v>113</v>
      </c>
      <c r="G3449" s="7">
        <f t="shared" si="328"/>
        <v>39.6</v>
      </c>
      <c r="H3449" t="s">
        <v>8218</v>
      </c>
      <c r="I3449" t="s">
        <v>8223</v>
      </c>
      <c r="J3449" t="s">
        <v>8245</v>
      </c>
      <c r="K3449">
        <v>1426539600</v>
      </c>
      <c r="L3449">
        <v>1424296822</v>
      </c>
      <c r="M3449" s="13">
        <f t="shared" si="329"/>
        <v>42053.916921296302</v>
      </c>
      <c r="N3449" s="13" t="str">
        <f t="shared" si="330"/>
        <v>2015</v>
      </c>
      <c r="O3449" s="13" t="str">
        <f t="shared" si="331"/>
        <v>Feb</v>
      </c>
      <c r="P3449" s="13">
        <f t="shared" si="332"/>
        <v>42079.875</v>
      </c>
      <c r="Q3449" t="b">
        <v>0</v>
      </c>
      <c r="R3449">
        <v>57</v>
      </c>
      <c r="S3449" t="b">
        <v>1</v>
      </c>
      <c r="T3449" t="s">
        <v>8269</v>
      </c>
      <c r="U3449" s="9" t="s">
        <v>8315</v>
      </c>
      <c r="V3449" t="s">
        <v>8316</v>
      </c>
    </row>
    <row r="3450" spans="1:22" ht="60" x14ac:dyDescent="0.3">
      <c r="A3450">
        <v>3487</v>
      </c>
      <c r="B3450" s="3" t="s">
        <v>3486</v>
      </c>
      <c r="C3450" s="3" t="s">
        <v>7597</v>
      </c>
      <c r="D3450" s="20">
        <v>2000</v>
      </c>
      <c r="E3450" s="7">
        <v>2555</v>
      </c>
      <c r="F3450" s="7">
        <f t="shared" si="333"/>
        <v>128</v>
      </c>
      <c r="G3450" s="7">
        <f t="shared" si="328"/>
        <v>38.71</v>
      </c>
      <c r="H3450" t="s">
        <v>8218</v>
      </c>
      <c r="I3450" t="s">
        <v>8224</v>
      </c>
      <c r="J3450" t="s">
        <v>8246</v>
      </c>
      <c r="K3450">
        <v>1435185252</v>
      </c>
      <c r="L3450">
        <v>1432593252</v>
      </c>
      <c r="M3450" s="13">
        <f t="shared" si="329"/>
        <v>42149.940416666665</v>
      </c>
      <c r="N3450" s="13" t="str">
        <f t="shared" si="330"/>
        <v>2015</v>
      </c>
      <c r="O3450" s="13" t="str">
        <f t="shared" si="331"/>
        <v>May</v>
      </c>
      <c r="P3450" s="13">
        <f t="shared" si="332"/>
        <v>42179.940416666665</v>
      </c>
      <c r="Q3450" t="b">
        <v>0</v>
      </c>
      <c r="R3450">
        <v>66</v>
      </c>
      <c r="S3450" t="b">
        <v>1</v>
      </c>
      <c r="T3450" t="s">
        <v>8269</v>
      </c>
      <c r="U3450" s="9" t="s">
        <v>8315</v>
      </c>
      <c r="V3450" t="s">
        <v>8316</v>
      </c>
    </row>
    <row r="3451" spans="1:22" ht="45" x14ac:dyDescent="0.3">
      <c r="A3451">
        <v>3499</v>
      </c>
      <c r="B3451" s="3" t="s">
        <v>3498</v>
      </c>
      <c r="C3451" s="3" t="s">
        <v>7609</v>
      </c>
      <c r="D3451" s="20">
        <v>2000</v>
      </c>
      <c r="E3451" s="7">
        <v>2110</v>
      </c>
      <c r="F3451" s="7">
        <f t="shared" si="333"/>
        <v>106</v>
      </c>
      <c r="G3451" s="7">
        <f t="shared" si="328"/>
        <v>60.29</v>
      </c>
      <c r="H3451" t="s">
        <v>8218</v>
      </c>
      <c r="I3451" t="s">
        <v>8223</v>
      </c>
      <c r="J3451" t="s">
        <v>8245</v>
      </c>
      <c r="K3451">
        <v>1435733940</v>
      </c>
      <c r="L3451">
        <v>1431046325</v>
      </c>
      <c r="M3451" s="13">
        <f t="shared" si="329"/>
        <v>42132.036168981482</v>
      </c>
      <c r="N3451" s="13" t="str">
        <f t="shared" si="330"/>
        <v>2015</v>
      </c>
      <c r="O3451" s="13" t="str">
        <f t="shared" si="331"/>
        <v>May</v>
      </c>
      <c r="P3451" s="13">
        <f t="shared" si="332"/>
        <v>42186.290972222225</v>
      </c>
      <c r="Q3451" t="b">
        <v>0</v>
      </c>
      <c r="R3451">
        <v>35</v>
      </c>
      <c r="S3451" t="b">
        <v>1</v>
      </c>
      <c r="T3451" t="s">
        <v>8269</v>
      </c>
      <c r="U3451" s="9" t="s">
        <v>8315</v>
      </c>
      <c r="V3451" t="s">
        <v>8316</v>
      </c>
    </row>
    <row r="3452" spans="1:22" ht="45" x14ac:dyDescent="0.3">
      <c r="A3452">
        <v>3519</v>
      </c>
      <c r="B3452" s="3" t="s">
        <v>3518</v>
      </c>
      <c r="C3452" s="3" t="s">
        <v>7629</v>
      </c>
      <c r="D3452" s="20">
        <v>2000</v>
      </c>
      <c r="E3452" s="7">
        <v>2027</v>
      </c>
      <c r="F3452" s="7">
        <f t="shared" si="333"/>
        <v>101</v>
      </c>
      <c r="G3452" s="7">
        <f t="shared" si="328"/>
        <v>72.39</v>
      </c>
      <c r="H3452" t="s">
        <v>8218</v>
      </c>
      <c r="I3452" t="s">
        <v>8224</v>
      </c>
      <c r="J3452" t="s">
        <v>8246</v>
      </c>
      <c r="K3452">
        <v>1425478950</v>
      </c>
      <c r="L3452">
        <v>1422886950</v>
      </c>
      <c r="M3452" s="13">
        <f t="shared" si="329"/>
        <v>42037.598958333328</v>
      </c>
      <c r="N3452" s="13" t="str">
        <f t="shared" si="330"/>
        <v>2015</v>
      </c>
      <c r="O3452" s="13" t="str">
        <f t="shared" si="331"/>
        <v>Feb</v>
      </c>
      <c r="P3452" s="13">
        <f t="shared" si="332"/>
        <v>42067.598958333328</v>
      </c>
      <c r="Q3452" t="b">
        <v>0</v>
      </c>
      <c r="R3452">
        <v>28</v>
      </c>
      <c r="S3452" t="b">
        <v>1</v>
      </c>
      <c r="T3452" t="s">
        <v>8269</v>
      </c>
      <c r="U3452" s="9" t="s">
        <v>8315</v>
      </c>
      <c r="V3452" t="s">
        <v>8316</v>
      </c>
    </row>
    <row r="3453" spans="1:22" ht="45" x14ac:dyDescent="0.3">
      <c r="A3453">
        <v>3520</v>
      </c>
      <c r="B3453" s="3" t="s">
        <v>3519</v>
      </c>
      <c r="C3453" s="3" t="s">
        <v>7630</v>
      </c>
      <c r="D3453" s="20">
        <v>2000</v>
      </c>
      <c r="E3453" s="7">
        <v>2015</v>
      </c>
      <c r="F3453" s="7">
        <f t="shared" si="333"/>
        <v>101</v>
      </c>
      <c r="G3453" s="7">
        <f t="shared" si="328"/>
        <v>95.95</v>
      </c>
      <c r="H3453" t="s">
        <v>8218</v>
      </c>
      <c r="I3453" t="s">
        <v>8224</v>
      </c>
      <c r="J3453" t="s">
        <v>8246</v>
      </c>
      <c r="K3453">
        <v>1441547220</v>
      </c>
      <c r="L3453">
        <v>1439322412</v>
      </c>
      <c r="M3453" s="13">
        <f t="shared" si="329"/>
        <v>42227.824212962965</v>
      </c>
      <c r="N3453" s="13" t="str">
        <f t="shared" si="330"/>
        <v>2015</v>
      </c>
      <c r="O3453" s="13" t="str">
        <f t="shared" si="331"/>
        <v>Aug</v>
      </c>
      <c r="P3453" s="13">
        <f t="shared" si="332"/>
        <v>42253.57430555555</v>
      </c>
      <c r="Q3453" t="b">
        <v>0</v>
      </c>
      <c r="R3453">
        <v>21</v>
      </c>
      <c r="S3453" t="b">
        <v>1</v>
      </c>
      <c r="T3453" t="s">
        <v>8269</v>
      </c>
      <c r="U3453" s="9" t="s">
        <v>8315</v>
      </c>
      <c r="V3453" t="s">
        <v>8316</v>
      </c>
    </row>
    <row r="3454" spans="1:22" ht="45" x14ac:dyDescent="0.3">
      <c r="A3454">
        <v>3535</v>
      </c>
      <c r="B3454" s="3" t="s">
        <v>3534</v>
      </c>
      <c r="C3454" s="3" t="s">
        <v>7645</v>
      </c>
      <c r="D3454" s="20">
        <v>2000</v>
      </c>
      <c r="E3454" s="7">
        <v>2063</v>
      </c>
      <c r="F3454" s="7">
        <f t="shared" si="333"/>
        <v>103</v>
      </c>
      <c r="G3454" s="7">
        <f t="shared" si="328"/>
        <v>44.85</v>
      </c>
      <c r="H3454" t="s">
        <v>8218</v>
      </c>
      <c r="I3454" t="s">
        <v>8224</v>
      </c>
      <c r="J3454" t="s">
        <v>8246</v>
      </c>
      <c r="K3454">
        <v>1443808800</v>
      </c>
      <c r="L3454">
        <v>1441120910</v>
      </c>
      <c r="M3454" s="13">
        <f t="shared" si="329"/>
        <v>42248.640162037031</v>
      </c>
      <c r="N3454" s="13" t="str">
        <f t="shared" si="330"/>
        <v>2015</v>
      </c>
      <c r="O3454" s="13" t="str">
        <f t="shared" si="331"/>
        <v>Sep</v>
      </c>
      <c r="P3454" s="13">
        <f t="shared" si="332"/>
        <v>42279.75</v>
      </c>
      <c r="Q3454" t="b">
        <v>0</v>
      </c>
      <c r="R3454">
        <v>46</v>
      </c>
      <c r="S3454" t="b">
        <v>1</v>
      </c>
      <c r="T3454" t="s">
        <v>8269</v>
      </c>
      <c r="U3454" s="9" t="s">
        <v>8315</v>
      </c>
      <c r="V3454" t="s">
        <v>8316</v>
      </c>
    </row>
    <row r="3455" spans="1:22" ht="45" x14ac:dyDescent="0.3">
      <c r="A3455">
        <v>3538</v>
      </c>
      <c r="B3455" s="3" t="s">
        <v>3537</v>
      </c>
      <c r="C3455" s="3" t="s">
        <v>7648</v>
      </c>
      <c r="D3455" s="20">
        <v>2000</v>
      </c>
      <c r="E3455" s="7">
        <v>2569</v>
      </c>
      <c r="F3455" s="7">
        <f t="shared" si="333"/>
        <v>128</v>
      </c>
      <c r="G3455" s="7">
        <f t="shared" si="328"/>
        <v>30.95</v>
      </c>
      <c r="H3455" t="s">
        <v>8218</v>
      </c>
      <c r="I3455" t="s">
        <v>8224</v>
      </c>
      <c r="J3455" t="s">
        <v>8246</v>
      </c>
      <c r="K3455">
        <v>1471428340</v>
      </c>
      <c r="L3455">
        <v>1469009140</v>
      </c>
      <c r="M3455" s="13">
        <f t="shared" si="329"/>
        <v>42571.420601851853</v>
      </c>
      <c r="N3455" s="13" t="str">
        <f t="shared" si="330"/>
        <v>2016</v>
      </c>
      <c r="O3455" s="13" t="str">
        <f t="shared" si="331"/>
        <v>Jul</v>
      </c>
      <c r="P3455" s="13">
        <f t="shared" si="332"/>
        <v>42599.420601851853</v>
      </c>
      <c r="Q3455" t="b">
        <v>0</v>
      </c>
      <c r="R3455">
        <v>83</v>
      </c>
      <c r="S3455" t="b">
        <v>1</v>
      </c>
      <c r="T3455" t="s">
        <v>8269</v>
      </c>
      <c r="U3455" s="9" t="s">
        <v>8315</v>
      </c>
      <c r="V3455" t="s">
        <v>8316</v>
      </c>
    </row>
    <row r="3456" spans="1:22" ht="60" x14ac:dyDescent="0.3">
      <c r="A3456">
        <v>3566</v>
      </c>
      <c r="B3456" s="3" t="s">
        <v>3565</v>
      </c>
      <c r="C3456" s="3" t="s">
        <v>7676</v>
      </c>
      <c r="D3456" s="20">
        <v>2000</v>
      </c>
      <c r="E3456" s="7">
        <v>2095</v>
      </c>
      <c r="F3456" s="7">
        <f t="shared" si="333"/>
        <v>105</v>
      </c>
      <c r="G3456" s="7">
        <f t="shared" si="328"/>
        <v>55.13</v>
      </c>
      <c r="H3456" t="s">
        <v>8218</v>
      </c>
      <c r="I3456" t="s">
        <v>8224</v>
      </c>
      <c r="J3456" t="s">
        <v>8246</v>
      </c>
      <c r="K3456">
        <v>1422015083</v>
      </c>
      <c r="L3456">
        <v>1419423083</v>
      </c>
      <c r="M3456" s="13">
        <f t="shared" si="329"/>
        <v>41997.507905092592</v>
      </c>
      <c r="N3456" s="13" t="str">
        <f t="shared" si="330"/>
        <v>2014</v>
      </c>
      <c r="O3456" s="13" t="str">
        <f t="shared" si="331"/>
        <v>Dec</v>
      </c>
      <c r="P3456" s="13">
        <f t="shared" si="332"/>
        <v>42027.507905092592</v>
      </c>
      <c r="Q3456" t="b">
        <v>0</v>
      </c>
      <c r="R3456">
        <v>38</v>
      </c>
      <c r="S3456" t="b">
        <v>1</v>
      </c>
      <c r="T3456" t="s">
        <v>8269</v>
      </c>
      <c r="U3456" s="9" t="s">
        <v>8315</v>
      </c>
      <c r="V3456" t="s">
        <v>8316</v>
      </c>
    </row>
    <row r="3457" spans="1:22" ht="45" x14ac:dyDescent="0.3">
      <c r="A3457">
        <v>3570</v>
      </c>
      <c r="B3457" s="3" t="s">
        <v>3569</v>
      </c>
      <c r="C3457" s="3" t="s">
        <v>7680</v>
      </c>
      <c r="D3457" s="20">
        <v>2000</v>
      </c>
      <c r="E3457" s="7">
        <v>2287</v>
      </c>
      <c r="F3457" s="7">
        <f t="shared" si="333"/>
        <v>114</v>
      </c>
      <c r="G3457" s="7">
        <f t="shared" si="328"/>
        <v>87.96</v>
      </c>
      <c r="H3457" t="s">
        <v>8218</v>
      </c>
      <c r="I3457" t="s">
        <v>8223</v>
      </c>
      <c r="J3457" t="s">
        <v>8245</v>
      </c>
      <c r="K3457">
        <v>1420009200</v>
      </c>
      <c r="L3457">
        <v>1417593483</v>
      </c>
      <c r="M3457" s="13">
        <f t="shared" si="329"/>
        <v>41976.331979166673</v>
      </c>
      <c r="N3457" s="13" t="str">
        <f t="shared" si="330"/>
        <v>2014</v>
      </c>
      <c r="O3457" s="13" t="str">
        <f t="shared" si="331"/>
        <v>Dec</v>
      </c>
      <c r="P3457" s="13">
        <f t="shared" si="332"/>
        <v>42004.291666666672</v>
      </c>
      <c r="Q3457" t="b">
        <v>0</v>
      </c>
      <c r="R3457">
        <v>26</v>
      </c>
      <c r="S3457" t="b">
        <v>1</v>
      </c>
      <c r="T3457" t="s">
        <v>8269</v>
      </c>
      <c r="U3457" s="9" t="s">
        <v>8315</v>
      </c>
      <c r="V3457" t="s">
        <v>8316</v>
      </c>
    </row>
    <row r="3458" spans="1:22" ht="45" x14ac:dyDescent="0.3">
      <c r="A3458">
        <v>3592</v>
      </c>
      <c r="B3458" s="3" t="s">
        <v>3591</v>
      </c>
      <c r="C3458" s="3" t="s">
        <v>7702</v>
      </c>
      <c r="D3458" s="20">
        <v>2000</v>
      </c>
      <c r="E3458" s="7">
        <v>2545</v>
      </c>
      <c r="F3458" s="7">
        <f t="shared" si="333"/>
        <v>127</v>
      </c>
      <c r="G3458" s="7">
        <f t="shared" si="328"/>
        <v>72.709999999999994</v>
      </c>
      <c r="H3458" t="s">
        <v>8218</v>
      </c>
      <c r="I3458" t="s">
        <v>8223</v>
      </c>
      <c r="J3458" t="s">
        <v>8245</v>
      </c>
      <c r="K3458">
        <v>1423630740</v>
      </c>
      <c r="L3458">
        <v>1418673307</v>
      </c>
      <c r="M3458" s="13">
        <f t="shared" si="329"/>
        <v>41988.829942129625</v>
      </c>
      <c r="N3458" s="13" t="str">
        <f t="shared" si="330"/>
        <v>2014</v>
      </c>
      <c r="O3458" s="13" t="str">
        <f t="shared" si="331"/>
        <v>Dec</v>
      </c>
      <c r="P3458" s="13">
        <f t="shared" si="332"/>
        <v>42046.207638888889</v>
      </c>
      <c r="Q3458" t="b">
        <v>0</v>
      </c>
      <c r="R3458">
        <v>35</v>
      </c>
      <c r="S3458" t="b">
        <v>1</v>
      </c>
      <c r="T3458" t="s">
        <v>8269</v>
      </c>
      <c r="U3458" s="9" t="s">
        <v>8315</v>
      </c>
      <c r="V3458" t="s">
        <v>8316</v>
      </c>
    </row>
    <row r="3459" spans="1:22" ht="45" x14ac:dyDescent="0.3">
      <c r="A3459">
        <v>3601</v>
      </c>
      <c r="B3459" s="3" t="s">
        <v>3600</v>
      </c>
      <c r="C3459" s="3" t="s">
        <v>7711</v>
      </c>
      <c r="D3459" s="20">
        <v>2000</v>
      </c>
      <c r="E3459" s="7">
        <v>2087</v>
      </c>
      <c r="F3459" s="7">
        <f t="shared" si="333"/>
        <v>104</v>
      </c>
      <c r="G3459" s="7">
        <f t="shared" si="328"/>
        <v>39.380000000000003</v>
      </c>
      <c r="H3459" t="s">
        <v>8218</v>
      </c>
      <c r="I3459" t="s">
        <v>8224</v>
      </c>
      <c r="J3459" t="s">
        <v>8246</v>
      </c>
      <c r="K3459">
        <v>1421452682</v>
      </c>
      <c r="L3459">
        <v>1418860682</v>
      </c>
      <c r="M3459" s="13">
        <f t="shared" si="329"/>
        <v>41990.99863425926</v>
      </c>
      <c r="N3459" s="13" t="str">
        <f t="shared" si="330"/>
        <v>2014</v>
      </c>
      <c r="O3459" s="13" t="str">
        <f t="shared" si="331"/>
        <v>Dec</v>
      </c>
      <c r="P3459" s="13">
        <f t="shared" si="332"/>
        <v>42020.99863425926</v>
      </c>
      <c r="Q3459" t="b">
        <v>0</v>
      </c>
      <c r="R3459">
        <v>53</v>
      </c>
      <c r="S3459" t="b">
        <v>1</v>
      </c>
      <c r="T3459" t="s">
        <v>8269</v>
      </c>
      <c r="U3459" s="9" t="s">
        <v>8315</v>
      </c>
      <c r="V3459" t="s">
        <v>8316</v>
      </c>
    </row>
    <row r="3460" spans="1:22" ht="60" x14ac:dyDescent="0.3">
      <c r="A3460">
        <v>3618</v>
      </c>
      <c r="B3460" s="3" t="s">
        <v>3616</v>
      </c>
      <c r="C3460" s="3" t="s">
        <v>7728</v>
      </c>
      <c r="D3460" s="20">
        <v>2000</v>
      </c>
      <c r="E3460" s="7">
        <v>2020</v>
      </c>
      <c r="F3460" s="7">
        <f t="shared" si="333"/>
        <v>101</v>
      </c>
      <c r="G3460" s="7">
        <f t="shared" si="328"/>
        <v>36.07</v>
      </c>
      <c r="H3460" t="s">
        <v>8218</v>
      </c>
      <c r="I3460" t="s">
        <v>8224</v>
      </c>
      <c r="J3460" t="s">
        <v>8246</v>
      </c>
      <c r="K3460">
        <v>1433343850</v>
      </c>
      <c r="L3460">
        <v>1430751850</v>
      </c>
      <c r="M3460" s="13">
        <f t="shared" si="329"/>
        <v>42128.627893518518</v>
      </c>
      <c r="N3460" s="13" t="str">
        <f t="shared" si="330"/>
        <v>2015</v>
      </c>
      <c r="O3460" s="13" t="str">
        <f t="shared" si="331"/>
        <v>May</v>
      </c>
      <c r="P3460" s="13">
        <f t="shared" si="332"/>
        <v>42158.627893518518</v>
      </c>
      <c r="Q3460" t="b">
        <v>0</v>
      </c>
      <c r="R3460">
        <v>56</v>
      </c>
      <c r="S3460" t="b">
        <v>1</v>
      </c>
      <c r="T3460" t="s">
        <v>8269</v>
      </c>
      <c r="U3460" s="9" t="s">
        <v>8315</v>
      </c>
      <c r="V3460" t="s">
        <v>8316</v>
      </c>
    </row>
    <row r="3461" spans="1:22" ht="45" x14ac:dyDescent="0.3">
      <c r="A3461">
        <v>3627</v>
      </c>
      <c r="B3461" s="3" t="s">
        <v>3625</v>
      </c>
      <c r="C3461" s="3" t="s">
        <v>7737</v>
      </c>
      <c r="D3461" s="20">
        <v>2000</v>
      </c>
      <c r="E3461" s="7">
        <v>2000</v>
      </c>
      <c r="F3461" s="7">
        <f t="shared" si="333"/>
        <v>100</v>
      </c>
      <c r="G3461" s="7">
        <f t="shared" si="328"/>
        <v>68.97</v>
      </c>
      <c r="H3461" t="s">
        <v>8218</v>
      </c>
      <c r="I3461" t="s">
        <v>8223</v>
      </c>
      <c r="J3461" t="s">
        <v>8245</v>
      </c>
      <c r="K3461">
        <v>1463803140</v>
      </c>
      <c r="L3461">
        <v>1459446487</v>
      </c>
      <c r="M3461" s="13">
        <f t="shared" si="329"/>
        <v>42460.741747685184</v>
      </c>
      <c r="N3461" s="13" t="str">
        <f t="shared" si="330"/>
        <v>2016</v>
      </c>
      <c r="O3461" s="13" t="str">
        <f t="shared" si="331"/>
        <v>Mar</v>
      </c>
      <c r="P3461" s="13">
        <f t="shared" si="332"/>
        <v>42511.165972222225</v>
      </c>
      <c r="Q3461" t="b">
        <v>0</v>
      </c>
      <c r="R3461">
        <v>29</v>
      </c>
      <c r="S3461" t="b">
        <v>1</v>
      </c>
      <c r="T3461" t="s">
        <v>8269</v>
      </c>
      <c r="U3461" s="9" t="s">
        <v>8315</v>
      </c>
      <c r="V3461" t="s">
        <v>8316</v>
      </c>
    </row>
    <row r="3462" spans="1:22" ht="60" x14ac:dyDescent="0.3">
      <c r="A3462">
        <v>3653</v>
      </c>
      <c r="B3462" s="3" t="s">
        <v>3650</v>
      </c>
      <c r="C3462" s="3" t="s">
        <v>7763</v>
      </c>
      <c r="D3462" s="20">
        <v>2000</v>
      </c>
      <c r="E3462" s="7">
        <v>2010</v>
      </c>
      <c r="F3462" s="7">
        <f t="shared" si="333"/>
        <v>101</v>
      </c>
      <c r="G3462" s="7">
        <f t="shared" si="328"/>
        <v>60.91</v>
      </c>
      <c r="H3462" t="s">
        <v>8218</v>
      </c>
      <c r="I3462" t="s">
        <v>8224</v>
      </c>
      <c r="J3462" t="s">
        <v>8246</v>
      </c>
      <c r="K3462">
        <v>1438764207</v>
      </c>
      <c r="L3462">
        <v>1436172207</v>
      </c>
      <c r="M3462" s="13">
        <f t="shared" si="329"/>
        <v>42191.363506944443</v>
      </c>
      <c r="N3462" s="13" t="str">
        <f t="shared" si="330"/>
        <v>2015</v>
      </c>
      <c r="O3462" s="13" t="str">
        <f t="shared" si="331"/>
        <v>Jul</v>
      </c>
      <c r="P3462" s="13">
        <f t="shared" si="332"/>
        <v>42221.363506944443</v>
      </c>
      <c r="Q3462" t="b">
        <v>0</v>
      </c>
      <c r="R3462">
        <v>33</v>
      </c>
      <c r="S3462" t="b">
        <v>1</v>
      </c>
      <c r="T3462" t="s">
        <v>8269</v>
      </c>
      <c r="U3462" s="9" t="s">
        <v>8315</v>
      </c>
      <c r="V3462" t="s">
        <v>8316</v>
      </c>
    </row>
    <row r="3463" spans="1:22" ht="60" x14ac:dyDescent="0.3">
      <c r="A3463">
        <v>3657</v>
      </c>
      <c r="B3463" s="3" t="s">
        <v>3654</v>
      </c>
      <c r="C3463" s="3" t="s">
        <v>7767</v>
      </c>
      <c r="D3463" s="20">
        <v>2000</v>
      </c>
      <c r="E3463" s="7">
        <v>2215</v>
      </c>
      <c r="F3463" s="7">
        <f t="shared" si="333"/>
        <v>111</v>
      </c>
      <c r="G3463" s="7">
        <f t="shared" si="328"/>
        <v>110.75</v>
      </c>
      <c r="H3463" t="s">
        <v>8218</v>
      </c>
      <c r="I3463" t="s">
        <v>8231</v>
      </c>
      <c r="J3463" t="s">
        <v>8252</v>
      </c>
      <c r="K3463">
        <v>1464817320</v>
      </c>
      <c r="L3463">
        <v>1462806419</v>
      </c>
      <c r="M3463" s="13">
        <f t="shared" si="329"/>
        <v>42499.629849537043</v>
      </c>
      <c r="N3463" s="13" t="str">
        <f t="shared" si="330"/>
        <v>2016</v>
      </c>
      <c r="O3463" s="13" t="str">
        <f t="shared" si="331"/>
        <v>May</v>
      </c>
      <c r="P3463" s="13">
        <f t="shared" si="332"/>
        <v>42522.904166666667</v>
      </c>
      <c r="Q3463" t="b">
        <v>0</v>
      </c>
      <c r="R3463">
        <v>20</v>
      </c>
      <c r="S3463" t="b">
        <v>1</v>
      </c>
      <c r="T3463" t="s">
        <v>8269</v>
      </c>
      <c r="U3463" s="9" t="s">
        <v>8315</v>
      </c>
      <c r="V3463" t="s">
        <v>8316</v>
      </c>
    </row>
    <row r="3464" spans="1:22" ht="45" x14ac:dyDescent="0.3">
      <c r="A3464">
        <v>3678</v>
      </c>
      <c r="B3464" s="3" t="s">
        <v>3675</v>
      </c>
      <c r="C3464" s="3" t="s">
        <v>7788</v>
      </c>
      <c r="D3464" s="20">
        <v>2000</v>
      </c>
      <c r="E3464" s="7">
        <v>2050</v>
      </c>
      <c r="F3464" s="7">
        <f t="shared" si="333"/>
        <v>103</v>
      </c>
      <c r="G3464" s="7">
        <f t="shared" si="328"/>
        <v>66.13</v>
      </c>
      <c r="H3464" t="s">
        <v>8218</v>
      </c>
      <c r="I3464" t="s">
        <v>8224</v>
      </c>
      <c r="J3464" t="s">
        <v>8246</v>
      </c>
      <c r="K3464">
        <v>1433076298</v>
      </c>
      <c r="L3464">
        <v>1430052298</v>
      </c>
      <c r="M3464" s="13">
        <f t="shared" si="329"/>
        <v>42120.531226851846</v>
      </c>
      <c r="N3464" s="13" t="str">
        <f t="shared" si="330"/>
        <v>2015</v>
      </c>
      <c r="O3464" s="13" t="str">
        <f t="shared" si="331"/>
        <v>Apr</v>
      </c>
      <c r="P3464" s="13">
        <f t="shared" si="332"/>
        <v>42155.531226851846</v>
      </c>
      <c r="Q3464" t="b">
        <v>0</v>
      </c>
      <c r="R3464">
        <v>31</v>
      </c>
      <c r="S3464" t="b">
        <v>1</v>
      </c>
      <c r="T3464" t="s">
        <v>8269</v>
      </c>
      <c r="U3464" s="9" t="s">
        <v>8315</v>
      </c>
      <c r="V3464" t="s">
        <v>8316</v>
      </c>
    </row>
    <row r="3465" spans="1:22" ht="60" x14ac:dyDescent="0.3">
      <c r="A3465">
        <v>3679</v>
      </c>
      <c r="B3465" s="3" t="s">
        <v>3676</v>
      </c>
      <c r="C3465" s="3" t="s">
        <v>7789</v>
      </c>
      <c r="D3465" s="20">
        <v>2000</v>
      </c>
      <c r="E3465" s="7">
        <v>2202</v>
      </c>
      <c r="F3465" s="7">
        <f t="shared" si="333"/>
        <v>110</v>
      </c>
      <c r="G3465" s="7">
        <f t="shared" si="328"/>
        <v>73.400000000000006</v>
      </c>
      <c r="H3465" t="s">
        <v>8218</v>
      </c>
      <c r="I3465" t="s">
        <v>8223</v>
      </c>
      <c r="J3465" t="s">
        <v>8245</v>
      </c>
      <c r="K3465">
        <v>1404190740</v>
      </c>
      <c r="L3465">
        <v>1401214581</v>
      </c>
      <c r="M3465" s="13">
        <f t="shared" si="329"/>
        <v>41786.761354166665</v>
      </c>
      <c r="N3465" s="13" t="str">
        <f t="shared" si="330"/>
        <v>2014</v>
      </c>
      <c r="O3465" s="13" t="str">
        <f t="shared" si="331"/>
        <v>May</v>
      </c>
      <c r="P3465" s="13">
        <f t="shared" si="332"/>
        <v>41821.207638888889</v>
      </c>
      <c r="Q3465" t="b">
        <v>0</v>
      </c>
      <c r="R3465">
        <v>30</v>
      </c>
      <c r="S3465" t="b">
        <v>1</v>
      </c>
      <c r="T3465" t="s">
        <v>8269</v>
      </c>
      <c r="U3465" s="9" t="s">
        <v>8315</v>
      </c>
      <c r="V3465" t="s">
        <v>8316</v>
      </c>
    </row>
    <row r="3466" spans="1:22" ht="45" x14ac:dyDescent="0.3">
      <c r="A3466">
        <v>3696</v>
      </c>
      <c r="B3466" s="3" t="s">
        <v>3693</v>
      </c>
      <c r="C3466" s="3" t="s">
        <v>7806</v>
      </c>
      <c r="D3466" s="20">
        <v>2000</v>
      </c>
      <c r="E3466" s="7">
        <v>3100</v>
      </c>
      <c r="F3466" s="7">
        <f t="shared" si="333"/>
        <v>155</v>
      </c>
      <c r="G3466" s="7">
        <f t="shared" ref="G3466:G3529" si="334">IFERROR(ROUND(E3466/R3466,2),0)</f>
        <v>39.74</v>
      </c>
      <c r="H3466" t="s">
        <v>8218</v>
      </c>
      <c r="I3466" t="s">
        <v>8224</v>
      </c>
      <c r="J3466" t="s">
        <v>8246</v>
      </c>
      <c r="K3466">
        <v>1423838916</v>
      </c>
      <c r="L3466">
        <v>1418654916</v>
      </c>
      <c r="M3466" s="13">
        <f t="shared" ref="M3466:M3529" si="335">(((L3466/60)/60)/24)+DATE(1970,1,1)</f>
        <v>41988.617083333331</v>
      </c>
      <c r="N3466" s="13" t="str">
        <f t="shared" ref="N3466:N3529" si="336">TEXT(M3466, "YYY")</f>
        <v>2014</v>
      </c>
      <c r="O3466" s="13" t="str">
        <f t="shared" ref="O3466:O3529" si="337">TEXT(M3466,"MMM")</f>
        <v>Dec</v>
      </c>
      <c r="P3466" s="13">
        <f t="shared" ref="P3466:P3529" si="338">(((K3466/60)/60)/24)+DATE(1970,1,1)</f>
        <v>42048.617083333331</v>
      </c>
      <c r="Q3466" t="b">
        <v>0</v>
      </c>
      <c r="R3466">
        <v>78</v>
      </c>
      <c r="S3466" t="b">
        <v>1</v>
      </c>
      <c r="T3466" t="s">
        <v>8269</v>
      </c>
      <c r="U3466" s="9" t="s">
        <v>8315</v>
      </c>
      <c r="V3466" t="s">
        <v>8316</v>
      </c>
    </row>
    <row r="3467" spans="1:22" ht="45" x14ac:dyDescent="0.3">
      <c r="A3467">
        <v>3697</v>
      </c>
      <c r="B3467" s="3" t="s">
        <v>3694</v>
      </c>
      <c r="C3467" s="3" t="s">
        <v>7807</v>
      </c>
      <c r="D3467" s="20">
        <v>2000</v>
      </c>
      <c r="E3467" s="7">
        <v>2160</v>
      </c>
      <c r="F3467" s="7">
        <f t="shared" si="333"/>
        <v>108</v>
      </c>
      <c r="G3467" s="7">
        <f t="shared" si="334"/>
        <v>72</v>
      </c>
      <c r="H3467" t="s">
        <v>8218</v>
      </c>
      <c r="I3467" t="s">
        <v>8224</v>
      </c>
      <c r="J3467" t="s">
        <v>8246</v>
      </c>
      <c r="K3467">
        <v>1462878648</v>
      </c>
      <c r="L3467">
        <v>1461064248</v>
      </c>
      <c r="M3467" s="13">
        <f t="shared" si="335"/>
        <v>42479.465833333335</v>
      </c>
      <c r="N3467" s="13" t="str">
        <f t="shared" si="336"/>
        <v>2016</v>
      </c>
      <c r="O3467" s="13" t="str">
        <f t="shared" si="337"/>
        <v>Apr</v>
      </c>
      <c r="P3467" s="13">
        <f t="shared" si="338"/>
        <v>42500.465833333335</v>
      </c>
      <c r="Q3467" t="b">
        <v>0</v>
      </c>
      <c r="R3467">
        <v>30</v>
      </c>
      <c r="S3467" t="b">
        <v>1</v>
      </c>
      <c r="T3467" t="s">
        <v>8269</v>
      </c>
      <c r="U3467" s="9" t="s">
        <v>8315</v>
      </c>
      <c r="V3467" t="s">
        <v>8316</v>
      </c>
    </row>
    <row r="3468" spans="1:22" ht="45" x14ac:dyDescent="0.3">
      <c r="A3468">
        <v>3713</v>
      </c>
      <c r="B3468" s="3" t="s">
        <v>3710</v>
      </c>
      <c r="C3468" s="3" t="s">
        <v>7823</v>
      </c>
      <c r="D3468" s="20">
        <v>2000</v>
      </c>
      <c r="E3468" s="7">
        <v>2030</v>
      </c>
      <c r="F3468" s="7">
        <f t="shared" si="333"/>
        <v>102</v>
      </c>
      <c r="G3468" s="7">
        <f t="shared" si="334"/>
        <v>106.84</v>
      </c>
      <c r="H3468" t="s">
        <v>8218</v>
      </c>
      <c r="I3468" t="s">
        <v>8223</v>
      </c>
      <c r="J3468" t="s">
        <v>8245</v>
      </c>
      <c r="K3468">
        <v>1465062166</v>
      </c>
      <c r="L3468">
        <v>1463334166</v>
      </c>
      <c r="M3468" s="13">
        <f t="shared" si="335"/>
        <v>42505.738032407404</v>
      </c>
      <c r="N3468" s="13" t="str">
        <f t="shared" si="336"/>
        <v>2016</v>
      </c>
      <c r="O3468" s="13" t="str">
        <f t="shared" si="337"/>
        <v>May</v>
      </c>
      <c r="P3468" s="13">
        <f t="shared" si="338"/>
        <v>42525.738032407404</v>
      </c>
      <c r="Q3468" t="b">
        <v>0</v>
      </c>
      <c r="R3468">
        <v>19</v>
      </c>
      <c r="S3468" t="b">
        <v>1</v>
      </c>
      <c r="T3468" t="s">
        <v>8269</v>
      </c>
      <c r="U3468" s="9" t="s">
        <v>8315</v>
      </c>
      <c r="V3468" t="s">
        <v>8316</v>
      </c>
    </row>
    <row r="3469" spans="1:22" ht="45" x14ac:dyDescent="0.3">
      <c r="A3469">
        <v>3727</v>
      </c>
      <c r="B3469" s="3" t="s">
        <v>3724</v>
      </c>
      <c r="C3469" s="3" t="s">
        <v>7837</v>
      </c>
      <c r="D3469" s="20">
        <v>2000</v>
      </c>
      <c r="E3469" s="7">
        <v>2015</v>
      </c>
      <c r="F3469" s="7">
        <f t="shared" si="333"/>
        <v>101</v>
      </c>
      <c r="G3469" s="7">
        <f t="shared" si="334"/>
        <v>61.06</v>
      </c>
      <c r="H3469" t="s">
        <v>8218</v>
      </c>
      <c r="I3469" t="s">
        <v>8223</v>
      </c>
      <c r="J3469" t="s">
        <v>8245</v>
      </c>
      <c r="K3469">
        <v>1476939300</v>
      </c>
      <c r="L3469">
        <v>1474273294</v>
      </c>
      <c r="M3469" s="13">
        <f t="shared" si="335"/>
        <v>42632.348310185189</v>
      </c>
      <c r="N3469" s="13" t="str">
        <f t="shared" si="336"/>
        <v>2016</v>
      </c>
      <c r="O3469" s="13" t="str">
        <f t="shared" si="337"/>
        <v>Sep</v>
      </c>
      <c r="P3469" s="13">
        <f t="shared" si="338"/>
        <v>42663.204861111109</v>
      </c>
      <c r="Q3469" t="b">
        <v>0</v>
      </c>
      <c r="R3469">
        <v>33</v>
      </c>
      <c r="S3469" t="b">
        <v>1</v>
      </c>
      <c r="T3469" t="s">
        <v>8269</v>
      </c>
      <c r="U3469" s="9" t="s">
        <v>8315</v>
      </c>
      <c r="V3469" t="s">
        <v>8316</v>
      </c>
    </row>
    <row r="3470" spans="1:22" ht="60" x14ac:dyDescent="0.3">
      <c r="A3470">
        <v>3809</v>
      </c>
      <c r="B3470" s="3" t="s">
        <v>3806</v>
      </c>
      <c r="C3470" s="3" t="s">
        <v>7919</v>
      </c>
      <c r="D3470" s="20">
        <v>2000</v>
      </c>
      <c r="E3470" s="7">
        <v>2025</v>
      </c>
      <c r="F3470" s="7">
        <f t="shared" si="333"/>
        <v>101</v>
      </c>
      <c r="G3470" s="7">
        <f t="shared" si="334"/>
        <v>53.29</v>
      </c>
      <c r="H3470" t="s">
        <v>8218</v>
      </c>
      <c r="I3470" t="s">
        <v>8224</v>
      </c>
      <c r="J3470" t="s">
        <v>8246</v>
      </c>
      <c r="K3470">
        <v>1406761200</v>
      </c>
      <c r="L3470">
        <v>1402403907</v>
      </c>
      <c r="M3470" s="13">
        <f t="shared" si="335"/>
        <v>41800.526701388888</v>
      </c>
      <c r="N3470" s="13" t="str">
        <f t="shared" si="336"/>
        <v>2014</v>
      </c>
      <c r="O3470" s="13" t="str">
        <f t="shared" si="337"/>
        <v>Jun</v>
      </c>
      <c r="P3470" s="13">
        <f t="shared" si="338"/>
        <v>41850.958333333336</v>
      </c>
      <c r="Q3470" t="b">
        <v>0</v>
      </c>
      <c r="R3470">
        <v>38</v>
      </c>
      <c r="S3470" t="b">
        <v>1</v>
      </c>
      <c r="T3470" t="s">
        <v>8269</v>
      </c>
      <c r="U3470" s="9" t="s">
        <v>8315</v>
      </c>
      <c r="V3470" t="s">
        <v>8316</v>
      </c>
    </row>
    <row r="3471" spans="1:22" ht="45" x14ac:dyDescent="0.3">
      <c r="A3471">
        <v>3812</v>
      </c>
      <c r="B3471" s="3" t="s">
        <v>3809</v>
      </c>
      <c r="C3471" s="3" t="s">
        <v>7922</v>
      </c>
      <c r="D3471" s="20">
        <v>2000</v>
      </c>
      <c r="E3471" s="7">
        <v>2191</v>
      </c>
      <c r="F3471" s="7">
        <f t="shared" si="333"/>
        <v>110</v>
      </c>
      <c r="G3471" s="7">
        <f t="shared" si="334"/>
        <v>199.18</v>
      </c>
      <c r="H3471" t="s">
        <v>8218</v>
      </c>
      <c r="I3471" t="s">
        <v>8228</v>
      </c>
      <c r="J3471" t="s">
        <v>8250</v>
      </c>
      <c r="K3471">
        <v>1433131140</v>
      </c>
      <c r="L3471">
        <v>1429120908</v>
      </c>
      <c r="M3471" s="13">
        <f t="shared" si="335"/>
        <v>42109.751250000001</v>
      </c>
      <c r="N3471" s="13" t="str">
        <f t="shared" si="336"/>
        <v>2015</v>
      </c>
      <c r="O3471" s="13" t="str">
        <f t="shared" si="337"/>
        <v>Apr</v>
      </c>
      <c r="P3471" s="13">
        <f t="shared" si="338"/>
        <v>42156.165972222225</v>
      </c>
      <c r="Q3471" t="b">
        <v>0</v>
      </c>
      <c r="R3471">
        <v>11</v>
      </c>
      <c r="S3471" t="b">
        <v>1</v>
      </c>
      <c r="T3471" t="s">
        <v>8269</v>
      </c>
      <c r="U3471" s="9" t="s">
        <v>8315</v>
      </c>
      <c r="V3471" t="s">
        <v>8316</v>
      </c>
    </row>
    <row r="3472" spans="1:22" ht="60" x14ac:dyDescent="0.3">
      <c r="A3472">
        <v>3817</v>
      </c>
      <c r="B3472" s="3" t="s">
        <v>3814</v>
      </c>
      <c r="C3472" s="3" t="s">
        <v>7927</v>
      </c>
      <c r="D3472" s="20">
        <v>2000</v>
      </c>
      <c r="E3472" s="7">
        <v>2145</v>
      </c>
      <c r="F3472" s="7">
        <f t="shared" si="333"/>
        <v>107</v>
      </c>
      <c r="G3472" s="7">
        <f t="shared" si="334"/>
        <v>107.25</v>
      </c>
      <c r="H3472" t="s">
        <v>8218</v>
      </c>
      <c r="I3472" t="s">
        <v>8223</v>
      </c>
      <c r="J3472" t="s">
        <v>8245</v>
      </c>
      <c r="K3472">
        <v>1445659140</v>
      </c>
      <c r="L3472">
        <v>1444236216</v>
      </c>
      <c r="M3472" s="13">
        <f t="shared" si="335"/>
        <v>42284.69694444444</v>
      </c>
      <c r="N3472" s="13" t="str">
        <f t="shared" si="336"/>
        <v>2015</v>
      </c>
      <c r="O3472" s="13" t="str">
        <f t="shared" si="337"/>
        <v>Oct</v>
      </c>
      <c r="P3472" s="13">
        <f t="shared" si="338"/>
        <v>42301.165972222225</v>
      </c>
      <c r="Q3472" t="b">
        <v>0</v>
      </c>
      <c r="R3472">
        <v>20</v>
      </c>
      <c r="S3472" t="b">
        <v>1</v>
      </c>
      <c r="T3472" t="s">
        <v>8269</v>
      </c>
      <c r="U3472" s="9" t="s">
        <v>8315</v>
      </c>
      <c r="V3472" t="s">
        <v>8316</v>
      </c>
    </row>
    <row r="3473" spans="1:22" ht="30" x14ac:dyDescent="0.3">
      <c r="A3473">
        <v>3837</v>
      </c>
      <c r="B3473" s="3" t="s">
        <v>3834</v>
      </c>
      <c r="C3473" s="3" t="s">
        <v>7946</v>
      </c>
      <c r="D3473" s="20">
        <v>2000</v>
      </c>
      <c r="E3473" s="7">
        <v>2042</v>
      </c>
      <c r="F3473" s="7">
        <f t="shared" si="333"/>
        <v>102</v>
      </c>
      <c r="G3473" s="7">
        <f t="shared" si="334"/>
        <v>120.12</v>
      </c>
      <c r="H3473" t="s">
        <v>8218</v>
      </c>
      <c r="I3473" t="s">
        <v>8224</v>
      </c>
      <c r="J3473" t="s">
        <v>8246</v>
      </c>
      <c r="K3473">
        <v>1435947758</v>
      </c>
      <c r="L3473">
        <v>1432837358</v>
      </c>
      <c r="M3473" s="13">
        <f t="shared" si="335"/>
        <v>42152.765717592592</v>
      </c>
      <c r="N3473" s="13" t="str">
        <f t="shared" si="336"/>
        <v>2015</v>
      </c>
      <c r="O3473" s="13" t="str">
        <f t="shared" si="337"/>
        <v>May</v>
      </c>
      <c r="P3473" s="13">
        <f t="shared" si="338"/>
        <v>42188.765717592592</v>
      </c>
      <c r="Q3473" t="b">
        <v>0</v>
      </c>
      <c r="R3473">
        <v>17</v>
      </c>
      <c r="S3473" t="b">
        <v>1</v>
      </c>
      <c r="T3473" t="s">
        <v>8269</v>
      </c>
      <c r="U3473" s="9" t="s">
        <v>8315</v>
      </c>
      <c r="V3473" t="s">
        <v>8316</v>
      </c>
    </row>
    <row r="3474" spans="1:22" ht="60" x14ac:dyDescent="0.3">
      <c r="A3474">
        <v>3839</v>
      </c>
      <c r="B3474" s="3" t="s">
        <v>3836</v>
      </c>
      <c r="C3474" s="3" t="s">
        <v>7948</v>
      </c>
      <c r="D3474" s="20">
        <v>2000</v>
      </c>
      <c r="E3474" s="7">
        <v>2025</v>
      </c>
      <c r="F3474" s="7">
        <f t="shared" si="333"/>
        <v>101</v>
      </c>
      <c r="G3474" s="7">
        <f t="shared" si="334"/>
        <v>63.28</v>
      </c>
      <c r="H3474" t="s">
        <v>8218</v>
      </c>
      <c r="I3474" t="s">
        <v>8223</v>
      </c>
      <c r="J3474" t="s">
        <v>8245</v>
      </c>
      <c r="K3474">
        <v>1438226724</v>
      </c>
      <c r="L3474">
        <v>1433042724</v>
      </c>
      <c r="M3474" s="13">
        <f t="shared" si="335"/>
        <v>42155.142638888887</v>
      </c>
      <c r="N3474" s="13" t="str">
        <f t="shared" si="336"/>
        <v>2015</v>
      </c>
      <c r="O3474" s="13" t="str">
        <f t="shared" si="337"/>
        <v>May</v>
      </c>
      <c r="P3474" s="13">
        <f t="shared" si="338"/>
        <v>42215.142638888887</v>
      </c>
      <c r="Q3474" t="b">
        <v>0</v>
      </c>
      <c r="R3474">
        <v>32</v>
      </c>
      <c r="S3474" t="b">
        <v>1</v>
      </c>
      <c r="T3474" t="s">
        <v>8269</v>
      </c>
      <c r="U3474" s="9" t="s">
        <v>8315</v>
      </c>
      <c r="V3474" t="s">
        <v>8316</v>
      </c>
    </row>
    <row r="3475" spans="1:22" ht="60" x14ac:dyDescent="0.3">
      <c r="A3475">
        <v>3609</v>
      </c>
      <c r="B3475" s="3" t="s">
        <v>3608</v>
      </c>
      <c r="C3475" s="3" t="s">
        <v>7719</v>
      </c>
      <c r="D3475" s="20">
        <v>1960</v>
      </c>
      <c r="E3475" s="7">
        <v>3005</v>
      </c>
      <c r="F3475" s="7">
        <f t="shared" si="333"/>
        <v>153</v>
      </c>
      <c r="G3475" s="7">
        <f t="shared" si="334"/>
        <v>143.1</v>
      </c>
      <c r="H3475" t="s">
        <v>8218</v>
      </c>
      <c r="I3475" t="s">
        <v>8224</v>
      </c>
      <c r="J3475" t="s">
        <v>8246</v>
      </c>
      <c r="K3475">
        <v>1459378085</v>
      </c>
      <c r="L3475">
        <v>1456789685</v>
      </c>
      <c r="M3475" s="13">
        <f t="shared" si="335"/>
        <v>42429.991724537031</v>
      </c>
      <c r="N3475" s="13" t="str">
        <f t="shared" si="336"/>
        <v>2016</v>
      </c>
      <c r="O3475" s="13" t="str">
        <f t="shared" si="337"/>
        <v>Feb</v>
      </c>
      <c r="P3475" s="13">
        <f t="shared" si="338"/>
        <v>42459.950057870374</v>
      </c>
      <c r="Q3475" t="b">
        <v>0</v>
      </c>
      <c r="R3475">
        <v>21</v>
      </c>
      <c r="S3475" t="b">
        <v>1</v>
      </c>
      <c r="T3475" t="s">
        <v>8269</v>
      </c>
      <c r="U3475" s="9" t="s">
        <v>8315</v>
      </c>
      <c r="V3475" t="s">
        <v>8316</v>
      </c>
    </row>
    <row r="3476" spans="1:22" ht="60" x14ac:dyDescent="0.3">
      <c r="A3476">
        <v>3176</v>
      </c>
      <c r="B3476" s="3" t="s">
        <v>3176</v>
      </c>
      <c r="C3476" s="3" t="s">
        <v>7286</v>
      </c>
      <c r="D3476" s="20">
        <v>1900</v>
      </c>
      <c r="E3476" s="7">
        <v>2182</v>
      </c>
      <c r="F3476" s="7">
        <f t="shared" si="333"/>
        <v>115</v>
      </c>
      <c r="G3476" s="7">
        <f t="shared" si="334"/>
        <v>39.67</v>
      </c>
      <c r="H3476" t="s">
        <v>8218</v>
      </c>
      <c r="I3476" t="s">
        <v>8223</v>
      </c>
      <c r="J3476" t="s">
        <v>8245</v>
      </c>
      <c r="K3476">
        <v>1376838000</v>
      </c>
      <c r="L3476">
        <v>1374531631</v>
      </c>
      <c r="M3476" s="13">
        <f t="shared" si="335"/>
        <v>41477.930914351848</v>
      </c>
      <c r="N3476" s="13" t="str">
        <f t="shared" si="336"/>
        <v>2013</v>
      </c>
      <c r="O3476" s="13" t="str">
        <f t="shared" si="337"/>
        <v>Jul</v>
      </c>
      <c r="P3476" s="13">
        <f t="shared" si="338"/>
        <v>41504.625</v>
      </c>
      <c r="Q3476" t="b">
        <v>1</v>
      </c>
      <c r="R3476">
        <v>55</v>
      </c>
      <c r="S3476" t="b">
        <v>1</v>
      </c>
      <c r="T3476" t="s">
        <v>8269</v>
      </c>
      <c r="U3476" s="9" t="s">
        <v>8315</v>
      </c>
      <c r="V3476" t="s">
        <v>8316</v>
      </c>
    </row>
    <row r="3477" spans="1:22" ht="30" x14ac:dyDescent="0.3">
      <c r="A3477">
        <v>3148</v>
      </c>
      <c r="B3477" s="3" t="s">
        <v>3148</v>
      </c>
      <c r="C3477" s="3" t="s">
        <v>7258</v>
      </c>
      <c r="D3477" s="20">
        <v>1800</v>
      </c>
      <c r="E3477" s="7">
        <v>2361</v>
      </c>
      <c r="F3477" s="7">
        <f t="shared" si="333"/>
        <v>131</v>
      </c>
      <c r="G3477" s="7">
        <f t="shared" si="334"/>
        <v>41.42</v>
      </c>
      <c r="H3477" t="s">
        <v>8218</v>
      </c>
      <c r="I3477" t="s">
        <v>8223</v>
      </c>
      <c r="J3477" t="s">
        <v>8245</v>
      </c>
      <c r="K3477">
        <v>1412136000</v>
      </c>
      <c r="L3477">
        <v>1410278284</v>
      </c>
      <c r="M3477" s="13">
        <f t="shared" si="335"/>
        <v>41891.665324074071</v>
      </c>
      <c r="N3477" s="13" t="str">
        <f t="shared" si="336"/>
        <v>2014</v>
      </c>
      <c r="O3477" s="13" t="str">
        <f t="shared" si="337"/>
        <v>Sep</v>
      </c>
      <c r="P3477" s="13">
        <f t="shared" si="338"/>
        <v>41913.166666666664</v>
      </c>
      <c r="Q3477" t="b">
        <v>1</v>
      </c>
      <c r="R3477">
        <v>57</v>
      </c>
      <c r="S3477" t="b">
        <v>1</v>
      </c>
      <c r="T3477" t="s">
        <v>8269</v>
      </c>
      <c r="U3477" s="9" t="s">
        <v>8315</v>
      </c>
      <c r="V3477" t="s">
        <v>8316</v>
      </c>
    </row>
    <row r="3478" spans="1:22" ht="60" x14ac:dyDescent="0.3">
      <c r="A3478">
        <v>3270</v>
      </c>
      <c r="B3478" s="3" t="s">
        <v>3270</v>
      </c>
      <c r="C3478" s="3" t="s">
        <v>7380</v>
      </c>
      <c r="D3478" s="20">
        <v>1800</v>
      </c>
      <c r="E3478" s="7">
        <v>1830</v>
      </c>
      <c r="F3478" s="7">
        <f t="shared" si="333"/>
        <v>102</v>
      </c>
      <c r="G3478" s="7">
        <f t="shared" si="334"/>
        <v>61</v>
      </c>
      <c r="H3478" t="s">
        <v>8218</v>
      </c>
      <c r="I3478" t="s">
        <v>8224</v>
      </c>
      <c r="J3478" t="s">
        <v>8246</v>
      </c>
      <c r="K3478">
        <v>1436705265</v>
      </c>
      <c r="L3478">
        <v>1434113265</v>
      </c>
      <c r="M3478" s="13">
        <f t="shared" si="335"/>
        <v>42167.533159722225</v>
      </c>
      <c r="N3478" s="13" t="str">
        <f t="shared" si="336"/>
        <v>2015</v>
      </c>
      <c r="O3478" s="13" t="str">
        <f t="shared" si="337"/>
        <v>Jun</v>
      </c>
      <c r="P3478" s="13">
        <f t="shared" si="338"/>
        <v>42197.533159722225</v>
      </c>
      <c r="Q3478" t="b">
        <v>1</v>
      </c>
      <c r="R3478">
        <v>30</v>
      </c>
      <c r="S3478" t="b">
        <v>1</v>
      </c>
      <c r="T3478" t="s">
        <v>8269</v>
      </c>
      <c r="U3478" s="9" t="s">
        <v>8315</v>
      </c>
      <c r="V3478" t="s">
        <v>8316</v>
      </c>
    </row>
    <row r="3479" spans="1:22" ht="60" x14ac:dyDescent="0.3">
      <c r="A3479">
        <v>3275</v>
      </c>
      <c r="B3479" s="3" t="s">
        <v>3275</v>
      </c>
      <c r="C3479" s="3" t="s">
        <v>7385</v>
      </c>
      <c r="D3479" s="20">
        <v>1800</v>
      </c>
      <c r="E3479" s="7">
        <v>1805</v>
      </c>
      <c r="F3479" s="7">
        <f t="shared" si="333"/>
        <v>100</v>
      </c>
      <c r="G3479" s="7">
        <f t="shared" si="334"/>
        <v>150.41999999999999</v>
      </c>
      <c r="H3479" t="s">
        <v>8218</v>
      </c>
      <c r="I3479" t="s">
        <v>8223</v>
      </c>
      <c r="J3479" t="s">
        <v>8245</v>
      </c>
      <c r="K3479">
        <v>1423456200</v>
      </c>
      <c r="L3479">
        <v>1421183271</v>
      </c>
      <c r="M3479" s="13">
        <f t="shared" si="335"/>
        <v>42017.88045138889</v>
      </c>
      <c r="N3479" s="13" t="str">
        <f t="shared" si="336"/>
        <v>2015</v>
      </c>
      <c r="O3479" s="13" t="str">
        <f t="shared" si="337"/>
        <v>Jan</v>
      </c>
      <c r="P3479" s="13">
        <f t="shared" si="338"/>
        <v>42044.1875</v>
      </c>
      <c r="Q3479" t="b">
        <v>1</v>
      </c>
      <c r="R3479">
        <v>12</v>
      </c>
      <c r="S3479" t="b">
        <v>1</v>
      </c>
      <c r="T3479" t="s">
        <v>8269</v>
      </c>
      <c r="U3479" s="9" t="s">
        <v>8315</v>
      </c>
      <c r="V3479" t="s">
        <v>8316</v>
      </c>
    </row>
    <row r="3480" spans="1:22" ht="45" x14ac:dyDescent="0.3">
      <c r="A3480">
        <v>3303</v>
      </c>
      <c r="B3480" s="3" t="s">
        <v>3303</v>
      </c>
      <c r="C3480" s="3" t="s">
        <v>7413</v>
      </c>
      <c r="D3480" s="20">
        <v>1800</v>
      </c>
      <c r="E3480" s="7">
        <v>2086</v>
      </c>
      <c r="F3480" s="7">
        <f t="shared" si="333"/>
        <v>116</v>
      </c>
      <c r="G3480" s="7">
        <f t="shared" si="334"/>
        <v>59.6</v>
      </c>
      <c r="H3480" t="s">
        <v>8218</v>
      </c>
      <c r="I3480" t="s">
        <v>8223</v>
      </c>
      <c r="J3480" t="s">
        <v>8245</v>
      </c>
      <c r="K3480">
        <v>1427553484</v>
      </c>
      <c r="L3480">
        <v>1424533084</v>
      </c>
      <c r="M3480" s="13">
        <f t="shared" si="335"/>
        <v>42056.65143518518</v>
      </c>
      <c r="N3480" s="13" t="str">
        <f t="shared" si="336"/>
        <v>2015</v>
      </c>
      <c r="O3480" s="13" t="str">
        <f t="shared" si="337"/>
        <v>Feb</v>
      </c>
      <c r="P3480" s="13">
        <f t="shared" si="338"/>
        <v>42091.609768518523</v>
      </c>
      <c r="Q3480" t="b">
        <v>0</v>
      </c>
      <c r="R3480">
        <v>35</v>
      </c>
      <c r="S3480" t="b">
        <v>1</v>
      </c>
      <c r="T3480" t="s">
        <v>8269</v>
      </c>
      <c r="U3480" s="9" t="s">
        <v>8315</v>
      </c>
      <c r="V3480" t="s">
        <v>8316</v>
      </c>
    </row>
    <row r="3481" spans="1:22" ht="45" x14ac:dyDescent="0.3">
      <c r="A3481">
        <v>3328</v>
      </c>
      <c r="B3481" s="3" t="s">
        <v>3328</v>
      </c>
      <c r="C3481" s="3" t="s">
        <v>7438</v>
      </c>
      <c r="D3481" s="20">
        <v>1800</v>
      </c>
      <c r="E3481" s="7">
        <v>2635</v>
      </c>
      <c r="F3481" s="7">
        <f t="shared" si="333"/>
        <v>146</v>
      </c>
      <c r="G3481" s="7">
        <f t="shared" si="334"/>
        <v>292.77999999999997</v>
      </c>
      <c r="H3481" t="s">
        <v>8218</v>
      </c>
      <c r="I3481" t="s">
        <v>8223</v>
      </c>
      <c r="J3481" t="s">
        <v>8245</v>
      </c>
      <c r="K3481">
        <v>1404522000</v>
      </c>
      <c r="L3481">
        <v>1404308883</v>
      </c>
      <c r="M3481" s="13">
        <f t="shared" si="335"/>
        <v>41822.57503472222</v>
      </c>
      <c r="N3481" s="13" t="str">
        <f t="shared" si="336"/>
        <v>2014</v>
      </c>
      <c r="O3481" s="13" t="str">
        <f t="shared" si="337"/>
        <v>Jul</v>
      </c>
      <c r="P3481" s="13">
        <f t="shared" si="338"/>
        <v>41825.041666666664</v>
      </c>
      <c r="Q3481" t="b">
        <v>0</v>
      </c>
      <c r="R3481">
        <v>9</v>
      </c>
      <c r="S3481" t="b">
        <v>1</v>
      </c>
      <c r="T3481" t="s">
        <v>8269</v>
      </c>
      <c r="U3481" s="9" t="s">
        <v>8315</v>
      </c>
      <c r="V3481" t="s">
        <v>8316</v>
      </c>
    </row>
    <row r="3482" spans="1:22" ht="45" x14ac:dyDescent="0.3">
      <c r="A3482">
        <v>3477</v>
      </c>
      <c r="B3482" s="3" t="s">
        <v>3476</v>
      </c>
      <c r="C3482" s="3" t="s">
        <v>7587</v>
      </c>
      <c r="D3482" s="20">
        <v>1800</v>
      </c>
      <c r="E3482" s="7">
        <v>2076</v>
      </c>
      <c r="F3482" s="7">
        <f t="shared" si="333"/>
        <v>115</v>
      </c>
      <c r="G3482" s="7">
        <f t="shared" si="334"/>
        <v>53.23</v>
      </c>
      <c r="H3482" t="s">
        <v>8218</v>
      </c>
      <c r="I3482" t="s">
        <v>8223</v>
      </c>
      <c r="J3482" t="s">
        <v>8245</v>
      </c>
      <c r="K3482">
        <v>1431831600</v>
      </c>
      <c r="L3482">
        <v>1430761243</v>
      </c>
      <c r="M3482" s="13">
        <f t="shared" si="335"/>
        <v>42128.736608796295</v>
      </c>
      <c r="N3482" s="13" t="str">
        <f t="shared" si="336"/>
        <v>2015</v>
      </c>
      <c r="O3482" s="13" t="str">
        <f t="shared" si="337"/>
        <v>May</v>
      </c>
      <c r="P3482" s="13">
        <f t="shared" si="338"/>
        <v>42141.125</v>
      </c>
      <c r="Q3482" t="b">
        <v>0</v>
      </c>
      <c r="R3482">
        <v>39</v>
      </c>
      <c r="S3482" t="b">
        <v>1</v>
      </c>
      <c r="T3482" t="s">
        <v>8269</v>
      </c>
      <c r="U3482" s="9" t="s">
        <v>8315</v>
      </c>
      <c r="V3482" t="s">
        <v>8316</v>
      </c>
    </row>
    <row r="3483" spans="1:22" ht="45" x14ac:dyDescent="0.3">
      <c r="A3483">
        <v>3355</v>
      </c>
      <c r="B3483" s="3" t="s">
        <v>3354</v>
      </c>
      <c r="C3483" s="3" t="s">
        <v>7465</v>
      </c>
      <c r="D3483" s="20">
        <v>1750</v>
      </c>
      <c r="E3483" s="7">
        <v>2210</v>
      </c>
      <c r="F3483" s="7">
        <f t="shared" si="333"/>
        <v>126</v>
      </c>
      <c r="G3483" s="7">
        <f t="shared" si="334"/>
        <v>147.33000000000001</v>
      </c>
      <c r="H3483" t="s">
        <v>8218</v>
      </c>
      <c r="I3483" t="s">
        <v>8224</v>
      </c>
      <c r="J3483" t="s">
        <v>8246</v>
      </c>
      <c r="K3483">
        <v>1462879020</v>
      </c>
      <c r="L3483">
        <v>1461941527</v>
      </c>
      <c r="M3483" s="13">
        <f t="shared" si="335"/>
        <v>42489.619525462964</v>
      </c>
      <c r="N3483" s="13" t="str">
        <f t="shared" si="336"/>
        <v>2016</v>
      </c>
      <c r="O3483" s="13" t="str">
        <f t="shared" si="337"/>
        <v>Apr</v>
      </c>
      <c r="P3483" s="13">
        <f t="shared" si="338"/>
        <v>42500.470138888893</v>
      </c>
      <c r="Q3483" t="b">
        <v>0</v>
      </c>
      <c r="R3483">
        <v>15</v>
      </c>
      <c r="S3483" t="b">
        <v>1</v>
      </c>
      <c r="T3483" t="s">
        <v>8269</v>
      </c>
      <c r="U3483" s="9" t="s">
        <v>8315</v>
      </c>
      <c r="V3483" t="s">
        <v>8316</v>
      </c>
    </row>
    <row r="3484" spans="1:22" ht="45" x14ac:dyDescent="0.3">
      <c r="A3484">
        <v>3383</v>
      </c>
      <c r="B3484" s="3" t="s">
        <v>3382</v>
      </c>
      <c r="C3484" s="3" t="s">
        <v>7493</v>
      </c>
      <c r="D3484" s="20">
        <v>1750</v>
      </c>
      <c r="E3484" s="7">
        <v>1955</v>
      </c>
      <c r="F3484" s="7">
        <f t="shared" si="333"/>
        <v>112</v>
      </c>
      <c r="G3484" s="7">
        <f t="shared" si="334"/>
        <v>65.17</v>
      </c>
      <c r="H3484" t="s">
        <v>8218</v>
      </c>
      <c r="I3484" t="s">
        <v>8223</v>
      </c>
      <c r="J3484" t="s">
        <v>8245</v>
      </c>
      <c r="K3484">
        <v>1466707620</v>
      </c>
      <c r="L3484">
        <v>1464979620</v>
      </c>
      <c r="M3484" s="13">
        <f t="shared" si="335"/>
        <v>42524.782638888893</v>
      </c>
      <c r="N3484" s="13" t="str">
        <f t="shared" si="336"/>
        <v>2016</v>
      </c>
      <c r="O3484" s="13" t="str">
        <f t="shared" si="337"/>
        <v>Jun</v>
      </c>
      <c r="P3484" s="13">
        <f t="shared" si="338"/>
        <v>42544.782638888893</v>
      </c>
      <c r="Q3484" t="b">
        <v>0</v>
      </c>
      <c r="R3484">
        <v>30</v>
      </c>
      <c r="S3484" t="b">
        <v>1</v>
      </c>
      <c r="T3484" t="s">
        <v>8269</v>
      </c>
      <c r="U3484" s="9" t="s">
        <v>8315</v>
      </c>
      <c r="V3484" t="s">
        <v>8316</v>
      </c>
    </row>
    <row r="3485" spans="1:22" ht="60" x14ac:dyDescent="0.3">
      <c r="A3485">
        <v>1292</v>
      </c>
      <c r="B3485" s="3" t="s">
        <v>1293</v>
      </c>
      <c r="C3485" s="3" t="s">
        <v>5402</v>
      </c>
      <c r="D3485" s="20">
        <v>1700</v>
      </c>
      <c r="E3485" s="7">
        <v>1870</v>
      </c>
      <c r="F3485" s="7">
        <f t="shared" si="333"/>
        <v>110</v>
      </c>
      <c r="G3485" s="7">
        <f t="shared" si="334"/>
        <v>35.96</v>
      </c>
      <c r="H3485" t="s">
        <v>8218</v>
      </c>
      <c r="I3485" t="s">
        <v>8224</v>
      </c>
      <c r="J3485" t="s">
        <v>8246</v>
      </c>
      <c r="K3485">
        <v>1444172340</v>
      </c>
      <c r="L3485">
        <v>1441822828</v>
      </c>
      <c r="M3485" s="13">
        <f t="shared" si="335"/>
        <v>42256.764212962968</v>
      </c>
      <c r="N3485" s="13" t="str">
        <f t="shared" si="336"/>
        <v>2015</v>
      </c>
      <c r="O3485" s="13" t="str">
        <f t="shared" si="337"/>
        <v>Sep</v>
      </c>
      <c r="P3485" s="13">
        <f t="shared" si="338"/>
        <v>42283.957638888889</v>
      </c>
      <c r="Q3485" t="b">
        <v>0</v>
      </c>
      <c r="R3485">
        <v>52</v>
      </c>
      <c r="S3485" t="b">
        <v>1</v>
      </c>
      <c r="T3485" t="s">
        <v>8269</v>
      </c>
      <c r="U3485" s="9" t="s">
        <v>8315</v>
      </c>
      <c r="V3485" t="s">
        <v>8316</v>
      </c>
    </row>
    <row r="3486" spans="1:22" ht="45" x14ac:dyDescent="0.3">
      <c r="A3486">
        <v>3417</v>
      </c>
      <c r="B3486" s="3" t="s">
        <v>3416</v>
      </c>
      <c r="C3486" s="3" t="s">
        <v>7527</v>
      </c>
      <c r="D3486" s="20">
        <v>1700</v>
      </c>
      <c r="E3486" s="7">
        <v>1700.01</v>
      </c>
      <c r="F3486" s="7">
        <f t="shared" si="333"/>
        <v>100</v>
      </c>
      <c r="G3486" s="7">
        <f t="shared" si="334"/>
        <v>37.78</v>
      </c>
      <c r="H3486" t="s">
        <v>8218</v>
      </c>
      <c r="I3486" t="s">
        <v>8223</v>
      </c>
      <c r="J3486" t="s">
        <v>8245</v>
      </c>
      <c r="K3486">
        <v>1414284180</v>
      </c>
      <c r="L3486">
        <v>1410558948</v>
      </c>
      <c r="M3486" s="13">
        <f t="shared" si="335"/>
        <v>41894.91375</v>
      </c>
      <c r="N3486" s="13" t="str">
        <f t="shared" si="336"/>
        <v>2014</v>
      </c>
      <c r="O3486" s="13" t="str">
        <f t="shared" si="337"/>
        <v>Sep</v>
      </c>
      <c r="P3486" s="13">
        <f t="shared" si="338"/>
        <v>41938.029861111114</v>
      </c>
      <c r="Q3486" t="b">
        <v>0</v>
      </c>
      <c r="R3486">
        <v>45</v>
      </c>
      <c r="S3486" t="b">
        <v>1</v>
      </c>
      <c r="T3486" t="s">
        <v>8269</v>
      </c>
      <c r="U3486" s="9" t="s">
        <v>8315</v>
      </c>
      <c r="V3486" t="s">
        <v>8316</v>
      </c>
    </row>
    <row r="3487" spans="1:22" ht="60" x14ac:dyDescent="0.3">
      <c r="A3487">
        <v>3485</v>
      </c>
      <c r="B3487" s="3" t="s">
        <v>3484</v>
      </c>
      <c r="C3487" s="3" t="s">
        <v>7595</v>
      </c>
      <c r="D3487" s="20">
        <v>1650</v>
      </c>
      <c r="E3487" s="7">
        <v>1660</v>
      </c>
      <c r="F3487" s="7">
        <f t="shared" ref="F3487:F3550" si="339">IFERROR(ROUND(E3487/D3487*100,0),0)</f>
        <v>101</v>
      </c>
      <c r="G3487" s="7">
        <f t="shared" si="334"/>
        <v>55.33</v>
      </c>
      <c r="H3487" t="s">
        <v>8218</v>
      </c>
      <c r="I3487" t="s">
        <v>8223</v>
      </c>
      <c r="J3487" t="s">
        <v>8245</v>
      </c>
      <c r="K3487">
        <v>1454431080</v>
      </c>
      <c r="L3487">
        <v>1451839080</v>
      </c>
      <c r="M3487" s="13">
        <f t="shared" si="335"/>
        <v>42372.693055555559</v>
      </c>
      <c r="N3487" s="13" t="str">
        <f t="shared" si="336"/>
        <v>2016</v>
      </c>
      <c r="O3487" s="13" t="str">
        <f t="shared" si="337"/>
        <v>Jan</v>
      </c>
      <c r="P3487" s="13">
        <f t="shared" si="338"/>
        <v>42402.693055555559</v>
      </c>
      <c r="Q3487" t="b">
        <v>0</v>
      </c>
      <c r="R3487">
        <v>30</v>
      </c>
      <c r="S3487" t="b">
        <v>1</v>
      </c>
      <c r="T3487" t="s">
        <v>8269</v>
      </c>
      <c r="U3487" s="9" t="s">
        <v>8315</v>
      </c>
      <c r="V3487" t="s">
        <v>8316</v>
      </c>
    </row>
    <row r="3488" spans="1:22" ht="60" x14ac:dyDescent="0.3">
      <c r="A3488">
        <v>3498</v>
      </c>
      <c r="B3488" s="3" t="s">
        <v>3497</v>
      </c>
      <c r="C3488" s="3" t="s">
        <v>7608</v>
      </c>
      <c r="D3488" s="20">
        <v>1650</v>
      </c>
      <c r="E3488" s="7">
        <v>1690</v>
      </c>
      <c r="F3488" s="7">
        <f t="shared" si="339"/>
        <v>102</v>
      </c>
      <c r="G3488" s="7">
        <f t="shared" si="334"/>
        <v>40.24</v>
      </c>
      <c r="H3488" t="s">
        <v>8218</v>
      </c>
      <c r="I3488" t="s">
        <v>8228</v>
      </c>
      <c r="J3488" t="s">
        <v>8250</v>
      </c>
      <c r="K3488">
        <v>1464471840</v>
      </c>
      <c r="L3488">
        <v>1459309704</v>
      </c>
      <c r="M3488" s="13">
        <f t="shared" si="335"/>
        <v>42459.15861111111</v>
      </c>
      <c r="N3488" s="13" t="str">
        <f t="shared" si="336"/>
        <v>2016</v>
      </c>
      <c r="O3488" s="13" t="str">
        <f t="shared" si="337"/>
        <v>Mar</v>
      </c>
      <c r="P3488" s="13">
        <f t="shared" si="338"/>
        <v>42518.905555555553</v>
      </c>
      <c r="Q3488" t="b">
        <v>0</v>
      </c>
      <c r="R3488">
        <v>42</v>
      </c>
      <c r="S3488" t="b">
        <v>1</v>
      </c>
      <c r="T3488" t="s">
        <v>8269</v>
      </c>
      <c r="U3488" s="9" t="s">
        <v>8315</v>
      </c>
      <c r="V3488" t="s">
        <v>8316</v>
      </c>
    </row>
    <row r="3489" spans="1:22" ht="60" x14ac:dyDescent="0.3">
      <c r="A3489">
        <v>3528</v>
      </c>
      <c r="B3489" s="3" t="s">
        <v>3527</v>
      </c>
      <c r="C3489" s="3" t="s">
        <v>7638</v>
      </c>
      <c r="D3489" s="20">
        <v>1650</v>
      </c>
      <c r="E3489" s="7">
        <v>1669</v>
      </c>
      <c r="F3489" s="7">
        <f t="shared" si="339"/>
        <v>101</v>
      </c>
      <c r="G3489" s="7">
        <f t="shared" si="334"/>
        <v>45.11</v>
      </c>
      <c r="H3489" t="s">
        <v>8218</v>
      </c>
      <c r="I3489" t="s">
        <v>8224</v>
      </c>
      <c r="J3489" t="s">
        <v>8246</v>
      </c>
      <c r="K3489">
        <v>1484740918</v>
      </c>
      <c r="L3489">
        <v>1483012918</v>
      </c>
      <c r="M3489" s="13">
        <f t="shared" si="335"/>
        <v>42733.50136574074</v>
      </c>
      <c r="N3489" s="13" t="str">
        <f t="shared" si="336"/>
        <v>2016</v>
      </c>
      <c r="O3489" s="13" t="str">
        <f t="shared" si="337"/>
        <v>Dec</v>
      </c>
      <c r="P3489" s="13">
        <f t="shared" si="338"/>
        <v>42753.50136574074</v>
      </c>
      <c r="Q3489" t="b">
        <v>0</v>
      </c>
      <c r="R3489">
        <v>37</v>
      </c>
      <c r="S3489" t="b">
        <v>1</v>
      </c>
      <c r="T3489" t="s">
        <v>8269</v>
      </c>
      <c r="U3489" s="9" t="s">
        <v>8315</v>
      </c>
      <c r="V3489" t="s">
        <v>8316</v>
      </c>
    </row>
    <row r="3490" spans="1:22" ht="45" x14ac:dyDescent="0.3">
      <c r="A3490">
        <v>3244</v>
      </c>
      <c r="B3490" s="3" t="s">
        <v>3244</v>
      </c>
      <c r="C3490" s="3" t="s">
        <v>7354</v>
      </c>
      <c r="D3490" s="20">
        <v>1600</v>
      </c>
      <c r="E3490" s="7">
        <v>1647</v>
      </c>
      <c r="F3490" s="7">
        <f t="shared" si="339"/>
        <v>103</v>
      </c>
      <c r="G3490" s="7">
        <f t="shared" si="334"/>
        <v>23.87</v>
      </c>
      <c r="H3490" t="s">
        <v>8218</v>
      </c>
      <c r="I3490" t="s">
        <v>8224</v>
      </c>
      <c r="J3490" t="s">
        <v>8246</v>
      </c>
      <c r="K3490">
        <v>1480613982</v>
      </c>
      <c r="L3490">
        <v>1478018382</v>
      </c>
      <c r="M3490" s="13">
        <f t="shared" si="335"/>
        <v>42675.694236111114</v>
      </c>
      <c r="N3490" s="13" t="str">
        <f t="shared" si="336"/>
        <v>2016</v>
      </c>
      <c r="O3490" s="13" t="str">
        <f t="shared" si="337"/>
        <v>Nov</v>
      </c>
      <c r="P3490" s="13">
        <f t="shared" si="338"/>
        <v>42705.735902777778</v>
      </c>
      <c r="Q3490" t="b">
        <v>0</v>
      </c>
      <c r="R3490">
        <v>69</v>
      </c>
      <c r="S3490" t="b">
        <v>1</v>
      </c>
      <c r="T3490" t="s">
        <v>8269</v>
      </c>
      <c r="U3490" s="9" t="s">
        <v>8315</v>
      </c>
      <c r="V3490" t="s">
        <v>8316</v>
      </c>
    </row>
    <row r="3491" spans="1:22" ht="60" x14ac:dyDescent="0.3">
      <c r="A3491">
        <v>3594</v>
      </c>
      <c r="B3491" s="3" t="s">
        <v>3593</v>
      </c>
      <c r="C3491" s="3" t="s">
        <v>7704</v>
      </c>
      <c r="D3491" s="20">
        <v>1600</v>
      </c>
      <c r="E3491" s="7">
        <v>2015</v>
      </c>
      <c r="F3491" s="7">
        <f t="shared" si="339"/>
        <v>126</v>
      </c>
      <c r="G3491" s="7">
        <f t="shared" si="334"/>
        <v>55.97</v>
      </c>
      <c r="H3491" t="s">
        <v>8218</v>
      </c>
      <c r="I3491" t="s">
        <v>8223</v>
      </c>
      <c r="J3491" t="s">
        <v>8245</v>
      </c>
      <c r="K3491">
        <v>1472952982</v>
      </c>
      <c r="L3491">
        <v>1470792982</v>
      </c>
      <c r="M3491" s="13">
        <f t="shared" si="335"/>
        <v>42592.066921296297</v>
      </c>
      <c r="N3491" s="13" t="str">
        <f t="shared" si="336"/>
        <v>2016</v>
      </c>
      <c r="O3491" s="13" t="str">
        <f t="shared" si="337"/>
        <v>Aug</v>
      </c>
      <c r="P3491" s="13">
        <f t="shared" si="338"/>
        <v>42617.066921296297</v>
      </c>
      <c r="Q3491" t="b">
        <v>0</v>
      </c>
      <c r="R3491">
        <v>36</v>
      </c>
      <c r="S3491" t="b">
        <v>1</v>
      </c>
      <c r="T3491" t="s">
        <v>8269</v>
      </c>
      <c r="U3491" s="9" t="s">
        <v>8315</v>
      </c>
      <c r="V3491" t="s">
        <v>8316</v>
      </c>
    </row>
    <row r="3492" spans="1:22" ht="60" x14ac:dyDescent="0.3">
      <c r="A3492">
        <v>3497</v>
      </c>
      <c r="B3492" s="3" t="s">
        <v>3496</v>
      </c>
      <c r="C3492" s="3" t="s">
        <v>7607</v>
      </c>
      <c r="D3492" s="20">
        <v>1551</v>
      </c>
      <c r="E3492" s="7">
        <v>1686</v>
      </c>
      <c r="F3492" s="7">
        <f t="shared" si="339"/>
        <v>109</v>
      </c>
      <c r="G3492" s="7">
        <f t="shared" si="334"/>
        <v>34.409999999999997</v>
      </c>
      <c r="H3492" t="s">
        <v>8218</v>
      </c>
      <c r="I3492" t="s">
        <v>8223</v>
      </c>
      <c r="J3492" t="s">
        <v>8245</v>
      </c>
      <c r="K3492">
        <v>1464904800</v>
      </c>
      <c r="L3492">
        <v>1463852904</v>
      </c>
      <c r="M3492" s="13">
        <f t="shared" si="335"/>
        <v>42511.741944444439</v>
      </c>
      <c r="N3492" s="13" t="str">
        <f t="shared" si="336"/>
        <v>2016</v>
      </c>
      <c r="O3492" s="13" t="str">
        <f t="shared" si="337"/>
        <v>May</v>
      </c>
      <c r="P3492" s="13">
        <f t="shared" si="338"/>
        <v>42523.916666666672</v>
      </c>
      <c r="Q3492" t="b">
        <v>0</v>
      </c>
      <c r="R3492">
        <v>49</v>
      </c>
      <c r="S3492" t="b">
        <v>1</v>
      </c>
      <c r="T3492" t="s">
        <v>8269</v>
      </c>
      <c r="U3492" s="9" t="s">
        <v>8315</v>
      </c>
      <c r="V3492" t="s">
        <v>8316</v>
      </c>
    </row>
    <row r="3493" spans="1:22" ht="45" x14ac:dyDescent="0.3">
      <c r="A3493">
        <v>526</v>
      </c>
      <c r="B3493" s="3" t="s">
        <v>527</v>
      </c>
      <c r="C3493" s="3" t="s">
        <v>4636</v>
      </c>
      <c r="D3493" s="20">
        <v>1500</v>
      </c>
      <c r="E3493" s="7">
        <v>1710</v>
      </c>
      <c r="F3493" s="7">
        <f t="shared" si="339"/>
        <v>114</v>
      </c>
      <c r="G3493" s="7">
        <f t="shared" si="334"/>
        <v>74.349999999999994</v>
      </c>
      <c r="H3493" t="s">
        <v>8218</v>
      </c>
      <c r="I3493" t="s">
        <v>8224</v>
      </c>
      <c r="J3493" t="s">
        <v>8246</v>
      </c>
      <c r="K3493">
        <v>1438966800</v>
      </c>
      <c r="L3493">
        <v>1436278344</v>
      </c>
      <c r="M3493" s="13">
        <f t="shared" si="335"/>
        <v>42192.591944444444</v>
      </c>
      <c r="N3493" s="13" t="str">
        <f t="shared" si="336"/>
        <v>2015</v>
      </c>
      <c r="O3493" s="13" t="str">
        <f t="shared" si="337"/>
        <v>Jul</v>
      </c>
      <c r="P3493" s="13">
        <f t="shared" si="338"/>
        <v>42223.708333333328</v>
      </c>
      <c r="Q3493" t="b">
        <v>0</v>
      </c>
      <c r="R3493">
        <v>23</v>
      </c>
      <c r="S3493" t="b">
        <v>1</v>
      </c>
      <c r="T3493" t="s">
        <v>8269</v>
      </c>
      <c r="U3493" s="9" t="s">
        <v>8315</v>
      </c>
      <c r="V3493" t="s">
        <v>8316</v>
      </c>
    </row>
    <row r="3494" spans="1:22" ht="45" x14ac:dyDescent="0.3">
      <c r="A3494">
        <v>1286</v>
      </c>
      <c r="B3494" s="3" t="s">
        <v>1287</v>
      </c>
      <c r="C3494" s="3" t="s">
        <v>5396</v>
      </c>
      <c r="D3494" s="20">
        <v>1500</v>
      </c>
      <c r="E3494" s="7">
        <v>1625</v>
      </c>
      <c r="F3494" s="7">
        <f t="shared" si="339"/>
        <v>108</v>
      </c>
      <c r="G3494" s="7">
        <f t="shared" si="334"/>
        <v>81.25</v>
      </c>
      <c r="H3494" t="s">
        <v>8218</v>
      </c>
      <c r="I3494" t="s">
        <v>8224</v>
      </c>
      <c r="J3494" t="s">
        <v>8246</v>
      </c>
      <c r="K3494">
        <v>1424181600</v>
      </c>
      <c r="L3494">
        <v>1423041227</v>
      </c>
      <c r="M3494" s="13">
        <f t="shared" si="335"/>
        <v>42039.384571759263</v>
      </c>
      <c r="N3494" s="13" t="str">
        <f t="shared" si="336"/>
        <v>2015</v>
      </c>
      <c r="O3494" s="13" t="str">
        <f t="shared" si="337"/>
        <v>Feb</v>
      </c>
      <c r="P3494" s="13">
        <f t="shared" si="338"/>
        <v>42052.583333333328</v>
      </c>
      <c r="Q3494" t="b">
        <v>0</v>
      </c>
      <c r="R3494">
        <v>20</v>
      </c>
      <c r="S3494" t="b">
        <v>1</v>
      </c>
      <c r="T3494" t="s">
        <v>8269</v>
      </c>
      <c r="U3494" s="9" t="s">
        <v>8315</v>
      </c>
      <c r="V3494" t="s">
        <v>8316</v>
      </c>
    </row>
    <row r="3495" spans="1:22" ht="45" x14ac:dyDescent="0.3">
      <c r="A3495">
        <v>1289</v>
      </c>
      <c r="B3495" s="3" t="s">
        <v>1290</v>
      </c>
      <c r="C3495" s="3" t="s">
        <v>5399</v>
      </c>
      <c r="D3495" s="20">
        <v>1500</v>
      </c>
      <c r="E3495" s="7">
        <v>1876</v>
      </c>
      <c r="F3495" s="7">
        <f t="shared" si="339"/>
        <v>125</v>
      </c>
      <c r="G3495" s="7">
        <f t="shared" si="334"/>
        <v>36.08</v>
      </c>
      <c r="H3495" t="s">
        <v>8218</v>
      </c>
      <c r="I3495" t="s">
        <v>8223</v>
      </c>
      <c r="J3495" t="s">
        <v>8245</v>
      </c>
      <c r="K3495">
        <v>1483499645</v>
      </c>
      <c r="L3495">
        <v>1480907645</v>
      </c>
      <c r="M3495" s="13">
        <f t="shared" si="335"/>
        <v>42709.134780092587</v>
      </c>
      <c r="N3495" s="13" t="str">
        <f t="shared" si="336"/>
        <v>2016</v>
      </c>
      <c r="O3495" s="13" t="str">
        <f t="shared" si="337"/>
        <v>Dec</v>
      </c>
      <c r="P3495" s="13">
        <f t="shared" si="338"/>
        <v>42739.134780092587</v>
      </c>
      <c r="Q3495" t="b">
        <v>0</v>
      </c>
      <c r="R3495">
        <v>52</v>
      </c>
      <c r="S3495" t="b">
        <v>1</v>
      </c>
      <c r="T3495" t="s">
        <v>8269</v>
      </c>
      <c r="U3495" s="9" t="s">
        <v>8315</v>
      </c>
      <c r="V3495" t="s">
        <v>8316</v>
      </c>
    </row>
    <row r="3496" spans="1:22" ht="45" x14ac:dyDescent="0.3">
      <c r="A3496">
        <v>2814</v>
      </c>
      <c r="B3496" s="3" t="s">
        <v>2814</v>
      </c>
      <c r="C3496" s="3" t="s">
        <v>6924</v>
      </c>
      <c r="D3496" s="20">
        <v>1500</v>
      </c>
      <c r="E3496" s="7">
        <v>1616</v>
      </c>
      <c r="F3496" s="7">
        <f t="shared" si="339"/>
        <v>108</v>
      </c>
      <c r="G3496" s="7">
        <f t="shared" si="334"/>
        <v>25.25</v>
      </c>
      <c r="H3496" t="s">
        <v>8218</v>
      </c>
      <c r="I3496" t="s">
        <v>8224</v>
      </c>
      <c r="J3496" t="s">
        <v>8246</v>
      </c>
      <c r="K3496">
        <v>1431164115</v>
      </c>
      <c r="L3496">
        <v>1428572115</v>
      </c>
      <c r="M3496" s="13">
        <f t="shared" si="335"/>
        <v>42103.399479166663</v>
      </c>
      <c r="N3496" s="13" t="str">
        <f t="shared" si="336"/>
        <v>2015</v>
      </c>
      <c r="O3496" s="13" t="str">
        <f t="shared" si="337"/>
        <v>Apr</v>
      </c>
      <c r="P3496" s="13">
        <f t="shared" si="338"/>
        <v>42133.399479166663</v>
      </c>
      <c r="Q3496" t="b">
        <v>0</v>
      </c>
      <c r="R3496">
        <v>64</v>
      </c>
      <c r="S3496" t="b">
        <v>1</v>
      </c>
      <c r="T3496" t="s">
        <v>8269</v>
      </c>
      <c r="U3496" s="9" t="s">
        <v>8315</v>
      </c>
      <c r="V3496" t="s">
        <v>8316</v>
      </c>
    </row>
    <row r="3497" spans="1:22" ht="60" x14ac:dyDescent="0.3">
      <c r="A3497">
        <v>2965</v>
      </c>
      <c r="B3497" s="3" t="s">
        <v>2965</v>
      </c>
      <c r="C3497" s="3" t="s">
        <v>7075</v>
      </c>
      <c r="D3497" s="20">
        <v>1500</v>
      </c>
      <c r="E3497" s="7">
        <v>1635</v>
      </c>
      <c r="F3497" s="7">
        <f t="shared" si="339"/>
        <v>109</v>
      </c>
      <c r="G3497" s="7">
        <f t="shared" si="334"/>
        <v>41.92</v>
      </c>
      <c r="H3497" t="s">
        <v>8218</v>
      </c>
      <c r="I3497" t="s">
        <v>8223</v>
      </c>
      <c r="J3497" t="s">
        <v>8245</v>
      </c>
      <c r="K3497">
        <v>1436290233</v>
      </c>
      <c r="L3497">
        <v>1433698233</v>
      </c>
      <c r="M3497" s="13">
        <f t="shared" si="335"/>
        <v>42162.729548611111</v>
      </c>
      <c r="N3497" s="13" t="str">
        <f t="shared" si="336"/>
        <v>2015</v>
      </c>
      <c r="O3497" s="13" t="str">
        <f t="shared" si="337"/>
        <v>Jun</v>
      </c>
      <c r="P3497" s="13">
        <f t="shared" si="338"/>
        <v>42192.729548611111</v>
      </c>
      <c r="Q3497" t="b">
        <v>0</v>
      </c>
      <c r="R3497">
        <v>39</v>
      </c>
      <c r="S3497" t="b">
        <v>1</v>
      </c>
      <c r="T3497" t="s">
        <v>8269</v>
      </c>
      <c r="U3497" s="9" t="s">
        <v>8315</v>
      </c>
      <c r="V3497" t="s">
        <v>8316</v>
      </c>
    </row>
    <row r="3498" spans="1:22" ht="45" x14ac:dyDescent="0.3">
      <c r="A3498">
        <v>3159</v>
      </c>
      <c r="B3498" s="3" t="s">
        <v>3159</v>
      </c>
      <c r="C3498" s="3" t="s">
        <v>7269</v>
      </c>
      <c r="D3498" s="20">
        <v>1500</v>
      </c>
      <c r="E3498" s="7">
        <v>2002.22</v>
      </c>
      <c r="F3498" s="7">
        <f t="shared" si="339"/>
        <v>133</v>
      </c>
      <c r="G3498" s="7">
        <f t="shared" si="334"/>
        <v>38.5</v>
      </c>
      <c r="H3498" t="s">
        <v>8218</v>
      </c>
      <c r="I3498" t="s">
        <v>8223</v>
      </c>
      <c r="J3498" t="s">
        <v>8245</v>
      </c>
      <c r="K3498">
        <v>1326927600</v>
      </c>
      <c r="L3498">
        <v>1323221761</v>
      </c>
      <c r="M3498" s="13">
        <f t="shared" si="335"/>
        <v>40884.066678240742</v>
      </c>
      <c r="N3498" s="13" t="str">
        <f t="shared" si="336"/>
        <v>2011</v>
      </c>
      <c r="O3498" s="13" t="str">
        <f t="shared" si="337"/>
        <v>Dec</v>
      </c>
      <c r="P3498" s="13">
        <f t="shared" si="338"/>
        <v>40926.958333333336</v>
      </c>
      <c r="Q3498" t="b">
        <v>1</v>
      </c>
      <c r="R3498">
        <v>52</v>
      </c>
      <c r="S3498" t="b">
        <v>1</v>
      </c>
      <c r="T3498" t="s">
        <v>8269</v>
      </c>
      <c r="U3498" s="9" t="s">
        <v>8315</v>
      </c>
      <c r="V3498" t="s">
        <v>8316</v>
      </c>
    </row>
    <row r="3499" spans="1:22" ht="60" x14ac:dyDescent="0.3">
      <c r="A3499">
        <v>3178</v>
      </c>
      <c r="B3499" s="3" t="s">
        <v>3178</v>
      </c>
      <c r="C3499" s="3" t="s">
        <v>7288</v>
      </c>
      <c r="D3499" s="20">
        <v>1500</v>
      </c>
      <c r="E3499" s="7">
        <v>2576</v>
      </c>
      <c r="F3499" s="7">
        <f t="shared" si="339"/>
        <v>172</v>
      </c>
      <c r="G3499" s="7">
        <f t="shared" si="334"/>
        <v>33.03</v>
      </c>
      <c r="H3499" t="s">
        <v>8218</v>
      </c>
      <c r="I3499" t="s">
        <v>8224</v>
      </c>
      <c r="J3499" t="s">
        <v>8246</v>
      </c>
      <c r="K3499">
        <v>1405521075</v>
      </c>
      <c r="L3499">
        <v>1402929075</v>
      </c>
      <c r="M3499" s="13">
        <f t="shared" si="335"/>
        <v>41806.605034722219</v>
      </c>
      <c r="N3499" s="13" t="str">
        <f t="shared" si="336"/>
        <v>2014</v>
      </c>
      <c r="O3499" s="13" t="str">
        <f t="shared" si="337"/>
        <v>Jun</v>
      </c>
      <c r="P3499" s="13">
        <f t="shared" si="338"/>
        <v>41836.605034722219</v>
      </c>
      <c r="Q3499" t="b">
        <v>1</v>
      </c>
      <c r="R3499">
        <v>78</v>
      </c>
      <c r="S3499" t="b">
        <v>1</v>
      </c>
      <c r="T3499" t="s">
        <v>8269</v>
      </c>
      <c r="U3499" s="9" t="s">
        <v>8315</v>
      </c>
      <c r="V3499" t="s">
        <v>8316</v>
      </c>
    </row>
    <row r="3500" spans="1:22" ht="45" x14ac:dyDescent="0.3">
      <c r="A3500">
        <v>3251</v>
      </c>
      <c r="B3500" s="3" t="s">
        <v>3251</v>
      </c>
      <c r="C3500" s="3" t="s">
        <v>7361</v>
      </c>
      <c r="D3500" s="20">
        <v>1500</v>
      </c>
      <c r="E3500" s="7">
        <v>1661</v>
      </c>
      <c r="F3500" s="7">
        <f t="shared" si="339"/>
        <v>111</v>
      </c>
      <c r="G3500" s="7">
        <f t="shared" si="334"/>
        <v>83.05</v>
      </c>
      <c r="H3500" t="s">
        <v>8218</v>
      </c>
      <c r="I3500" t="s">
        <v>8223</v>
      </c>
      <c r="J3500" t="s">
        <v>8245</v>
      </c>
      <c r="K3500">
        <v>1434907966</v>
      </c>
      <c r="L3500">
        <v>1432315966</v>
      </c>
      <c r="M3500" s="13">
        <f t="shared" si="335"/>
        <v>42146.731087962966</v>
      </c>
      <c r="N3500" s="13" t="str">
        <f t="shared" si="336"/>
        <v>2015</v>
      </c>
      <c r="O3500" s="13" t="str">
        <f t="shared" si="337"/>
        <v>May</v>
      </c>
      <c r="P3500" s="13">
        <f t="shared" si="338"/>
        <v>42176.731087962966</v>
      </c>
      <c r="Q3500" t="b">
        <v>1</v>
      </c>
      <c r="R3500">
        <v>20</v>
      </c>
      <c r="S3500" t="b">
        <v>1</v>
      </c>
      <c r="T3500" t="s">
        <v>8269</v>
      </c>
      <c r="U3500" s="9" t="s">
        <v>8315</v>
      </c>
      <c r="V3500" t="s">
        <v>8316</v>
      </c>
    </row>
    <row r="3501" spans="1:22" ht="30" x14ac:dyDescent="0.3">
      <c r="A3501">
        <v>3271</v>
      </c>
      <c r="B3501" s="3" t="s">
        <v>3271</v>
      </c>
      <c r="C3501" s="3" t="s">
        <v>7381</v>
      </c>
      <c r="D3501" s="20">
        <v>1500</v>
      </c>
      <c r="E3501" s="7">
        <v>1950</v>
      </c>
      <c r="F3501" s="7">
        <f t="shared" si="339"/>
        <v>130</v>
      </c>
      <c r="G3501" s="7">
        <f t="shared" si="334"/>
        <v>38.24</v>
      </c>
      <c r="H3501" t="s">
        <v>8218</v>
      </c>
      <c r="I3501" t="s">
        <v>8224</v>
      </c>
      <c r="J3501" t="s">
        <v>8246</v>
      </c>
      <c r="K3501">
        <v>1414927775</v>
      </c>
      <c r="L3501">
        <v>1412332175</v>
      </c>
      <c r="M3501" s="13">
        <f t="shared" si="335"/>
        <v>41915.437210648146</v>
      </c>
      <c r="N3501" s="13" t="str">
        <f t="shared" si="336"/>
        <v>2014</v>
      </c>
      <c r="O3501" s="13" t="str">
        <f t="shared" si="337"/>
        <v>Oct</v>
      </c>
      <c r="P3501" s="13">
        <f t="shared" si="338"/>
        <v>41945.478877314818</v>
      </c>
      <c r="Q3501" t="b">
        <v>1</v>
      </c>
      <c r="R3501">
        <v>51</v>
      </c>
      <c r="S3501" t="b">
        <v>1</v>
      </c>
      <c r="T3501" t="s">
        <v>8269</v>
      </c>
      <c r="U3501" s="9" t="s">
        <v>8315</v>
      </c>
      <c r="V3501" t="s">
        <v>8316</v>
      </c>
    </row>
    <row r="3502" spans="1:22" ht="45" x14ac:dyDescent="0.3">
      <c r="A3502">
        <v>3296</v>
      </c>
      <c r="B3502" s="3" t="s">
        <v>3296</v>
      </c>
      <c r="C3502" s="3" t="s">
        <v>7406</v>
      </c>
      <c r="D3502" s="20">
        <v>1500</v>
      </c>
      <c r="E3502" s="7">
        <v>2161</v>
      </c>
      <c r="F3502" s="7">
        <f t="shared" si="339"/>
        <v>144</v>
      </c>
      <c r="G3502" s="7">
        <f t="shared" si="334"/>
        <v>45.98</v>
      </c>
      <c r="H3502" t="s">
        <v>8218</v>
      </c>
      <c r="I3502" t="s">
        <v>8224</v>
      </c>
      <c r="J3502" t="s">
        <v>8246</v>
      </c>
      <c r="K3502">
        <v>1448229600</v>
      </c>
      <c r="L3502">
        <v>1446401372</v>
      </c>
      <c r="M3502" s="13">
        <f t="shared" si="335"/>
        <v>42309.756620370375</v>
      </c>
      <c r="N3502" s="13" t="str">
        <f t="shared" si="336"/>
        <v>2015</v>
      </c>
      <c r="O3502" s="13" t="str">
        <f t="shared" si="337"/>
        <v>Nov</v>
      </c>
      <c r="P3502" s="13">
        <f t="shared" si="338"/>
        <v>42330.916666666672</v>
      </c>
      <c r="Q3502" t="b">
        <v>0</v>
      </c>
      <c r="R3502">
        <v>47</v>
      </c>
      <c r="S3502" t="b">
        <v>1</v>
      </c>
      <c r="T3502" t="s">
        <v>8269</v>
      </c>
      <c r="U3502" s="9" t="s">
        <v>8315</v>
      </c>
      <c r="V3502" t="s">
        <v>8316</v>
      </c>
    </row>
    <row r="3503" spans="1:22" ht="60" x14ac:dyDescent="0.3">
      <c r="A3503">
        <v>3306</v>
      </c>
      <c r="B3503" s="3" t="s">
        <v>3306</v>
      </c>
      <c r="C3503" s="3" t="s">
        <v>7416</v>
      </c>
      <c r="D3503" s="20">
        <v>1500</v>
      </c>
      <c r="E3503" s="7">
        <v>2630</v>
      </c>
      <c r="F3503" s="7">
        <f t="shared" si="339"/>
        <v>175</v>
      </c>
      <c r="G3503" s="7">
        <f t="shared" si="334"/>
        <v>48.7</v>
      </c>
      <c r="H3503" t="s">
        <v>8218</v>
      </c>
      <c r="I3503" t="s">
        <v>8223</v>
      </c>
      <c r="J3503" t="s">
        <v>8245</v>
      </c>
      <c r="K3503">
        <v>1465527600</v>
      </c>
      <c r="L3503">
        <v>1462252542</v>
      </c>
      <c r="M3503" s="13">
        <f t="shared" si="335"/>
        <v>42493.219236111108</v>
      </c>
      <c r="N3503" s="13" t="str">
        <f t="shared" si="336"/>
        <v>2016</v>
      </c>
      <c r="O3503" s="13" t="str">
        <f t="shared" si="337"/>
        <v>May</v>
      </c>
      <c r="P3503" s="13">
        <f t="shared" si="338"/>
        <v>42531.125</v>
      </c>
      <c r="Q3503" t="b">
        <v>0</v>
      </c>
      <c r="R3503">
        <v>54</v>
      </c>
      <c r="S3503" t="b">
        <v>1</v>
      </c>
      <c r="T3503" t="s">
        <v>8269</v>
      </c>
      <c r="U3503" s="9" t="s">
        <v>8315</v>
      </c>
      <c r="V3503" t="s">
        <v>8316</v>
      </c>
    </row>
    <row r="3504" spans="1:22" ht="45" x14ac:dyDescent="0.3">
      <c r="A3504">
        <v>3324</v>
      </c>
      <c r="B3504" s="3" t="s">
        <v>3324</v>
      </c>
      <c r="C3504" s="3" t="s">
        <v>7434</v>
      </c>
      <c r="D3504" s="20">
        <v>1500</v>
      </c>
      <c r="E3504" s="7">
        <v>1525</v>
      </c>
      <c r="F3504" s="7">
        <f t="shared" si="339"/>
        <v>102</v>
      </c>
      <c r="G3504" s="7">
        <f t="shared" si="334"/>
        <v>152.5</v>
      </c>
      <c r="H3504" t="s">
        <v>8218</v>
      </c>
      <c r="I3504" t="s">
        <v>8240</v>
      </c>
      <c r="J3504" t="s">
        <v>8248</v>
      </c>
      <c r="K3504">
        <v>1465135190</v>
      </c>
      <c r="L3504">
        <v>1463925590</v>
      </c>
      <c r="M3504" s="13">
        <f t="shared" si="335"/>
        <v>42512.58321759259</v>
      </c>
      <c r="N3504" s="13" t="str">
        <f t="shared" si="336"/>
        <v>2016</v>
      </c>
      <c r="O3504" s="13" t="str">
        <f t="shared" si="337"/>
        <v>May</v>
      </c>
      <c r="P3504" s="13">
        <f t="shared" si="338"/>
        <v>42526.58321759259</v>
      </c>
      <c r="Q3504" t="b">
        <v>0</v>
      </c>
      <c r="R3504">
        <v>10</v>
      </c>
      <c r="S3504" t="b">
        <v>1</v>
      </c>
      <c r="T3504" t="s">
        <v>8269</v>
      </c>
      <c r="U3504" s="9" t="s">
        <v>8315</v>
      </c>
      <c r="V3504" t="s">
        <v>8316</v>
      </c>
    </row>
    <row r="3505" spans="1:22" ht="45" x14ac:dyDescent="0.3">
      <c r="A3505">
        <v>3330</v>
      </c>
      <c r="B3505" s="3" t="s">
        <v>3330</v>
      </c>
      <c r="C3505" s="3" t="s">
        <v>7440</v>
      </c>
      <c r="D3505" s="20">
        <v>1500</v>
      </c>
      <c r="E3505" s="7">
        <v>1594</v>
      </c>
      <c r="F3505" s="7">
        <f t="shared" si="339"/>
        <v>106</v>
      </c>
      <c r="G3505" s="7">
        <f t="shared" si="334"/>
        <v>23.1</v>
      </c>
      <c r="H3505" t="s">
        <v>8218</v>
      </c>
      <c r="I3505" t="s">
        <v>8224</v>
      </c>
      <c r="J3505" t="s">
        <v>8246</v>
      </c>
      <c r="K3505">
        <v>1427919468</v>
      </c>
      <c r="L3505">
        <v>1425331068</v>
      </c>
      <c r="M3505" s="13">
        <f t="shared" si="335"/>
        <v>42065.887361111112</v>
      </c>
      <c r="N3505" s="13" t="str">
        <f t="shared" si="336"/>
        <v>2015</v>
      </c>
      <c r="O3505" s="13" t="str">
        <f t="shared" si="337"/>
        <v>Mar</v>
      </c>
      <c r="P3505" s="13">
        <f t="shared" si="338"/>
        <v>42095.845694444448</v>
      </c>
      <c r="Q3505" t="b">
        <v>0</v>
      </c>
      <c r="R3505">
        <v>69</v>
      </c>
      <c r="S3505" t="b">
        <v>1</v>
      </c>
      <c r="T3505" t="s">
        <v>8269</v>
      </c>
      <c r="U3505" s="9" t="s">
        <v>8315</v>
      </c>
      <c r="V3505" t="s">
        <v>8316</v>
      </c>
    </row>
    <row r="3506" spans="1:22" ht="45" x14ac:dyDescent="0.3">
      <c r="A3506">
        <v>3346</v>
      </c>
      <c r="B3506" s="3" t="s">
        <v>3346</v>
      </c>
      <c r="C3506" s="3" t="s">
        <v>7456</v>
      </c>
      <c r="D3506" s="20">
        <v>1500</v>
      </c>
      <c r="E3506" s="7">
        <v>1650</v>
      </c>
      <c r="F3506" s="7">
        <f t="shared" si="339"/>
        <v>110</v>
      </c>
      <c r="G3506" s="7">
        <f t="shared" si="334"/>
        <v>91.67</v>
      </c>
      <c r="H3506" t="s">
        <v>8218</v>
      </c>
      <c r="I3506" t="s">
        <v>8223</v>
      </c>
      <c r="J3506" t="s">
        <v>8245</v>
      </c>
      <c r="K3506">
        <v>1424910910</v>
      </c>
      <c r="L3506">
        <v>1424306110</v>
      </c>
      <c r="M3506" s="13">
        <f t="shared" si="335"/>
        <v>42054.024421296301</v>
      </c>
      <c r="N3506" s="13" t="str">
        <f t="shared" si="336"/>
        <v>2015</v>
      </c>
      <c r="O3506" s="13" t="str">
        <f t="shared" si="337"/>
        <v>Feb</v>
      </c>
      <c r="P3506" s="13">
        <f t="shared" si="338"/>
        <v>42061.024421296301</v>
      </c>
      <c r="Q3506" t="b">
        <v>0</v>
      </c>
      <c r="R3506">
        <v>18</v>
      </c>
      <c r="S3506" t="b">
        <v>1</v>
      </c>
      <c r="T3506" t="s">
        <v>8269</v>
      </c>
      <c r="U3506" s="9" t="s">
        <v>8315</v>
      </c>
      <c r="V3506" t="s">
        <v>8316</v>
      </c>
    </row>
    <row r="3507" spans="1:22" ht="60" x14ac:dyDescent="0.3">
      <c r="A3507">
        <v>3356</v>
      </c>
      <c r="B3507" s="3" t="s">
        <v>3355</v>
      </c>
      <c r="C3507" s="3" t="s">
        <v>7466</v>
      </c>
      <c r="D3507" s="20">
        <v>1500</v>
      </c>
      <c r="E3507" s="7">
        <v>1521</v>
      </c>
      <c r="F3507" s="7">
        <f t="shared" si="339"/>
        <v>101</v>
      </c>
      <c r="G3507" s="7">
        <f t="shared" si="334"/>
        <v>56.33</v>
      </c>
      <c r="H3507" t="s">
        <v>8218</v>
      </c>
      <c r="I3507" t="s">
        <v>8224</v>
      </c>
      <c r="J3507" t="s">
        <v>8246</v>
      </c>
      <c r="K3507">
        <v>1468611272</v>
      </c>
      <c r="L3507">
        <v>1466019272</v>
      </c>
      <c r="M3507" s="13">
        <f t="shared" si="335"/>
        <v>42536.815648148149</v>
      </c>
      <c r="N3507" s="13" t="str">
        <f t="shared" si="336"/>
        <v>2016</v>
      </c>
      <c r="O3507" s="13" t="str">
        <f t="shared" si="337"/>
        <v>Jun</v>
      </c>
      <c r="P3507" s="13">
        <f t="shared" si="338"/>
        <v>42566.815648148149</v>
      </c>
      <c r="Q3507" t="b">
        <v>0</v>
      </c>
      <c r="R3507">
        <v>27</v>
      </c>
      <c r="S3507" t="b">
        <v>1</v>
      </c>
      <c r="T3507" t="s">
        <v>8269</v>
      </c>
      <c r="U3507" s="9" t="s">
        <v>8315</v>
      </c>
      <c r="V3507" t="s">
        <v>8316</v>
      </c>
    </row>
    <row r="3508" spans="1:22" ht="30" x14ac:dyDescent="0.3">
      <c r="A3508">
        <v>3370</v>
      </c>
      <c r="B3508" s="3" t="s">
        <v>3369</v>
      </c>
      <c r="C3508" s="3" t="s">
        <v>7480</v>
      </c>
      <c r="D3508" s="20">
        <v>1500</v>
      </c>
      <c r="E3508" s="7">
        <v>1766</v>
      </c>
      <c r="F3508" s="7">
        <f t="shared" si="339"/>
        <v>118</v>
      </c>
      <c r="G3508" s="7">
        <f t="shared" si="334"/>
        <v>67.92</v>
      </c>
      <c r="H3508" t="s">
        <v>8218</v>
      </c>
      <c r="I3508" t="s">
        <v>8223</v>
      </c>
      <c r="J3508" t="s">
        <v>8245</v>
      </c>
      <c r="K3508">
        <v>1481961600</v>
      </c>
      <c r="L3508">
        <v>1479283285</v>
      </c>
      <c r="M3508" s="13">
        <f t="shared" si="335"/>
        <v>42690.334317129629</v>
      </c>
      <c r="N3508" s="13" t="str">
        <f t="shared" si="336"/>
        <v>2016</v>
      </c>
      <c r="O3508" s="13" t="str">
        <f t="shared" si="337"/>
        <v>Nov</v>
      </c>
      <c r="P3508" s="13">
        <f t="shared" si="338"/>
        <v>42721.333333333328</v>
      </c>
      <c r="Q3508" t="b">
        <v>0</v>
      </c>
      <c r="R3508">
        <v>26</v>
      </c>
      <c r="S3508" t="b">
        <v>1</v>
      </c>
      <c r="T3508" t="s">
        <v>8269</v>
      </c>
      <c r="U3508" s="9" t="s">
        <v>8315</v>
      </c>
      <c r="V3508" t="s">
        <v>8316</v>
      </c>
    </row>
    <row r="3509" spans="1:22" ht="60" x14ac:dyDescent="0.3">
      <c r="A3509">
        <v>3388</v>
      </c>
      <c r="B3509" s="3" t="s">
        <v>3387</v>
      </c>
      <c r="C3509" s="3" t="s">
        <v>7498</v>
      </c>
      <c r="D3509" s="20">
        <v>1500</v>
      </c>
      <c r="E3509" s="7">
        <v>1557</v>
      </c>
      <c r="F3509" s="7">
        <f t="shared" si="339"/>
        <v>104</v>
      </c>
      <c r="G3509" s="7">
        <f t="shared" si="334"/>
        <v>34.6</v>
      </c>
      <c r="H3509" t="s">
        <v>8218</v>
      </c>
      <c r="I3509" t="s">
        <v>8224</v>
      </c>
      <c r="J3509" t="s">
        <v>8246</v>
      </c>
      <c r="K3509">
        <v>1434625441</v>
      </c>
      <c r="L3509">
        <v>1432033441</v>
      </c>
      <c r="M3509" s="13">
        <f t="shared" si="335"/>
        <v>42143.461122685185</v>
      </c>
      <c r="N3509" s="13" t="str">
        <f t="shared" si="336"/>
        <v>2015</v>
      </c>
      <c r="O3509" s="13" t="str">
        <f t="shared" si="337"/>
        <v>May</v>
      </c>
      <c r="P3509" s="13">
        <f t="shared" si="338"/>
        <v>42173.461122685185</v>
      </c>
      <c r="Q3509" t="b">
        <v>0</v>
      </c>
      <c r="R3509">
        <v>45</v>
      </c>
      <c r="S3509" t="b">
        <v>1</v>
      </c>
      <c r="T3509" t="s">
        <v>8269</v>
      </c>
      <c r="U3509" s="9" t="s">
        <v>8315</v>
      </c>
      <c r="V3509" t="s">
        <v>8316</v>
      </c>
    </row>
    <row r="3510" spans="1:22" ht="60" x14ac:dyDescent="0.3">
      <c r="A3510">
        <v>3390</v>
      </c>
      <c r="B3510" s="3" t="s">
        <v>3389</v>
      </c>
      <c r="C3510" s="3" t="s">
        <v>7500</v>
      </c>
      <c r="D3510" s="20">
        <v>1500</v>
      </c>
      <c r="E3510" s="7">
        <v>1536</v>
      </c>
      <c r="F3510" s="7">
        <f t="shared" si="339"/>
        <v>102</v>
      </c>
      <c r="G3510" s="7">
        <f t="shared" si="334"/>
        <v>69.819999999999993</v>
      </c>
      <c r="H3510" t="s">
        <v>8218</v>
      </c>
      <c r="I3510" t="s">
        <v>8223</v>
      </c>
      <c r="J3510" t="s">
        <v>8245</v>
      </c>
      <c r="K3510">
        <v>1405017345</v>
      </c>
      <c r="L3510">
        <v>1403721345</v>
      </c>
      <c r="M3510" s="13">
        <f t="shared" si="335"/>
        <v>41815.774826388886</v>
      </c>
      <c r="N3510" s="13" t="str">
        <f t="shared" si="336"/>
        <v>2014</v>
      </c>
      <c r="O3510" s="13" t="str">
        <f t="shared" si="337"/>
        <v>Jun</v>
      </c>
      <c r="P3510" s="13">
        <f t="shared" si="338"/>
        <v>41830.774826388886</v>
      </c>
      <c r="Q3510" t="b">
        <v>0</v>
      </c>
      <c r="R3510">
        <v>22</v>
      </c>
      <c r="S3510" t="b">
        <v>1</v>
      </c>
      <c r="T3510" t="s">
        <v>8269</v>
      </c>
      <c r="U3510" s="9" t="s">
        <v>8315</v>
      </c>
      <c r="V3510" t="s">
        <v>8316</v>
      </c>
    </row>
    <row r="3511" spans="1:22" ht="45" x14ac:dyDescent="0.3">
      <c r="A3511">
        <v>3393</v>
      </c>
      <c r="B3511" s="3" t="s">
        <v>3392</v>
      </c>
      <c r="C3511" s="3" t="s">
        <v>7503</v>
      </c>
      <c r="D3511" s="20">
        <v>1500</v>
      </c>
      <c r="E3511" s="7">
        <v>1587</v>
      </c>
      <c r="F3511" s="7">
        <f t="shared" si="339"/>
        <v>106</v>
      </c>
      <c r="G3511" s="7">
        <f t="shared" si="334"/>
        <v>36.07</v>
      </c>
      <c r="H3511" t="s">
        <v>8218</v>
      </c>
      <c r="I3511" t="s">
        <v>8223</v>
      </c>
      <c r="J3511" t="s">
        <v>8245</v>
      </c>
      <c r="K3511">
        <v>1415234760</v>
      </c>
      <c r="L3511">
        <v>1413065230</v>
      </c>
      <c r="M3511" s="13">
        <f t="shared" si="335"/>
        <v>41923.921643518523</v>
      </c>
      <c r="N3511" s="13" t="str">
        <f t="shared" si="336"/>
        <v>2014</v>
      </c>
      <c r="O3511" s="13" t="str">
        <f t="shared" si="337"/>
        <v>Oct</v>
      </c>
      <c r="P3511" s="13">
        <f t="shared" si="338"/>
        <v>41949.031944444447</v>
      </c>
      <c r="Q3511" t="b">
        <v>0</v>
      </c>
      <c r="R3511">
        <v>44</v>
      </c>
      <c r="S3511" t="b">
        <v>1</v>
      </c>
      <c r="T3511" t="s">
        <v>8269</v>
      </c>
      <c r="U3511" s="9" t="s">
        <v>8315</v>
      </c>
      <c r="V3511" t="s">
        <v>8316</v>
      </c>
    </row>
    <row r="3512" spans="1:22" ht="45" x14ac:dyDescent="0.3">
      <c r="A3512">
        <v>3396</v>
      </c>
      <c r="B3512" s="3" t="s">
        <v>3395</v>
      </c>
      <c r="C3512" s="3" t="s">
        <v>7506</v>
      </c>
      <c r="D3512" s="20">
        <v>1500</v>
      </c>
      <c r="E3512" s="7">
        <v>1565</v>
      </c>
      <c r="F3512" s="7">
        <f t="shared" si="339"/>
        <v>104</v>
      </c>
      <c r="G3512" s="7">
        <f t="shared" si="334"/>
        <v>55.89</v>
      </c>
      <c r="H3512" t="s">
        <v>8218</v>
      </c>
      <c r="I3512" t="s">
        <v>8223</v>
      </c>
      <c r="J3512" t="s">
        <v>8245</v>
      </c>
      <c r="K3512">
        <v>1401595140</v>
      </c>
      <c r="L3512">
        <v>1399286589</v>
      </c>
      <c r="M3512" s="13">
        <f t="shared" si="335"/>
        <v>41764.44663194444</v>
      </c>
      <c r="N3512" s="13" t="str">
        <f t="shared" si="336"/>
        <v>2014</v>
      </c>
      <c r="O3512" s="13" t="str">
        <f t="shared" si="337"/>
        <v>May</v>
      </c>
      <c r="P3512" s="13">
        <f t="shared" si="338"/>
        <v>41791.165972222225</v>
      </c>
      <c r="Q3512" t="b">
        <v>0</v>
      </c>
      <c r="R3512">
        <v>28</v>
      </c>
      <c r="S3512" t="b">
        <v>1</v>
      </c>
      <c r="T3512" t="s">
        <v>8269</v>
      </c>
      <c r="U3512" s="9" t="s">
        <v>8315</v>
      </c>
      <c r="V3512" t="s">
        <v>8316</v>
      </c>
    </row>
    <row r="3513" spans="1:22" ht="45" x14ac:dyDescent="0.3">
      <c r="A3513">
        <v>3427</v>
      </c>
      <c r="B3513" s="3" t="s">
        <v>3426</v>
      </c>
      <c r="C3513" s="3" t="s">
        <v>7537</v>
      </c>
      <c r="D3513" s="20">
        <v>1500</v>
      </c>
      <c r="E3513" s="7">
        <v>1500</v>
      </c>
      <c r="F3513" s="7">
        <f t="shared" si="339"/>
        <v>100</v>
      </c>
      <c r="G3513" s="7">
        <f t="shared" si="334"/>
        <v>51.72</v>
      </c>
      <c r="H3513" t="s">
        <v>8218</v>
      </c>
      <c r="I3513" t="s">
        <v>8224</v>
      </c>
      <c r="J3513" t="s">
        <v>8246</v>
      </c>
      <c r="K3513">
        <v>1404314952</v>
      </c>
      <c r="L3513">
        <v>1401722952</v>
      </c>
      <c r="M3513" s="13">
        <f t="shared" si="335"/>
        <v>41792.645277777774</v>
      </c>
      <c r="N3513" s="13" t="str">
        <f t="shared" si="336"/>
        <v>2014</v>
      </c>
      <c r="O3513" s="13" t="str">
        <f t="shared" si="337"/>
        <v>Jun</v>
      </c>
      <c r="P3513" s="13">
        <f t="shared" si="338"/>
        <v>41822.645277777774</v>
      </c>
      <c r="Q3513" t="b">
        <v>0</v>
      </c>
      <c r="R3513">
        <v>29</v>
      </c>
      <c r="S3513" t="b">
        <v>1</v>
      </c>
      <c r="T3513" t="s">
        <v>8269</v>
      </c>
      <c r="U3513" s="9" t="s">
        <v>8315</v>
      </c>
      <c r="V3513" t="s">
        <v>8316</v>
      </c>
    </row>
    <row r="3514" spans="1:22" ht="45" x14ac:dyDescent="0.3">
      <c r="A3514">
        <v>3479</v>
      </c>
      <c r="B3514" s="3" t="s">
        <v>3478</v>
      </c>
      <c r="C3514" s="3" t="s">
        <v>7589</v>
      </c>
      <c r="D3514" s="20">
        <v>1500</v>
      </c>
      <c r="E3514" s="7">
        <v>1918</v>
      </c>
      <c r="F3514" s="7">
        <f t="shared" si="339"/>
        <v>128</v>
      </c>
      <c r="G3514" s="7">
        <f t="shared" si="334"/>
        <v>34.25</v>
      </c>
      <c r="H3514" t="s">
        <v>8218</v>
      </c>
      <c r="I3514" t="s">
        <v>8224</v>
      </c>
      <c r="J3514" t="s">
        <v>8246</v>
      </c>
      <c r="K3514">
        <v>1403382680</v>
      </c>
      <c r="L3514">
        <v>1400790680</v>
      </c>
      <c r="M3514" s="13">
        <f t="shared" si="335"/>
        <v>41781.855092592588</v>
      </c>
      <c r="N3514" s="13" t="str">
        <f t="shared" si="336"/>
        <v>2014</v>
      </c>
      <c r="O3514" s="13" t="str">
        <f t="shared" si="337"/>
        <v>May</v>
      </c>
      <c r="P3514" s="13">
        <f t="shared" si="338"/>
        <v>41811.855092592588</v>
      </c>
      <c r="Q3514" t="b">
        <v>0</v>
      </c>
      <c r="R3514">
        <v>56</v>
      </c>
      <c r="S3514" t="b">
        <v>1</v>
      </c>
      <c r="T3514" t="s">
        <v>8269</v>
      </c>
      <c r="U3514" s="9" t="s">
        <v>8315</v>
      </c>
      <c r="V3514" t="s">
        <v>8316</v>
      </c>
    </row>
    <row r="3515" spans="1:22" ht="45" x14ac:dyDescent="0.3">
      <c r="A3515">
        <v>3480</v>
      </c>
      <c r="B3515" s="3" t="s">
        <v>3479</v>
      </c>
      <c r="C3515" s="3" t="s">
        <v>7590</v>
      </c>
      <c r="D3515" s="20">
        <v>1500</v>
      </c>
      <c r="E3515" s="7">
        <v>2140</v>
      </c>
      <c r="F3515" s="7">
        <f t="shared" si="339"/>
        <v>143</v>
      </c>
      <c r="G3515" s="7">
        <f t="shared" si="334"/>
        <v>164.62</v>
      </c>
      <c r="H3515" t="s">
        <v>8218</v>
      </c>
      <c r="I3515" t="s">
        <v>8223</v>
      </c>
      <c r="J3515" t="s">
        <v>8245</v>
      </c>
      <c r="K3515">
        <v>1436562000</v>
      </c>
      <c r="L3515">
        <v>1434440227</v>
      </c>
      <c r="M3515" s="13">
        <f t="shared" si="335"/>
        <v>42171.317442129628</v>
      </c>
      <c r="N3515" s="13" t="str">
        <f t="shared" si="336"/>
        <v>2015</v>
      </c>
      <c r="O3515" s="13" t="str">
        <f t="shared" si="337"/>
        <v>Jun</v>
      </c>
      <c r="P3515" s="13">
        <f t="shared" si="338"/>
        <v>42195.875</v>
      </c>
      <c r="Q3515" t="b">
        <v>0</v>
      </c>
      <c r="R3515">
        <v>13</v>
      </c>
      <c r="S3515" t="b">
        <v>1</v>
      </c>
      <c r="T3515" t="s">
        <v>8269</v>
      </c>
      <c r="U3515" s="9" t="s">
        <v>8315</v>
      </c>
      <c r="V3515" t="s">
        <v>8316</v>
      </c>
    </row>
    <row r="3516" spans="1:22" ht="60" x14ac:dyDescent="0.3">
      <c r="A3516">
        <v>3493</v>
      </c>
      <c r="B3516" s="3" t="s">
        <v>3492</v>
      </c>
      <c r="C3516" s="3" t="s">
        <v>7603</v>
      </c>
      <c r="D3516" s="20">
        <v>1500</v>
      </c>
      <c r="E3516" s="7">
        <v>1500</v>
      </c>
      <c r="F3516" s="7">
        <f t="shared" si="339"/>
        <v>100</v>
      </c>
      <c r="G3516" s="7">
        <f t="shared" si="334"/>
        <v>51.72</v>
      </c>
      <c r="H3516" t="s">
        <v>8218</v>
      </c>
      <c r="I3516" t="s">
        <v>8223</v>
      </c>
      <c r="J3516" t="s">
        <v>8245</v>
      </c>
      <c r="K3516">
        <v>1408252260</v>
      </c>
      <c r="L3516">
        <v>1406580436</v>
      </c>
      <c r="M3516" s="13">
        <f t="shared" si="335"/>
        <v>41848.866157407407</v>
      </c>
      <c r="N3516" s="13" t="str">
        <f t="shared" si="336"/>
        <v>2014</v>
      </c>
      <c r="O3516" s="13" t="str">
        <f t="shared" si="337"/>
        <v>Jul</v>
      </c>
      <c r="P3516" s="13">
        <f t="shared" si="338"/>
        <v>41868.21597222222</v>
      </c>
      <c r="Q3516" t="b">
        <v>0</v>
      </c>
      <c r="R3516">
        <v>29</v>
      </c>
      <c r="S3516" t="b">
        <v>1</v>
      </c>
      <c r="T3516" t="s">
        <v>8269</v>
      </c>
      <c r="U3516" s="9" t="s">
        <v>8315</v>
      </c>
      <c r="V3516" t="s">
        <v>8316</v>
      </c>
    </row>
    <row r="3517" spans="1:22" ht="45" x14ac:dyDescent="0.3">
      <c r="A3517">
        <v>3501</v>
      </c>
      <c r="B3517" s="3" t="s">
        <v>3500</v>
      </c>
      <c r="C3517" s="3" t="s">
        <v>7611</v>
      </c>
      <c r="D3517" s="20">
        <v>1500</v>
      </c>
      <c r="E3517" s="7">
        <v>1510</v>
      </c>
      <c r="F3517" s="7">
        <f t="shared" si="339"/>
        <v>101</v>
      </c>
      <c r="G3517" s="7">
        <f t="shared" si="334"/>
        <v>35.950000000000003</v>
      </c>
      <c r="H3517" t="s">
        <v>8218</v>
      </c>
      <c r="I3517" t="s">
        <v>8224</v>
      </c>
      <c r="J3517" t="s">
        <v>8246</v>
      </c>
      <c r="K3517">
        <v>1441995595</v>
      </c>
      <c r="L3517">
        <v>1439835595</v>
      </c>
      <c r="M3517" s="13">
        <f t="shared" si="335"/>
        <v>42233.763831018514</v>
      </c>
      <c r="N3517" s="13" t="str">
        <f t="shared" si="336"/>
        <v>2015</v>
      </c>
      <c r="O3517" s="13" t="str">
        <f t="shared" si="337"/>
        <v>Aug</v>
      </c>
      <c r="P3517" s="13">
        <f t="shared" si="338"/>
        <v>42258.763831018514</v>
      </c>
      <c r="Q3517" t="b">
        <v>0</v>
      </c>
      <c r="R3517">
        <v>42</v>
      </c>
      <c r="S3517" t="b">
        <v>1</v>
      </c>
      <c r="T3517" t="s">
        <v>8269</v>
      </c>
      <c r="U3517" s="9" t="s">
        <v>8315</v>
      </c>
      <c r="V3517" t="s">
        <v>8316</v>
      </c>
    </row>
    <row r="3518" spans="1:22" ht="45" x14ac:dyDescent="0.3">
      <c r="A3518">
        <v>3511</v>
      </c>
      <c r="B3518" s="3" t="s">
        <v>3510</v>
      </c>
      <c r="C3518" s="3" t="s">
        <v>7621</v>
      </c>
      <c r="D3518" s="20">
        <v>1500</v>
      </c>
      <c r="E3518" s="7">
        <v>1518</v>
      </c>
      <c r="F3518" s="7">
        <f t="shared" si="339"/>
        <v>101</v>
      </c>
      <c r="G3518" s="7">
        <f t="shared" si="334"/>
        <v>79.89</v>
      </c>
      <c r="H3518" t="s">
        <v>8218</v>
      </c>
      <c r="I3518" t="s">
        <v>8224</v>
      </c>
      <c r="J3518" t="s">
        <v>8246</v>
      </c>
      <c r="K3518">
        <v>1415385000</v>
      </c>
      <c r="L3518">
        <v>1413406695</v>
      </c>
      <c r="M3518" s="13">
        <f t="shared" si="335"/>
        <v>41927.873784722222</v>
      </c>
      <c r="N3518" s="13" t="str">
        <f t="shared" si="336"/>
        <v>2014</v>
      </c>
      <c r="O3518" s="13" t="str">
        <f t="shared" si="337"/>
        <v>Oct</v>
      </c>
      <c r="P3518" s="13">
        <f t="shared" si="338"/>
        <v>41950.770833333336</v>
      </c>
      <c r="Q3518" t="b">
        <v>0</v>
      </c>
      <c r="R3518">
        <v>19</v>
      </c>
      <c r="S3518" t="b">
        <v>1</v>
      </c>
      <c r="T3518" t="s">
        <v>8269</v>
      </c>
      <c r="U3518" s="9" t="s">
        <v>8315</v>
      </c>
      <c r="V3518" t="s">
        <v>8316</v>
      </c>
    </row>
    <row r="3519" spans="1:22" ht="45" x14ac:dyDescent="0.3">
      <c r="A3519">
        <v>3518</v>
      </c>
      <c r="B3519" s="3" t="s">
        <v>3517</v>
      </c>
      <c r="C3519" s="3" t="s">
        <v>7628</v>
      </c>
      <c r="D3519" s="20">
        <v>1500</v>
      </c>
      <c r="E3519" s="7">
        <v>1650.69</v>
      </c>
      <c r="F3519" s="7">
        <f t="shared" si="339"/>
        <v>110</v>
      </c>
      <c r="G3519" s="7">
        <f t="shared" si="334"/>
        <v>50.02</v>
      </c>
      <c r="H3519" t="s">
        <v>8218</v>
      </c>
      <c r="I3519" t="s">
        <v>8223</v>
      </c>
      <c r="J3519" t="s">
        <v>8245</v>
      </c>
      <c r="K3519">
        <v>1412259660</v>
      </c>
      <c r="L3519">
        <v>1410461299</v>
      </c>
      <c r="M3519" s="13">
        <f t="shared" si="335"/>
        <v>41893.783553240741</v>
      </c>
      <c r="N3519" s="13" t="str">
        <f t="shared" si="336"/>
        <v>2014</v>
      </c>
      <c r="O3519" s="13" t="str">
        <f t="shared" si="337"/>
        <v>Sep</v>
      </c>
      <c r="P3519" s="13">
        <f t="shared" si="338"/>
        <v>41914.597916666666</v>
      </c>
      <c r="Q3519" t="b">
        <v>0</v>
      </c>
      <c r="R3519">
        <v>33</v>
      </c>
      <c r="S3519" t="b">
        <v>1</v>
      </c>
      <c r="T3519" t="s">
        <v>8269</v>
      </c>
      <c r="U3519" s="9" t="s">
        <v>8315</v>
      </c>
      <c r="V3519" t="s">
        <v>8316</v>
      </c>
    </row>
    <row r="3520" spans="1:22" ht="45" x14ac:dyDescent="0.3">
      <c r="A3520">
        <v>3543</v>
      </c>
      <c r="B3520" s="3" t="s">
        <v>3542</v>
      </c>
      <c r="C3520" s="3" t="s">
        <v>7653</v>
      </c>
      <c r="D3520" s="20">
        <v>1500</v>
      </c>
      <c r="E3520" s="7">
        <v>1570</v>
      </c>
      <c r="F3520" s="7">
        <f t="shared" si="339"/>
        <v>105</v>
      </c>
      <c r="G3520" s="7">
        <f t="shared" si="334"/>
        <v>54.14</v>
      </c>
      <c r="H3520" t="s">
        <v>8218</v>
      </c>
      <c r="I3520" t="s">
        <v>8235</v>
      </c>
      <c r="J3520" t="s">
        <v>8248</v>
      </c>
      <c r="K3520">
        <v>1435255659</v>
      </c>
      <c r="L3520">
        <v>1432663659</v>
      </c>
      <c r="M3520" s="13">
        <f t="shared" si="335"/>
        <v>42150.755312499998</v>
      </c>
      <c r="N3520" s="13" t="str">
        <f t="shared" si="336"/>
        <v>2015</v>
      </c>
      <c r="O3520" s="13" t="str">
        <f t="shared" si="337"/>
        <v>May</v>
      </c>
      <c r="P3520" s="13">
        <f t="shared" si="338"/>
        <v>42180.755312499998</v>
      </c>
      <c r="Q3520" t="b">
        <v>0</v>
      </c>
      <c r="R3520">
        <v>29</v>
      </c>
      <c r="S3520" t="b">
        <v>1</v>
      </c>
      <c r="T3520" t="s">
        <v>8269</v>
      </c>
      <c r="U3520" s="9" t="s">
        <v>8315</v>
      </c>
      <c r="V3520" t="s">
        <v>8316</v>
      </c>
    </row>
    <row r="3521" spans="1:22" ht="60" x14ac:dyDescent="0.3">
      <c r="A3521">
        <v>3551</v>
      </c>
      <c r="B3521" s="3" t="s">
        <v>3550</v>
      </c>
      <c r="C3521" s="3" t="s">
        <v>7661</v>
      </c>
      <c r="D3521" s="20">
        <v>1500</v>
      </c>
      <c r="E3521" s="7">
        <v>1527.5</v>
      </c>
      <c r="F3521" s="7">
        <f t="shared" si="339"/>
        <v>102</v>
      </c>
      <c r="G3521" s="7">
        <f t="shared" si="334"/>
        <v>61.1</v>
      </c>
      <c r="H3521" t="s">
        <v>8218</v>
      </c>
      <c r="I3521" t="s">
        <v>8223</v>
      </c>
      <c r="J3521" t="s">
        <v>8245</v>
      </c>
      <c r="K3521">
        <v>1400796420</v>
      </c>
      <c r="L3521">
        <v>1398342170</v>
      </c>
      <c r="M3521" s="13">
        <f t="shared" si="335"/>
        <v>41753.515856481477</v>
      </c>
      <c r="N3521" s="13" t="str">
        <f t="shared" si="336"/>
        <v>2014</v>
      </c>
      <c r="O3521" s="13" t="str">
        <f t="shared" si="337"/>
        <v>Apr</v>
      </c>
      <c r="P3521" s="13">
        <f t="shared" si="338"/>
        <v>41781.921527777777</v>
      </c>
      <c r="Q3521" t="b">
        <v>0</v>
      </c>
      <c r="R3521">
        <v>25</v>
      </c>
      <c r="S3521" t="b">
        <v>1</v>
      </c>
      <c r="T3521" t="s">
        <v>8269</v>
      </c>
      <c r="U3521" s="9" t="s">
        <v>8315</v>
      </c>
      <c r="V3521" t="s">
        <v>8316</v>
      </c>
    </row>
    <row r="3522" spans="1:22" ht="45" x14ac:dyDescent="0.3">
      <c r="A3522">
        <v>3571</v>
      </c>
      <c r="B3522" s="3" t="s">
        <v>3570</v>
      </c>
      <c r="C3522" s="3" t="s">
        <v>7681</v>
      </c>
      <c r="D3522" s="20">
        <v>1500</v>
      </c>
      <c r="E3522" s="7">
        <v>1831</v>
      </c>
      <c r="F3522" s="7">
        <f t="shared" si="339"/>
        <v>122</v>
      </c>
      <c r="G3522" s="7">
        <f t="shared" si="334"/>
        <v>73.239999999999995</v>
      </c>
      <c r="H3522" t="s">
        <v>8218</v>
      </c>
      <c r="I3522" t="s">
        <v>8224</v>
      </c>
      <c r="J3522" t="s">
        <v>8246</v>
      </c>
      <c r="K3522">
        <v>1414701413</v>
      </c>
      <c r="L3522">
        <v>1412109413</v>
      </c>
      <c r="M3522" s="13">
        <f t="shared" si="335"/>
        <v>41912.858946759261</v>
      </c>
      <c r="N3522" s="13" t="str">
        <f t="shared" si="336"/>
        <v>2014</v>
      </c>
      <c r="O3522" s="13" t="str">
        <f t="shared" si="337"/>
        <v>Sep</v>
      </c>
      <c r="P3522" s="13">
        <f t="shared" si="338"/>
        <v>41942.858946759261</v>
      </c>
      <c r="Q3522" t="b">
        <v>0</v>
      </c>
      <c r="R3522">
        <v>25</v>
      </c>
      <c r="S3522" t="b">
        <v>1</v>
      </c>
      <c r="T3522" t="s">
        <v>8269</v>
      </c>
      <c r="U3522" s="9" t="s">
        <v>8315</v>
      </c>
      <c r="V3522" t="s">
        <v>8316</v>
      </c>
    </row>
    <row r="3523" spans="1:22" ht="45" x14ac:dyDescent="0.3">
      <c r="A3523">
        <v>3578</v>
      </c>
      <c r="B3523" s="3" t="s">
        <v>3577</v>
      </c>
      <c r="C3523" s="3" t="s">
        <v>7688</v>
      </c>
      <c r="D3523" s="20">
        <v>1500</v>
      </c>
      <c r="E3523" s="7">
        <v>1500.2</v>
      </c>
      <c r="F3523" s="7">
        <f t="shared" si="339"/>
        <v>100</v>
      </c>
      <c r="G3523" s="7">
        <f t="shared" si="334"/>
        <v>40.549999999999997</v>
      </c>
      <c r="H3523" t="s">
        <v>8218</v>
      </c>
      <c r="I3523" t="s">
        <v>8224</v>
      </c>
      <c r="J3523" t="s">
        <v>8246</v>
      </c>
      <c r="K3523">
        <v>1462037777</v>
      </c>
      <c r="L3523">
        <v>1459445777</v>
      </c>
      <c r="M3523" s="13">
        <f t="shared" si="335"/>
        <v>42460.733530092592</v>
      </c>
      <c r="N3523" s="13" t="str">
        <f t="shared" si="336"/>
        <v>2016</v>
      </c>
      <c r="O3523" s="13" t="str">
        <f t="shared" si="337"/>
        <v>Mar</v>
      </c>
      <c r="P3523" s="13">
        <f t="shared" si="338"/>
        <v>42490.733530092592</v>
      </c>
      <c r="Q3523" t="b">
        <v>0</v>
      </c>
      <c r="R3523">
        <v>37</v>
      </c>
      <c r="S3523" t="b">
        <v>1</v>
      </c>
      <c r="T3523" t="s">
        <v>8269</v>
      </c>
      <c r="U3523" s="9" t="s">
        <v>8315</v>
      </c>
      <c r="V3523" t="s">
        <v>8316</v>
      </c>
    </row>
    <row r="3524" spans="1:22" ht="60" x14ac:dyDescent="0.3">
      <c r="A3524">
        <v>3581</v>
      </c>
      <c r="B3524" s="3" t="s">
        <v>3580</v>
      </c>
      <c r="C3524" s="3" t="s">
        <v>7691</v>
      </c>
      <c r="D3524" s="20">
        <v>1500</v>
      </c>
      <c r="E3524" s="7">
        <v>1500</v>
      </c>
      <c r="F3524" s="7">
        <f t="shared" si="339"/>
        <v>100</v>
      </c>
      <c r="G3524" s="7">
        <f t="shared" si="334"/>
        <v>33.33</v>
      </c>
      <c r="H3524" t="s">
        <v>8218</v>
      </c>
      <c r="I3524" t="s">
        <v>8224</v>
      </c>
      <c r="J3524" t="s">
        <v>8246</v>
      </c>
      <c r="K3524">
        <v>1406719110</v>
      </c>
      <c r="L3524">
        <v>1405509510</v>
      </c>
      <c r="M3524" s="13">
        <f t="shared" si="335"/>
        <v>41836.471180555556</v>
      </c>
      <c r="N3524" s="13" t="str">
        <f t="shared" si="336"/>
        <v>2014</v>
      </c>
      <c r="O3524" s="13" t="str">
        <f t="shared" si="337"/>
        <v>Jul</v>
      </c>
      <c r="P3524" s="13">
        <f t="shared" si="338"/>
        <v>41850.471180555556</v>
      </c>
      <c r="Q3524" t="b">
        <v>0</v>
      </c>
      <c r="R3524">
        <v>45</v>
      </c>
      <c r="S3524" t="b">
        <v>1</v>
      </c>
      <c r="T3524" t="s">
        <v>8269</v>
      </c>
      <c r="U3524" s="9" t="s">
        <v>8315</v>
      </c>
      <c r="V3524" t="s">
        <v>8316</v>
      </c>
    </row>
    <row r="3525" spans="1:22" ht="45" x14ac:dyDescent="0.3">
      <c r="A3525">
        <v>3603</v>
      </c>
      <c r="B3525" s="3" t="s">
        <v>3602</v>
      </c>
      <c r="C3525" s="3" t="s">
        <v>7713</v>
      </c>
      <c r="D3525" s="20">
        <v>1500</v>
      </c>
      <c r="E3525" s="7">
        <v>2560</v>
      </c>
      <c r="F3525" s="7">
        <f t="shared" si="339"/>
        <v>171</v>
      </c>
      <c r="G3525" s="7">
        <f t="shared" si="334"/>
        <v>44.91</v>
      </c>
      <c r="H3525" t="s">
        <v>8218</v>
      </c>
      <c r="I3525" t="s">
        <v>8223</v>
      </c>
      <c r="J3525" t="s">
        <v>8245</v>
      </c>
      <c r="K3525">
        <v>1446759880</v>
      </c>
      <c r="L3525">
        <v>1444164280</v>
      </c>
      <c r="M3525" s="13">
        <f t="shared" si="335"/>
        <v>42283.864351851851</v>
      </c>
      <c r="N3525" s="13" t="str">
        <f t="shared" si="336"/>
        <v>2015</v>
      </c>
      <c r="O3525" s="13" t="str">
        <f t="shared" si="337"/>
        <v>Oct</v>
      </c>
      <c r="P3525" s="13">
        <f t="shared" si="338"/>
        <v>42313.906018518523</v>
      </c>
      <c r="Q3525" t="b">
        <v>0</v>
      </c>
      <c r="R3525">
        <v>57</v>
      </c>
      <c r="S3525" t="b">
        <v>1</v>
      </c>
      <c r="T3525" t="s">
        <v>8269</v>
      </c>
      <c r="U3525" s="9" t="s">
        <v>8315</v>
      </c>
      <c r="V3525" t="s">
        <v>8316</v>
      </c>
    </row>
    <row r="3526" spans="1:22" ht="60" x14ac:dyDescent="0.3">
      <c r="A3526">
        <v>3654</v>
      </c>
      <c r="B3526" s="3" t="s">
        <v>3651</v>
      </c>
      <c r="C3526" s="3" t="s">
        <v>7764</v>
      </c>
      <c r="D3526" s="20">
        <v>1500</v>
      </c>
      <c r="E3526" s="7">
        <v>2616</v>
      </c>
      <c r="F3526" s="7">
        <f t="shared" si="339"/>
        <v>174</v>
      </c>
      <c r="G3526" s="7">
        <f t="shared" si="334"/>
        <v>68.84</v>
      </c>
      <c r="H3526" t="s">
        <v>8218</v>
      </c>
      <c r="I3526" t="s">
        <v>8224</v>
      </c>
      <c r="J3526" t="s">
        <v>8246</v>
      </c>
      <c r="K3526">
        <v>1459702800</v>
      </c>
      <c r="L3526">
        <v>1457690386</v>
      </c>
      <c r="M3526" s="13">
        <f t="shared" si="335"/>
        <v>42440.416504629626</v>
      </c>
      <c r="N3526" s="13" t="str">
        <f t="shared" si="336"/>
        <v>2016</v>
      </c>
      <c r="O3526" s="13" t="str">
        <f t="shared" si="337"/>
        <v>Mar</v>
      </c>
      <c r="P3526" s="13">
        <f t="shared" si="338"/>
        <v>42463.708333333328</v>
      </c>
      <c r="Q3526" t="b">
        <v>0</v>
      </c>
      <c r="R3526">
        <v>38</v>
      </c>
      <c r="S3526" t="b">
        <v>1</v>
      </c>
      <c r="T3526" t="s">
        <v>8269</v>
      </c>
      <c r="U3526" s="9" t="s">
        <v>8315</v>
      </c>
      <c r="V3526" t="s">
        <v>8316</v>
      </c>
    </row>
    <row r="3527" spans="1:22" ht="30" x14ac:dyDescent="0.3">
      <c r="A3527">
        <v>3658</v>
      </c>
      <c r="B3527" s="3" t="s">
        <v>3655</v>
      </c>
      <c r="C3527" s="3" t="s">
        <v>7768</v>
      </c>
      <c r="D3527" s="20">
        <v>1500</v>
      </c>
      <c r="E3527" s="7">
        <v>1510</v>
      </c>
      <c r="F3527" s="7">
        <f t="shared" si="339"/>
        <v>101</v>
      </c>
      <c r="G3527" s="7">
        <f t="shared" si="334"/>
        <v>75.5</v>
      </c>
      <c r="H3527" t="s">
        <v>8218</v>
      </c>
      <c r="I3527" t="s">
        <v>8223</v>
      </c>
      <c r="J3527" t="s">
        <v>8245</v>
      </c>
      <c r="K3527">
        <v>1404273540</v>
      </c>
      <c r="L3527">
        <v>1400272580</v>
      </c>
      <c r="M3527" s="13">
        <f t="shared" si="335"/>
        <v>41775.858564814815</v>
      </c>
      <c r="N3527" s="13" t="str">
        <f t="shared" si="336"/>
        <v>2014</v>
      </c>
      <c r="O3527" s="13" t="str">
        <f t="shared" si="337"/>
        <v>May</v>
      </c>
      <c r="P3527" s="13">
        <f t="shared" si="338"/>
        <v>41822.165972222225</v>
      </c>
      <c r="Q3527" t="b">
        <v>0</v>
      </c>
      <c r="R3527">
        <v>20</v>
      </c>
      <c r="S3527" t="b">
        <v>1</v>
      </c>
      <c r="T3527" t="s">
        <v>8269</v>
      </c>
      <c r="U3527" s="9" t="s">
        <v>8315</v>
      </c>
      <c r="V3527" t="s">
        <v>8316</v>
      </c>
    </row>
    <row r="3528" spans="1:22" ht="45" x14ac:dyDescent="0.3">
      <c r="A3528">
        <v>3690</v>
      </c>
      <c r="B3528" s="3" t="s">
        <v>3687</v>
      </c>
      <c r="C3528" s="3" t="s">
        <v>7800</v>
      </c>
      <c r="D3528" s="20">
        <v>1500</v>
      </c>
      <c r="E3528" s="7">
        <v>1800</v>
      </c>
      <c r="F3528" s="7">
        <f t="shared" si="339"/>
        <v>120</v>
      </c>
      <c r="G3528" s="7">
        <f t="shared" si="334"/>
        <v>58.06</v>
      </c>
      <c r="H3528" t="s">
        <v>8218</v>
      </c>
      <c r="I3528" t="s">
        <v>8223</v>
      </c>
      <c r="J3528" t="s">
        <v>8245</v>
      </c>
      <c r="K3528">
        <v>1417101683</v>
      </c>
      <c r="L3528">
        <v>1414506083</v>
      </c>
      <c r="M3528" s="13">
        <f t="shared" si="335"/>
        <v>41940.598182870373</v>
      </c>
      <c r="N3528" s="13" t="str">
        <f t="shared" si="336"/>
        <v>2014</v>
      </c>
      <c r="O3528" s="13" t="str">
        <f t="shared" si="337"/>
        <v>Oct</v>
      </c>
      <c r="P3528" s="13">
        <f t="shared" si="338"/>
        <v>41970.639849537038</v>
      </c>
      <c r="Q3528" t="b">
        <v>0</v>
      </c>
      <c r="R3528">
        <v>31</v>
      </c>
      <c r="S3528" t="b">
        <v>1</v>
      </c>
      <c r="T3528" t="s">
        <v>8269</v>
      </c>
      <c r="U3528" s="9" t="s">
        <v>8315</v>
      </c>
      <c r="V3528" t="s">
        <v>8316</v>
      </c>
    </row>
    <row r="3529" spans="1:22" ht="45" x14ac:dyDescent="0.3">
      <c r="A3529">
        <v>3701</v>
      </c>
      <c r="B3529" s="3" t="s">
        <v>3698</v>
      </c>
      <c r="C3529" s="3" t="s">
        <v>7811</v>
      </c>
      <c r="D3529" s="20">
        <v>1500</v>
      </c>
      <c r="E3529" s="7">
        <v>1505</v>
      </c>
      <c r="F3529" s="7">
        <f t="shared" si="339"/>
        <v>100</v>
      </c>
      <c r="G3529" s="7">
        <f t="shared" si="334"/>
        <v>38.590000000000003</v>
      </c>
      <c r="H3529" t="s">
        <v>8218</v>
      </c>
      <c r="I3529" t="s">
        <v>8224</v>
      </c>
      <c r="J3529" t="s">
        <v>8246</v>
      </c>
      <c r="K3529">
        <v>1433422793</v>
      </c>
      <c r="L3529">
        <v>1430830793</v>
      </c>
      <c r="M3529" s="13">
        <f t="shared" si="335"/>
        <v>42129.541585648149</v>
      </c>
      <c r="N3529" s="13" t="str">
        <f t="shared" si="336"/>
        <v>2015</v>
      </c>
      <c r="O3529" s="13" t="str">
        <f t="shared" si="337"/>
        <v>May</v>
      </c>
      <c r="P3529" s="13">
        <f t="shared" si="338"/>
        <v>42159.541585648149</v>
      </c>
      <c r="Q3529" t="b">
        <v>0</v>
      </c>
      <c r="R3529">
        <v>39</v>
      </c>
      <c r="S3529" t="b">
        <v>1</v>
      </c>
      <c r="T3529" t="s">
        <v>8269</v>
      </c>
      <c r="U3529" s="9" t="s">
        <v>8315</v>
      </c>
      <c r="V3529" t="s">
        <v>8316</v>
      </c>
    </row>
    <row r="3530" spans="1:22" ht="45" x14ac:dyDescent="0.3">
      <c r="A3530">
        <v>3706</v>
      </c>
      <c r="B3530" s="3" t="s">
        <v>3703</v>
      </c>
      <c r="C3530" s="3" t="s">
        <v>7816</v>
      </c>
      <c r="D3530" s="20">
        <v>1500</v>
      </c>
      <c r="E3530" s="7">
        <v>1820</v>
      </c>
      <c r="F3530" s="7">
        <f t="shared" si="339"/>
        <v>121</v>
      </c>
      <c r="G3530" s="7">
        <f t="shared" ref="G3530:G3593" si="340">IFERROR(ROUND(E3530/R3530,2),0)</f>
        <v>140</v>
      </c>
      <c r="H3530" t="s">
        <v>8218</v>
      </c>
      <c r="I3530" t="s">
        <v>8223</v>
      </c>
      <c r="J3530" t="s">
        <v>8245</v>
      </c>
      <c r="K3530">
        <v>1410558949</v>
      </c>
      <c r="L3530">
        <v>1409262949</v>
      </c>
      <c r="M3530" s="13">
        <f t="shared" ref="M3530:M3593" si="341">(((L3530/60)/60)/24)+DATE(1970,1,1)</f>
        <v>41879.913761574076</v>
      </c>
      <c r="N3530" s="13" t="str">
        <f t="shared" ref="N3530:N3593" si="342">TEXT(M3530, "YYY")</f>
        <v>2014</v>
      </c>
      <c r="O3530" s="13" t="str">
        <f t="shared" ref="O3530:O3593" si="343">TEXT(M3530,"MMM")</f>
        <v>Aug</v>
      </c>
      <c r="P3530" s="13">
        <f t="shared" ref="P3530:P3593" si="344">(((K3530/60)/60)/24)+DATE(1970,1,1)</f>
        <v>41894.913761574076</v>
      </c>
      <c r="Q3530" t="b">
        <v>0</v>
      </c>
      <c r="R3530">
        <v>13</v>
      </c>
      <c r="S3530" t="b">
        <v>1</v>
      </c>
      <c r="T3530" t="s">
        <v>8269</v>
      </c>
      <c r="U3530" s="9" t="s">
        <v>8315</v>
      </c>
      <c r="V3530" t="s">
        <v>8316</v>
      </c>
    </row>
    <row r="3531" spans="1:22" ht="60" x14ac:dyDescent="0.3">
      <c r="A3531">
        <v>3722</v>
      </c>
      <c r="B3531" s="3" t="s">
        <v>3719</v>
      </c>
      <c r="C3531" s="3" t="s">
        <v>7832</v>
      </c>
      <c r="D3531" s="20">
        <v>1500</v>
      </c>
      <c r="E3531" s="7">
        <v>1668</v>
      </c>
      <c r="F3531" s="7">
        <f t="shared" si="339"/>
        <v>111</v>
      </c>
      <c r="G3531" s="7">
        <f t="shared" si="340"/>
        <v>47.66</v>
      </c>
      <c r="H3531" t="s">
        <v>8218</v>
      </c>
      <c r="I3531" t="s">
        <v>8228</v>
      </c>
      <c r="J3531" t="s">
        <v>8250</v>
      </c>
      <c r="K3531">
        <v>1455231540</v>
      </c>
      <c r="L3531">
        <v>1452614847</v>
      </c>
      <c r="M3531" s="13">
        <f t="shared" si="341"/>
        <v>42381.671840277777</v>
      </c>
      <c r="N3531" s="13" t="str">
        <f t="shared" si="342"/>
        <v>2016</v>
      </c>
      <c r="O3531" s="13" t="str">
        <f t="shared" si="343"/>
        <v>Jan</v>
      </c>
      <c r="P3531" s="13">
        <f t="shared" si="344"/>
        <v>42411.957638888889</v>
      </c>
      <c r="Q3531" t="b">
        <v>0</v>
      </c>
      <c r="R3531">
        <v>35</v>
      </c>
      <c r="S3531" t="b">
        <v>1</v>
      </c>
      <c r="T3531" t="s">
        <v>8269</v>
      </c>
      <c r="U3531" s="9" t="s">
        <v>8315</v>
      </c>
      <c r="V3531" t="s">
        <v>8316</v>
      </c>
    </row>
    <row r="3532" spans="1:22" ht="45" x14ac:dyDescent="0.3">
      <c r="A3532">
        <v>3810</v>
      </c>
      <c r="B3532" s="3" t="s">
        <v>3807</v>
      </c>
      <c r="C3532" s="3" t="s">
        <v>7920</v>
      </c>
      <c r="D3532" s="20">
        <v>1500</v>
      </c>
      <c r="E3532" s="7">
        <v>1826</v>
      </c>
      <c r="F3532" s="7">
        <f t="shared" si="339"/>
        <v>122</v>
      </c>
      <c r="G3532" s="7">
        <f t="shared" si="340"/>
        <v>70.23</v>
      </c>
      <c r="H3532" t="s">
        <v>8218</v>
      </c>
      <c r="I3532" t="s">
        <v>8223</v>
      </c>
      <c r="J3532" t="s">
        <v>8245</v>
      </c>
      <c r="K3532">
        <v>1426965758</v>
      </c>
      <c r="L3532">
        <v>1424377358</v>
      </c>
      <c r="M3532" s="13">
        <f t="shared" si="341"/>
        <v>42054.849050925928</v>
      </c>
      <c r="N3532" s="13" t="str">
        <f t="shared" si="342"/>
        <v>2015</v>
      </c>
      <c r="O3532" s="13" t="str">
        <f t="shared" si="343"/>
        <v>Feb</v>
      </c>
      <c r="P3532" s="13">
        <f t="shared" si="344"/>
        <v>42084.807384259257</v>
      </c>
      <c r="Q3532" t="b">
        <v>0</v>
      </c>
      <c r="R3532">
        <v>26</v>
      </c>
      <c r="S3532" t="b">
        <v>1</v>
      </c>
      <c r="T3532" t="s">
        <v>8269</v>
      </c>
      <c r="U3532" s="9" t="s">
        <v>8315</v>
      </c>
      <c r="V3532" t="s">
        <v>8316</v>
      </c>
    </row>
    <row r="3533" spans="1:22" ht="60" x14ac:dyDescent="0.3">
      <c r="A3533">
        <v>3814</v>
      </c>
      <c r="B3533" s="3" t="s">
        <v>3811</v>
      </c>
      <c r="C3533" s="3" t="s">
        <v>7924</v>
      </c>
      <c r="D3533" s="20">
        <v>1500</v>
      </c>
      <c r="E3533" s="7">
        <v>2102</v>
      </c>
      <c r="F3533" s="7">
        <f t="shared" si="339"/>
        <v>140</v>
      </c>
      <c r="G3533" s="7">
        <f t="shared" si="340"/>
        <v>61.82</v>
      </c>
      <c r="H3533" t="s">
        <v>8218</v>
      </c>
      <c r="I3533" t="s">
        <v>8223</v>
      </c>
      <c r="J3533" t="s">
        <v>8245</v>
      </c>
      <c r="K3533">
        <v>1427860740</v>
      </c>
      <c r="L3533">
        <v>1424727712</v>
      </c>
      <c r="M3533" s="13">
        <f t="shared" si="341"/>
        <v>42058.904074074075</v>
      </c>
      <c r="N3533" s="13" t="str">
        <f t="shared" si="342"/>
        <v>2015</v>
      </c>
      <c r="O3533" s="13" t="str">
        <f t="shared" si="343"/>
        <v>Feb</v>
      </c>
      <c r="P3533" s="13">
        <f t="shared" si="344"/>
        <v>42095.165972222225</v>
      </c>
      <c r="Q3533" t="b">
        <v>0</v>
      </c>
      <c r="R3533">
        <v>34</v>
      </c>
      <c r="S3533" t="b">
        <v>1</v>
      </c>
      <c r="T3533" t="s">
        <v>8269</v>
      </c>
      <c r="U3533" s="9" t="s">
        <v>8315</v>
      </c>
      <c r="V3533" t="s">
        <v>8316</v>
      </c>
    </row>
    <row r="3534" spans="1:22" ht="60" x14ac:dyDescent="0.3">
      <c r="A3534">
        <v>3816</v>
      </c>
      <c r="B3534" s="3" t="s">
        <v>3813</v>
      </c>
      <c r="C3534" s="3" t="s">
        <v>7926</v>
      </c>
      <c r="D3534" s="20">
        <v>1500</v>
      </c>
      <c r="E3534" s="7">
        <v>1788.57</v>
      </c>
      <c r="F3534" s="7">
        <f t="shared" si="339"/>
        <v>119</v>
      </c>
      <c r="G3534" s="7">
        <f t="shared" si="340"/>
        <v>48.34</v>
      </c>
      <c r="H3534" t="s">
        <v>8218</v>
      </c>
      <c r="I3534" t="s">
        <v>8223</v>
      </c>
      <c r="J3534" t="s">
        <v>8245</v>
      </c>
      <c r="K3534">
        <v>1405614823</v>
      </c>
      <c r="L3534">
        <v>1403022823</v>
      </c>
      <c r="M3534" s="13">
        <f t="shared" si="341"/>
        <v>41807.690081018518</v>
      </c>
      <c r="N3534" s="13" t="str">
        <f t="shared" si="342"/>
        <v>2014</v>
      </c>
      <c r="O3534" s="13" t="str">
        <f t="shared" si="343"/>
        <v>Jun</v>
      </c>
      <c r="P3534" s="13">
        <f t="shared" si="344"/>
        <v>41837.690081018518</v>
      </c>
      <c r="Q3534" t="b">
        <v>0</v>
      </c>
      <c r="R3534">
        <v>37</v>
      </c>
      <c r="S3534" t="b">
        <v>1</v>
      </c>
      <c r="T3534" t="s">
        <v>8269</v>
      </c>
      <c r="U3534" s="9" t="s">
        <v>8315</v>
      </c>
      <c r="V3534" t="s">
        <v>8316</v>
      </c>
    </row>
    <row r="3535" spans="1:22" ht="45" x14ac:dyDescent="0.3">
      <c r="A3535">
        <v>3522</v>
      </c>
      <c r="B3535" s="3" t="s">
        <v>3521</v>
      </c>
      <c r="C3535" s="3" t="s">
        <v>7632</v>
      </c>
      <c r="D3535" s="20">
        <v>1395</v>
      </c>
      <c r="E3535" s="7">
        <v>1395</v>
      </c>
      <c r="F3535" s="7">
        <f t="shared" si="339"/>
        <v>100</v>
      </c>
      <c r="G3535" s="7">
        <f t="shared" si="340"/>
        <v>41.03</v>
      </c>
      <c r="H3535" t="s">
        <v>8218</v>
      </c>
      <c r="I3535" t="s">
        <v>8224</v>
      </c>
      <c r="J3535" t="s">
        <v>8246</v>
      </c>
      <c r="K3535">
        <v>1442311560</v>
      </c>
      <c r="L3535">
        <v>1439924246</v>
      </c>
      <c r="M3535" s="13">
        <f t="shared" si="341"/>
        <v>42234.789884259255</v>
      </c>
      <c r="N3535" s="13" t="str">
        <f t="shared" si="342"/>
        <v>2015</v>
      </c>
      <c r="O3535" s="13" t="str">
        <f t="shared" si="343"/>
        <v>Aug</v>
      </c>
      <c r="P3535" s="13">
        <f t="shared" si="344"/>
        <v>42262.420833333337</v>
      </c>
      <c r="Q3535" t="b">
        <v>0</v>
      </c>
      <c r="R3535">
        <v>34</v>
      </c>
      <c r="S3535" t="b">
        <v>1</v>
      </c>
      <c r="T3535" t="s">
        <v>8269</v>
      </c>
      <c r="U3535" s="9" t="s">
        <v>8315</v>
      </c>
      <c r="V3535" t="s">
        <v>8316</v>
      </c>
    </row>
    <row r="3536" spans="1:22" ht="30" x14ac:dyDescent="0.3">
      <c r="A3536">
        <v>3710</v>
      </c>
      <c r="B3536" s="3" t="s">
        <v>3707</v>
      </c>
      <c r="C3536" s="3" t="s">
        <v>7820</v>
      </c>
      <c r="D3536" s="20">
        <v>1300</v>
      </c>
      <c r="E3536" s="7">
        <v>1835</v>
      </c>
      <c r="F3536" s="7">
        <f t="shared" si="339"/>
        <v>141</v>
      </c>
      <c r="G3536" s="7">
        <f t="shared" si="340"/>
        <v>67.959999999999994</v>
      </c>
      <c r="H3536" t="s">
        <v>8218</v>
      </c>
      <c r="I3536" t="s">
        <v>8223</v>
      </c>
      <c r="J3536" t="s">
        <v>8245</v>
      </c>
      <c r="K3536">
        <v>1428068988</v>
      </c>
      <c r="L3536">
        <v>1425908988</v>
      </c>
      <c r="M3536" s="13">
        <f t="shared" si="341"/>
        <v>42072.576249999998</v>
      </c>
      <c r="N3536" s="13" t="str">
        <f t="shared" si="342"/>
        <v>2015</v>
      </c>
      <c r="O3536" s="13" t="str">
        <f t="shared" si="343"/>
        <v>Mar</v>
      </c>
      <c r="P3536" s="13">
        <f t="shared" si="344"/>
        <v>42097.576249999998</v>
      </c>
      <c r="Q3536" t="b">
        <v>0</v>
      </c>
      <c r="R3536">
        <v>27</v>
      </c>
      <c r="S3536" t="b">
        <v>1</v>
      </c>
      <c r="T3536" t="s">
        <v>8269</v>
      </c>
      <c r="U3536" s="9" t="s">
        <v>8315</v>
      </c>
      <c r="V3536" t="s">
        <v>8316</v>
      </c>
    </row>
    <row r="3537" spans="1:22" ht="45" x14ac:dyDescent="0.3">
      <c r="A3537">
        <v>2781</v>
      </c>
      <c r="B3537" s="3" t="s">
        <v>2781</v>
      </c>
      <c r="C3537" s="3" t="s">
        <v>6891</v>
      </c>
      <c r="D3537" s="20">
        <v>1250</v>
      </c>
      <c r="E3537" s="7">
        <v>1316</v>
      </c>
      <c r="F3537" s="7">
        <f t="shared" si="339"/>
        <v>105</v>
      </c>
      <c r="G3537" s="7">
        <f t="shared" si="340"/>
        <v>47</v>
      </c>
      <c r="H3537" t="s">
        <v>8218</v>
      </c>
      <c r="I3537" t="s">
        <v>8223</v>
      </c>
      <c r="J3537" t="s">
        <v>8245</v>
      </c>
      <c r="K3537">
        <v>1423724400</v>
      </c>
      <c r="L3537">
        <v>1421274954</v>
      </c>
      <c r="M3537" s="13">
        <f t="shared" si="341"/>
        <v>42018.94159722222</v>
      </c>
      <c r="N3537" s="13" t="str">
        <f t="shared" si="342"/>
        <v>2015</v>
      </c>
      <c r="O3537" s="13" t="str">
        <f t="shared" si="343"/>
        <v>Jan</v>
      </c>
      <c r="P3537" s="13">
        <f t="shared" si="344"/>
        <v>42047.291666666672</v>
      </c>
      <c r="Q3537" t="b">
        <v>0</v>
      </c>
      <c r="R3537">
        <v>28</v>
      </c>
      <c r="S3537" t="b">
        <v>1</v>
      </c>
      <c r="T3537" t="s">
        <v>8269</v>
      </c>
      <c r="U3537" s="9" t="s">
        <v>8315</v>
      </c>
      <c r="V3537" t="s">
        <v>8316</v>
      </c>
    </row>
    <row r="3538" spans="1:22" ht="60" x14ac:dyDescent="0.3">
      <c r="A3538">
        <v>3149</v>
      </c>
      <c r="B3538" s="3" t="s">
        <v>3149</v>
      </c>
      <c r="C3538" s="3" t="s">
        <v>7259</v>
      </c>
      <c r="D3538" s="20">
        <v>1250</v>
      </c>
      <c r="E3538" s="7">
        <v>1300</v>
      </c>
      <c r="F3538" s="7">
        <f t="shared" si="339"/>
        <v>104</v>
      </c>
      <c r="G3538" s="7">
        <f t="shared" si="340"/>
        <v>52</v>
      </c>
      <c r="H3538" t="s">
        <v>8218</v>
      </c>
      <c r="I3538" t="s">
        <v>8223</v>
      </c>
      <c r="J3538" t="s">
        <v>8245</v>
      </c>
      <c r="K3538">
        <v>1354845600</v>
      </c>
      <c r="L3538">
        <v>1352766300</v>
      </c>
      <c r="M3538" s="13">
        <f t="shared" si="341"/>
        <v>41226.017361111109</v>
      </c>
      <c r="N3538" s="13" t="str">
        <f t="shared" si="342"/>
        <v>2012</v>
      </c>
      <c r="O3538" s="13" t="str">
        <f t="shared" si="343"/>
        <v>Nov</v>
      </c>
      <c r="P3538" s="13">
        <f t="shared" si="344"/>
        <v>41250.083333333336</v>
      </c>
      <c r="Q3538" t="b">
        <v>1</v>
      </c>
      <c r="R3538">
        <v>25</v>
      </c>
      <c r="S3538" t="b">
        <v>1</v>
      </c>
      <c r="T3538" t="s">
        <v>8269</v>
      </c>
      <c r="U3538" s="9" t="s">
        <v>8315</v>
      </c>
      <c r="V3538" t="s">
        <v>8316</v>
      </c>
    </row>
    <row r="3539" spans="1:22" ht="45" x14ac:dyDescent="0.3">
      <c r="A3539">
        <v>3613</v>
      </c>
      <c r="B3539" s="3" t="s">
        <v>3612</v>
      </c>
      <c r="C3539" s="3" t="s">
        <v>7723</v>
      </c>
      <c r="D3539" s="20">
        <v>1250</v>
      </c>
      <c r="E3539" s="7">
        <v>1250</v>
      </c>
      <c r="F3539" s="7">
        <f t="shared" si="339"/>
        <v>100</v>
      </c>
      <c r="G3539" s="7">
        <f t="shared" si="340"/>
        <v>62.5</v>
      </c>
      <c r="H3539" t="s">
        <v>8218</v>
      </c>
      <c r="I3539" t="s">
        <v>8223</v>
      </c>
      <c r="J3539" t="s">
        <v>8245</v>
      </c>
      <c r="K3539">
        <v>1403964574</v>
      </c>
      <c r="L3539">
        <v>1401372574</v>
      </c>
      <c r="M3539" s="13">
        <f t="shared" si="341"/>
        <v>41788.58997685185</v>
      </c>
      <c r="N3539" s="13" t="str">
        <f t="shared" si="342"/>
        <v>2014</v>
      </c>
      <c r="O3539" s="13" t="str">
        <f t="shared" si="343"/>
        <v>May</v>
      </c>
      <c r="P3539" s="13">
        <f t="shared" si="344"/>
        <v>41818.58997685185</v>
      </c>
      <c r="Q3539" t="b">
        <v>0</v>
      </c>
      <c r="R3539">
        <v>20</v>
      </c>
      <c r="S3539" t="b">
        <v>1</v>
      </c>
      <c r="T3539" t="s">
        <v>8269</v>
      </c>
      <c r="U3539" s="9" t="s">
        <v>8315</v>
      </c>
      <c r="V3539" t="s">
        <v>8316</v>
      </c>
    </row>
    <row r="3540" spans="1:22" ht="60" x14ac:dyDescent="0.3">
      <c r="A3540">
        <v>529</v>
      </c>
      <c r="B3540" s="3" t="s">
        <v>530</v>
      </c>
      <c r="C3540" s="3" t="s">
        <v>4639</v>
      </c>
      <c r="D3540" s="20">
        <v>1200</v>
      </c>
      <c r="E3540" s="7">
        <v>1565</v>
      </c>
      <c r="F3540" s="7">
        <f t="shared" si="339"/>
        <v>130</v>
      </c>
      <c r="G3540" s="7">
        <f t="shared" si="340"/>
        <v>86.94</v>
      </c>
      <c r="H3540" t="s">
        <v>8218</v>
      </c>
      <c r="I3540" t="s">
        <v>8228</v>
      </c>
      <c r="J3540" t="s">
        <v>8250</v>
      </c>
      <c r="K3540">
        <v>1484110800</v>
      </c>
      <c r="L3540">
        <v>1482281094</v>
      </c>
      <c r="M3540" s="13">
        <f t="shared" si="341"/>
        <v>42725.031180555554</v>
      </c>
      <c r="N3540" s="13" t="str">
        <f t="shared" si="342"/>
        <v>2016</v>
      </c>
      <c r="O3540" s="13" t="str">
        <f t="shared" si="343"/>
        <v>Dec</v>
      </c>
      <c r="P3540" s="13">
        <f t="shared" si="344"/>
        <v>42746.208333333328</v>
      </c>
      <c r="Q3540" t="b">
        <v>0</v>
      </c>
      <c r="R3540">
        <v>18</v>
      </c>
      <c r="S3540" t="b">
        <v>1</v>
      </c>
      <c r="T3540" t="s">
        <v>8269</v>
      </c>
      <c r="U3540" s="9" t="s">
        <v>8315</v>
      </c>
      <c r="V3540" t="s">
        <v>8316</v>
      </c>
    </row>
    <row r="3541" spans="1:22" ht="45" x14ac:dyDescent="0.3">
      <c r="A3541">
        <v>3180</v>
      </c>
      <c r="B3541" s="3" t="s">
        <v>3180</v>
      </c>
      <c r="C3541" s="3" t="s">
        <v>7290</v>
      </c>
      <c r="D3541" s="20">
        <v>1200</v>
      </c>
      <c r="E3541" s="7">
        <v>1437</v>
      </c>
      <c r="F3541" s="7">
        <f t="shared" si="339"/>
        <v>120</v>
      </c>
      <c r="G3541" s="7">
        <f t="shared" si="340"/>
        <v>31.93</v>
      </c>
      <c r="H3541" t="s">
        <v>8218</v>
      </c>
      <c r="I3541" t="s">
        <v>8224</v>
      </c>
      <c r="J3541" t="s">
        <v>8246</v>
      </c>
      <c r="K3541">
        <v>1403258049</v>
      </c>
      <c r="L3541">
        <v>1400666049</v>
      </c>
      <c r="M3541" s="13">
        <f t="shared" si="341"/>
        <v>41780.412604166668</v>
      </c>
      <c r="N3541" s="13" t="str">
        <f t="shared" si="342"/>
        <v>2014</v>
      </c>
      <c r="O3541" s="13" t="str">
        <f t="shared" si="343"/>
        <v>May</v>
      </c>
      <c r="P3541" s="13">
        <f t="shared" si="344"/>
        <v>41810.412604166668</v>
      </c>
      <c r="Q3541" t="b">
        <v>1</v>
      </c>
      <c r="R3541">
        <v>45</v>
      </c>
      <c r="S3541" t="b">
        <v>1</v>
      </c>
      <c r="T3541" t="s">
        <v>8269</v>
      </c>
      <c r="U3541" s="9" t="s">
        <v>8315</v>
      </c>
      <c r="V3541" t="s">
        <v>8316</v>
      </c>
    </row>
    <row r="3542" spans="1:22" ht="45" x14ac:dyDescent="0.3">
      <c r="A3542">
        <v>3226</v>
      </c>
      <c r="B3542" s="3" t="s">
        <v>3226</v>
      </c>
      <c r="C3542" s="3" t="s">
        <v>7336</v>
      </c>
      <c r="D3542" s="20">
        <v>1200</v>
      </c>
      <c r="E3542" s="7">
        <v>1250</v>
      </c>
      <c r="F3542" s="7">
        <f t="shared" si="339"/>
        <v>104</v>
      </c>
      <c r="G3542" s="7">
        <f t="shared" si="340"/>
        <v>59.52</v>
      </c>
      <c r="H3542" t="s">
        <v>8218</v>
      </c>
      <c r="I3542" t="s">
        <v>8224</v>
      </c>
      <c r="J3542" t="s">
        <v>8246</v>
      </c>
      <c r="K3542">
        <v>1446213612</v>
      </c>
      <c r="L3542">
        <v>1443621612</v>
      </c>
      <c r="M3542" s="13">
        <f t="shared" si="341"/>
        <v>42277.583472222221</v>
      </c>
      <c r="N3542" s="13" t="str">
        <f t="shared" si="342"/>
        <v>2015</v>
      </c>
      <c r="O3542" s="13" t="str">
        <f t="shared" si="343"/>
        <v>Sep</v>
      </c>
      <c r="P3542" s="13">
        <f t="shared" si="344"/>
        <v>42307.583472222221</v>
      </c>
      <c r="Q3542" t="b">
        <v>1</v>
      </c>
      <c r="R3542">
        <v>21</v>
      </c>
      <c r="S3542" t="b">
        <v>1</v>
      </c>
      <c r="T3542" t="s">
        <v>8269</v>
      </c>
      <c r="U3542" s="9" t="s">
        <v>8315</v>
      </c>
      <c r="V3542" t="s">
        <v>8316</v>
      </c>
    </row>
    <row r="3543" spans="1:22" ht="60" x14ac:dyDescent="0.3">
      <c r="A3543">
        <v>3227</v>
      </c>
      <c r="B3543" s="3" t="s">
        <v>3227</v>
      </c>
      <c r="C3543" s="3" t="s">
        <v>7337</v>
      </c>
      <c r="D3543" s="20">
        <v>1200</v>
      </c>
      <c r="E3543" s="7">
        <v>1500</v>
      </c>
      <c r="F3543" s="7">
        <f t="shared" si="339"/>
        <v>125</v>
      </c>
      <c r="G3543" s="7">
        <f t="shared" si="340"/>
        <v>50</v>
      </c>
      <c r="H3543" t="s">
        <v>8218</v>
      </c>
      <c r="I3543" t="s">
        <v>8224</v>
      </c>
      <c r="J3543" t="s">
        <v>8246</v>
      </c>
      <c r="K3543">
        <v>1484687436</v>
      </c>
      <c r="L3543">
        <v>1482095436</v>
      </c>
      <c r="M3543" s="13">
        <f t="shared" si="341"/>
        <v>42722.882361111115</v>
      </c>
      <c r="N3543" s="13" t="str">
        <f t="shared" si="342"/>
        <v>2016</v>
      </c>
      <c r="O3543" s="13" t="str">
        <f t="shared" si="343"/>
        <v>Dec</v>
      </c>
      <c r="P3543" s="13">
        <f t="shared" si="344"/>
        <v>42752.882361111115</v>
      </c>
      <c r="Q3543" t="b">
        <v>0</v>
      </c>
      <c r="R3543">
        <v>30</v>
      </c>
      <c r="S3543" t="b">
        <v>1</v>
      </c>
      <c r="T3543" t="s">
        <v>8269</v>
      </c>
      <c r="U3543" s="9" t="s">
        <v>8315</v>
      </c>
      <c r="V3543" t="s">
        <v>8316</v>
      </c>
    </row>
    <row r="3544" spans="1:22" ht="45" x14ac:dyDescent="0.3">
      <c r="A3544">
        <v>3399</v>
      </c>
      <c r="B3544" s="3" t="s">
        <v>3398</v>
      </c>
      <c r="C3544" s="3" t="s">
        <v>7509</v>
      </c>
      <c r="D3544" s="20">
        <v>1200</v>
      </c>
      <c r="E3544" s="7">
        <v>1245</v>
      </c>
      <c r="F3544" s="7">
        <f t="shared" si="339"/>
        <v>104</v>
      </c>
      <c r="G3544" s="7">
        <f t="shared" si="340"/>
        <v>27.07</v>
      </c>
      <c r="H3544" t="s">
        <v>8218</v>
      </c>
      <c r="I3544" t="s">
        <v>8224</v>
      </c>
      <c r="J3544" t="s">
        <v>8246</v>
      </c>
      <c r="K3544">
        <v>1424556325</v>
      </c>
      <c r="L3544">
        <v>1421964325</v>
      </c>
      <c r="M3544" s="13">
        <f t="shared" si="341"/>
        <v>42026.920428240745</v>
      </c>
      <c r="N3544" s="13" t="str">
        <f t="shared" si="342"/>
        <v>2015</v>
      </c>
      <c r="O3544" s="13" t="str">
        <f t="shared" si="343"/>
        <v>Jan</v>
      </c>
      <c r="P3544" s="13">
        <f t="shared" si="344"/>
        <v>42056.920428240745</v>
      </c>
      <c r="Q3544" t="b">
        <v>0</v>
      </c>
      <c r="R3544">
        <v>46</v>
      </c>
      <c r="S3544" t="b">
        <v>1</v>
      </c>
      <c r="T3544" t="s">
        <v>8269</v>
      </c>
      <c r="U3544" s="9" t="s">
        <v>8315</v>
      </c>
      <c r="V3544" t="s">
        <v>8316</v>
      </c>
    </row>
    <row r="3545" spans="1:22" ht="30" x14ac:dyDescent="0.3">
      <c r="A3545">
        <v>3439</v>
      </c>
      <c r="B3545" s="3" t="s">
        <v>3438</v>
      </c>
      <c r="C3545" s="3" t="s">
        <v>7549</v>
      </c>
      <c r="D3545" s="20">
        <v>1200</v>
      </c>
      <c r="E3545" s="7">
        <v>1616.14</v>
      </c>
      <c r="F3545" s="7">
        <f t="shared" si="339"/>
        <v>135</v>
      </c>
      <c r="G3545" s="7">
        <f t="shared" si="340"/>
        <v>89.79</v>
      </c>
      <c r="H3545" t="s">
        <v>8218</v>
      </c>
      <c r="I3545" t="s">
        <v>8223</v>
      </c>
      <c r="J3545" t="s">
        <v>8245</v>
      </c>
      <c r="K3545">
        <v>1453179540</v>
      </c>
      <c r="L3545">
        <v>1452030730</v>
      </c>
      <c r="M3545" s="13">
        <f t="shared" si="341"/>
        <v>42374.911226851851</v>
      </c>
      <c r="N3545" s="13" t="str">
        <f t="shared" si="342"/>
        <v>2016</v>
      </c>
      <c r="O3545" s="13" t="str">
        <f t="shared" si="343"/>
        <v>Jan</v>
      </c>
      <c r="P3545" s="13">
        <f t="shared" si="344"/>
        <v>42388.207638888889</v>
      </c>
      <c r="Q3545" t="b">
        <v>0</v>
      </c>
      <c r="R3545">
        <v>18</v>
      </c>
      <c r="S3545" t="b">
        <v>1</v>
      </c>
      <c r="T3545" t="s">
        <v>8269</v>
      </c>
      <c r="U3545" s="9" t="s">
        <v>8315</v>
      </c>
      <c r="V3545" t="s">
        <v>8316</v>
      </c>
    </row>
    <row r="3546" spans="1:22" ht="45" x14ac:dyDescent="0.3">
      <c r="A3546">
        <v>3541</v>
      </c>
      <c r="B3546" s="3" t="s">
        <v>3540</v>
      </c>
      <c r="C3546" s="3" t="s">
        <v>7651</v>
      </c>
      <c r="D3546" s="20">
        <v>1200</v>
      </c>
      <c r="E3546" s="7">
        <v>1260</v>
      </c>
      <c r="F3546" s="7">
        <f t="shared" si="339"/>
        <v>105</v>
      </c>
      <c r="G3546" s="7">
        <f t="shared" si="340"/>
        <v>39.380000000000003</v>
      </c>
      <c r="H3546" t="s">
        <v>8218</v>
      </c>
      <c r="I3546" t="s">
        <v>8224</v>
      </c>
      <c r="J3546" t="s">
        <v>8246</v>
      </c>
      <c r="K3546">
        <v>1441042275</v>
      </c>
      <c r="L3546">
        <v>1438882275</v>
      </c>
      <c r="M3546" s="13">
        <f t="shared" si="341"/>
        <v>42222.730034722219</v>
      </c>
      <c r="N3546" s="13" t="str">
        <f t="shared" si="342"/>
        <v>2015</v>
      </c>
      <c r="O3546" s="13" t="str">
        <f t="shared" si="343"/>
        <v>Aug</v>
      </c>
      <c r="P3546" s="13">
        <f t="shared" si="344"/>
        <v>42247.730034722219</v>
      </c>
      <c r="Q3546" t="b">
        <v>0</v>
      </c>
      <c r="R3546">
        <v>32</v>
      </c>
      <c r="S3546" t="b">
        <v>1</v>
      </c>
      <c r="T3546" t="s">
        <v>8269</v>
      </c>
      <c r="U3546" s="9" t="s">
        <v>8315</v>
      </c>
      <c r="V3546" t="s">
        <v>8316</v>
      </c>
    </row>
    <row r="3547" spans="1:22" ht="30" x14ac:dyDescent="0.3">
      <c r="A3547">
        <v>3666</v>
      </c>
      <c r="B3547" s="3" t="s">
        <v>3663</v>
      </c>
      <c r="C3547" s="3" t="s">
        <v>7776</v>
      </c>
      <c r="D3547" s="20">
        <v>1200</v>
      </c>
      <c r="E3547" s="7">
        <v>1200</v>
      </c>
      <c r="F3547" s="7">
        <f t="shared" si="339"/>
        <v>100</v>
      </c>
      <c r="G3547" s="7">
        <f t="shared" si="340"/>
        <v>31.58</v>
      </c>
      <c r="H3547" t="s">
        <v>8218</v>
      </c>
      <c r="I3547" t="s">
        <v>8223</v>
      </c>
      <c r="J3547" t="s">
        <v>8245</v>
      </c>
      <c r="K3547">
        <v>1406185200</v>
      </c>
      <c r="L3547">
        <v>1404337382</v>
      </c>
      <c r="M3547" s="13">
        <f t="shared" si="341"/>
        <v>41822.90488425926</v>
      </c>
      <c r="N3547" s="13" t="str">
        <f t="shared" si="342"/>
        <v>2014</v>
      </c>
      <c r="O3547" s="13" t="str">
        <f t="shared" si="343"/>
        <v>Jul</v>
      </c>
      <c r="P3547" s="13">
        <f t="shared" si="344"/>
        <v>41844.291666666664</v>
      </c>
      <c r="Q3547" t="b">
        <v>0</v>
      </c>
      <c r="R3547">
        <v>38</v>
      </c>
      <c r="S3547" t="b">
        <v>1</v>
      </c>
      <c r="T3547" t="s">
        <v>8269</v>
      </c>
      <c r="U3547" s="9" t="s">
        <v>8315</v>
      </c>
      <c r="V3547" t="s">
        <v>8316</v>
      </c>
    </row>
    <row r="3548" spans="1:22" ht="60" x14ac:dyDescent="0.3">
      <c r="A3548">
        <v>3832</v>
      </c>
      <c r="B3548" s="3" t="s">
        <v>3829</v>
      </c>
      <c r="C3548" s="3" t="s">
        <v>7941</v>
      </c>
      <c r="D3548" s="20">
        <v>1200</v>
      </c>
      <c r="E3548" s="7">
        <v>1256</v>
      </c>
      <c r="F3548" s="7">
        <f t="shared" si="339"/>
        <v>105</v>
      </c>
      <c r="G3548" s="7">
        <f t="shared" si="340"/>
        <v>139.56</v>
      </c>
      <c r="H3548" t="s">
        <v>8218</v>
      </c>
      <c r="I3548" t="s">
        <v>8223</v>
      </c>
      <c r="J3548" t="s">
        <v>8245</v>
      </c>
      <c r="K3548">
        <v>1455936335</v>
      </c>
      <c r="L3548">
        <v>1452048335</v>
      </c>
      <c r="M3548" s="13">
        <f t="shared" si="341"/>
        <v>42375.114988425921</v>
      </c>
      <c r="N3548" s="13" t="str">
        <f t="shared" si="342"/>
        <v>2016</v>
      </c>
      <c r="O3548" s="13" t="str">
        <f t="shared" si="343"/>
        <v>Jan</v>
      </c>
      <c r="P3548" s="13">
        <f t="shared" si="344"/>
        <v>42420.114988425921</v>
      </c>
      <c r="Q3548" t="b">
        <v>0</v>
      </c>
      <c r="R3548">
        <v>9</v>
      </c>
      <c r="S3548" t="b">
        <v>1</v>
      </c>
      <c r="T3548" t="s">
        <v>8269</v>
      </c>
      <c r="U3548" s="9" t="s">
        <v>8315</v>
      </c>
      <c r="V3548" t="s">
        <v>8316</v>
      </c>
    </row>
    <row r="3549" spans="1:22" ht="60" x14ac:dyDescent="0.3">
      <c r="A3549">
        <v>3833</v>
      </c>
      <c r="B3549" s="3" t="s">
        <v>3830</v>
      </c>
      <c r="C3549" s="3" t="s">
        <v>7942</v>
      </c>
      <c r="D3549" s="20">
        <v>1200</v>
      </c>
      <c r="E3549" s="7">
        <v>1400</v>
      </c>
      <c r="F3549" s="7">
        <f t="shared" si="339"/>
        <v>117</v>
      </c>
      <c r="G3549" s="7">
        <f t="shared" si="340"/>
        <v>70</v>
      </c>
      <c r="H3549" t="s">
        <v>8218</v>
      </c>
      <c r="I3549" t="s">
        <v>8228</v>
      </c>
      <c r="J3549" t="s">
        <v>8250</v>
      </c>
      <c r="K3549">
        <v>1417460940</v>
      </c>
      <c r="L3549">
        <v>1416516972</v>
      </c>
      <c r="M3549" s="13">
        <f t="shared" si="341"/>
        <v>41963.872361111105</v>
      </c>
      <c r="N3549" s="13" t="str">
        <f t="shared" si="342"/>
        <v>2014</v>
      </c>
      <c r="O3549" s="13" t="str">
        <f t="shared" si="343"/>
        <v>Nov</v>
      </c>
      <c r="P3549" s="13">
        <f t="shared" si="344"/>
        <v>41974.797916666663</v>
      </c>
      <c r="Q3549" t="b">
        <v>0</v>
      </c>
      <c r="R3549">
        <v>20</v>
      </c>
      <c r="S3549" t="b">
        <v>1</v>
      </c>
      <c r="T3549" t="s">
        <v>8269</v>
      </c>
      <c r="U3549" s="9" t="s">
        <v>8315</v>
      </c>
      <c r="V3549" t="s">
        <v>8316</v>
      </c>
    </row>
    <row r="3550" spans="1:22" ht="30" x14ac:dyDescent="0.3">
      <c r="A3550">
        <v>528</v>
      </c>
      <c r="B3550" s="3" t="s">
        <v>529</v>
      </c>
      <c r="C3550" s="3" t="s">
        <v>4638</v>
      </c>
      <c r="D3550" s="20">
        <v>1150</v>
      </c>
      <c r="E3550" s="7">
        <v>1330</v>
      </c>
      <c r="F3550" s="7">
        <f t="shared" si="339"/>
        <v>116</v>
      </c>
      <c r="G3550" s="7">
        <f t="shared" si="340"/>
        <v>44.33</v>
      </c>
      <c r="H3550" t="s">
        <v>8218</v>
      </c>
      <c r="I3550" t="s">
        <v>8223</v>
      </c>
      <c r="J3550" t="s">
        <v>8245</v>
      </c>
      <c r="K3550">
        <v>1434921600</v>
      </c>
      <c r="L3550">
        <v>1433109907</v>
      </c>
      <c r="M3550" s="13">
        <f t="shared" si="341"/>
        <v>42155.920219907406</v>
      </c>
      <c r="N3550" s="13" t="str">
        <f t="shared" si="342"/>
        <v>2015</v>
      </c>
      <c r="O3550" s="13" t="str">
        <f t="shared" si="343"/>
        <v>May</v>
      </c>
      <c r="P3550" s="13">
        <f t="shared" si="344"/>
        <v>42176.888888888891</v>
      </c>
      <c r="Q3550" t="b">
        <v>0</v>
      </c>
      <c r="R3550">
        <v>30</v>
      </c>
      <c r="S3550" t="b">
        <v>1</v>
      </c>
      <c r="T3550" t="s">
        <v>8269</v>
      </c>
      <c r="U3550" s="9" t="s">
        <v>8315</v>
      </c>
      <c r="V3550" t="s">
        <v>8316</v>
      </c>
    </row>
    <row r="3551" spans="1:22" ht="60" x14ac:dyDescent="0.3">
      <c r="A3551">
        <v>3546</v>
      </c>
      <c r="B3551" s="3" t="s">
        <v>3545</v>
      </c>
      <c r="C3551" s="3" t="s">
        <v>7656</v>
      </c>
      <c r="D3551" s="20">
        <v>1100</v>
      </c>
      <c r="E3551" s="7">
        <v>1125</v>
      </c>
      <c r="F3551" s="7">
        <f t="shared" ref="F3551:F3614" si="345">IFERROR(ROUND(E3551/D3551*100,0),0)</f>
        <v>102</v>
      </c>
      <c r="G3551" s="7">
        <f t="shared" si="340"/>
        <v>59.21</v>
      </c>
      <c r="H3551" t="s">
        <v>8218</v>
      </c>
      <c r="I3551" t="s">
        <v>8223</v>
      </c>
      <c r="J3551" t="s">
        <v>8245</v>
      </c>
      <c r="K3551">
        <v>1427860740</v>
      </c>
      <c r="L3551">
        <v>1426002684</v>
      </c>
      <c r="M3551" s="13">
        <f t="shared" si="341"/>
        <v>42073.660694444443</v>
      </c>
      <c r="N3551" s="13" t="str">
        <f t="shared" si="342"/>
        <v>2015</v>
      </c>
      <c r="O3551" s="13" t="str">
        <f t="shared" si="343"/>
        <v>Mar</v>
      </c>
      <c r="P3551" s="13">
        <f t="shared" si="344"/>
        <v>42095.165972222225</v>
      </c>
      <c r="Q3551" t="b">
        <v>0</v>
      </c>
      <c r="R3551">
        <v>19</v>
      </c>
      <c r="S3551" t="b">
        <v>1</v>
      </c>
      <c r="T3551" t="s">
        <v>8269</v>
      </c>
      <c r="U3551" s="9" t="s">
        <v>8315</v>
      </c>
      <c r="V3551" t="s">
        <v>8316</v>
      </c>
    </row>
    <row r="3552" spans="1:22" ht="45" x14ac:dyDescent="0.3">
      <c r="A3552">
        <v>3596</v>
      </c>
      <c r="B3552" s="3" t="s">
        <v>3595</v>
      </c>
      <c r="C3552" s="3" t="s">
        <v>7706</v>
      </c>
      <c r="D3552" s="20">
        <v>1100</v>
      </c>
      <c r="E3552" s="7">
        <v>1185</v>
      </c>
      <c r="F3552" s="7">
        <f t="shared" si="345"/>
        <v>108</v>
      </c>
      <c r="G3552" s="7">
        <f t="shared" si="340"/>
        <v>79</v>
      </c>
      <c r="H3552" t="s">
        <v>8218</v>
      </c>
      <c r="I3552" t="s">
        <v>8228</v>
      </c>
      <c r="J3552" t="s">
        <v>8250</v>
      </c>
      <c r="K3552">
        <v>1409072982</v>
      </c>
      <c r="L3552">
        <v>1407258582</v>
      </c>
      <c r="M3552" s="13">
        <f t="shared" si="341"/>
        <v>41856.715069444443</v>
      </c>
      <c r="N3552" s="13" t="str">
        <f t="shared" si="342"/>
        <v>2014</v>
      </c>
      <c r="O3552" s="13" t="str">
        <f t="shared" si="343"/>
        <v>Aug</v>
      </c>
      <c r="P3552" s="13">
        <f t="shared" si="344"/>
        <v>41877.715069444443</v>
      </c>
      <c r="Q3552" t="b">
        <v>0</v>
      </c>
      <c r="R3552">
        <v>15</v>
      </c>
      <c r="S3552" t="b">
        <v>1</v>
      </c>
      <c r="T3552" t="s">
        <v>8269</v>
      </c>
      <c r="U3552" s="9" t="s">
        <v>8315</v>
      </c>
      <c r="V3552" t="s">
        <v>8316</v>
      </c>
    </row>
    <row r="3553" spans="1:22" ht="45" x14ac:dyDescent="0.3">
      <c r="A3553">
        <v>3317</v>
      </c>
      <c r="B3553" s="3" t="s">
        <v>3317</v>
      </c>
      <c r="C3553" s="3" t="s">
        <v>7427</v>
      </c>
      <c r="D3553" s="20">
        <v>1050</v>
      </c>
      <c r="E3553" s="7">
        <v>1115</v>
      </c>
      <c r="F3553" s="7">
        <f t="shared" si="345"/>
        <v>106</v>
      </c>
      <c r="G3553" s="7">
        <f t="shared" si="340"/>
        <v>61.94</v>
      </c>
      <c r="H3553" t="s">
        <v>8218</v>
      </c>
      <c r="I3553" t="s">
        <v>8223</v>
      </c>
      <c r="J3553" t="s">
        <v>8245</v>
      </c>
      <c r="K3553">
        <v>1465347424</v>
      </c>
      <c r="L3553">
        <v>1462755424</v>
      </c>
      <c r="M3553" s="13">
        <f t="shared" si="341"/>
        <v>42499.039629629624</v>
      </c>
      <c r="N3553" s="13" t="str">
        <f t="shared" si="342"/>
        <v>2016</v>
      </c>
      <c r="O3553" s="13" t="str">
        <f t="shared" si="343"/>
        <v>May</v>
      </c>
      <c r="P3553" s="13">
        <f t="shared" si="344"/>
        <v>42529.039629629624</v>
      </c>
      <c r="Q3553" t="b">
        <v>0</v>
      </c>
      <c r="R3553">
        <v>18</v>
      </c>
      <c r="S3553" t="b">
        <v>1</v>
      </c>
      <c r="T3553" t="s">
        <v>8269</v>
      </c>
      <c r="U3553" s="9" t="s">
        <v>8315</v>
      </c>
      <c r="V3553" t="s">
        <v>8316</v>
      </c>
    </row>
    <row r="3554" spans="1:22" ht="60" x14ac:dyDescent="0.3">
      <c r="A3554">
        <v>3703</v>
      </c>
      <c r="B3554" s="3" t="s">
        <v>3700</v>
      </c>
      <c r="C3554" s="3" t="s">
        <v>7813</v>
      </c>
      <c r="D3554" s="20">
        <v>1050</v>
      </c>
      <c r="E3554" s="7">
        <v>1296</v>
      </c>
      <c r="F3554" s="7">
        <f t="shared" si="345"/>
        <v>123</v>
      </c>
      <c r="G3554" s="7">
        <f t="shared" si="340"/>
        <v>43.2</v>
      </c>
      <c r="H3554" t="s">
        <v>8218</v>
      </c>
      <c r="I3554" t="s">
        <v>8223</v>
      </c>
      <c r="J3554" t="s">
        <v>8245</v>
      </c>
      <c r="K3554">
        <v>1471071540</v>
      </c>
      <c r="L3554">
        <v>1467720388</v>
      </c>
      <c r="M3554" s="13">
        <f t="shared" si="341"/>
        <v>42556.504490740743</v>
      </c>
      <c r="N3554" s="13" t="str">
        <f t="shared" si="342"/>
        <v>2016</v>
      </c>
      <c r="O3554" s="13" t="str">
        <f t="shared" si="343"/>
        <v>Jul</v>
      </c>
      <c r="P3554" s="13">
        <f t="shared" si="344"/>
        <v>42595.290972222225</v>
      </c>
      <c r="Q3554" t="b">
        <v>0</v>
      </c>
      <c r="R3554">
        <v>30</v>
      </c>
      <c r="S3554" t="b">
        <v>1</v>
      </c>
      <c r="T3554" t="s">
        <v>8269</v>
      </c>
      <c r="U3554" s="9" t="s">
        <v>8315</v>
      </c>
      <c r="V3554" t="s">
        <v>8316</v>
      </c>
    </row>
    <row r="3555" spans="1:22" ht="45" x14ac:dyDescent="0.3">
      <c r="A3555">
        <v>2782</v>
      </c>
      <c r="B3555" s="3" t="s">
        <v>2782</v>
      </c>
      <c r="C3555" s="3" t="s">
        <v>6892</v>
      </c>
      <c r="D3555" s="20">
        <v>1000</v>
      </c>
      <c r="E3555" s="7">
        <v>1200</v>
      </c>
      <c r="F3555" s="7">
        <f t="shared" si="345"/>
        <v>120</v>
      </c>
      <c r="G3555" s="7">
        <f t="shared" si="340"/>
        <v>66.67</v>
      </c>
      <c r="H3555" t="s">
        <v>8218</v>
      </c>
      <c r="I3555" t="s">
        <v>8223</v>
      </c>
      <c r="J3555" t="s">
        <v>8245</v>
      </c>
      <c r="K3555">
        <v>1424149140</v>
      </c>
      <c r="L3555">
        <v>1421964718</v>
      </c>
      <c r="M3555" s="13">
        <f t="shared" si="341"/>
        <v>42026.924976851849</v>
      </c>
      <c r="N3555" s="13" t="str">
        <f t="shared" si="342"/>
        <v>2015</v>
      </c>
      <c r="O3555" s="13" t="str">
        <f t="shared" si="343"/>
        <v>Jan</v>
      </c>
      <c r="P3555" s="13">
        <f t="shared" si="344"/>
        <v>42052.207638888889</v>
      </c>
      <c r="Q3555" t="b">
        <v>0</v>
      </c>
      <c r="R3555">
        <v>18</v>
      </c>
      <c r="S3555" t="b">
        <v>1</v>
      </c>
      <c r="T3555" t="s">
        <v>8269</v>
      </c>
      <c r="U3555" s="9" t="s">
        <v>8315</v>
      </c>
      <c r="V3555" t="s">
        <v>8316</v>
      </c>
    </row>
    <row r="3556" spans="1:22" ht="60" x14ac:dyDescent="0.3">
      <c r="A3556">
        <v>2783</v>
      </c>
      <c r="B3556" s="3" t="s">
        <v>2783</v>
      </c>
      <c r="C3556" s="3" t="s">
        <v>6893</v>
      </c>
      <c r="D3556" s="20">
        <v>1000</v>
      </c>
      <c r="E3556" s="7">
        <v>1145</v>
      </c>
      <c r="F3556" s="7">
        <f t="shared" si="345"/>
        <v>115</v>
      </c>
      <c r="G3556" s="7">
        <f t="shared" si="340"/>
        <v>18.77</v>
      </c>
      <c r="H3556" t="s">
        <v>8218</v>
      </c>
      <c r="I3556" t="s">
        <v>8224</v>
      </c>
      <c r="J3556" t="s">
        <v>8246</v>
      </c>
      <c r="K3556">
        <v>1429793446</v>
      </c>
      <c r="L3556">
        <v>1428583846</v>
      </c>
      <c r="M3556" s="13">
        <f t="shared" si="341"/>
        <v>42103.535254629634</v>
      </c>
      <c r="N3556" s="13" t="str">
        <f t="shared" si="342"/>
        <v>2015</v>
      </c>
      <c r="O3556" s="13" t="str">
        <f t="shared" si="343"/>
        <v>Apr</v>
      </c>
      <c r="P3556" s="13">
        <f t="shared" si="344"/>
        <v>42117.535254629634</v>
      </c>
      <c r="Q3556" t="b">
        <v>0</v>
      </c>
      <c r="R3556">
        <v>61</v>
      </c>
      <c r="S3556" t="b">
        <v>1</v>
      </c>
      <c r="T3556" t="s">
        <v>8269</v>
      </c>
      <c r="U3556" s="9" t="s">
        <v>8315</v>
      </c>
      <c r="V3556" t="s">
        <v>8316</v>
      </c>
    </row>
    <row r="3557" spans="1:22" ht="45" x14ac:dyDescent="0.3">
      <c r="A3557">
        <v>2787</v>
      </c>
      <c r="B3557" s="3" t="s">
        <v>2787</v>
      </c>
      <c r="C3557" s="3" t="s">
        <v>6897</v>
      </c>
      <c r="D3557" s="20">
        <v>1000</v>
      </c>
      <c r="E3557" s="7">
        <v>1197</v>
      </c>
      <c r="F3557" s="7">
        <f t="shared" si="345"/>
        <v>120</v>
      </c>
      <c r="G3557" s="7">
        <f t="shared" si="340"/>
        <v>31.5</v>
      </c>
      <c r="H3557" t="s">
        <v>8218</v>
      </c>
      <c r="I3557" t="s">
        <v>8223</v>
      </c>
      <c r="J3557" t="s">
        <v>8245</v>
      </c>
      <c r="K3557">
        <v>1405658752</v>
      </c>
      <c r="L3557">
        <v>1403066752</v>
      </c>
      <c r="M3557" s="13">
        <f t="shared" si="341"/>
        <v>41808.198518518519</v>
      </c>
      <c r="N3557" s="13" t="str">
        <f t="shared" si="342"/>
        <v>2014</v>
      </c>
      <c r="O3557" s="13" t="str">
        <f t="shared" si="343"/>
        <v>Jun</v>
      </c>
      <c r="P3557" s="13">
        <f t="shared" si="344"/>
        <v>41838.198518518519</v>
      </c>
      <c r="Q3557" t="b">
        <v>0</v>
      </c>
      <c r="R3557">
        <v>38</v>
      </c>
      <c r="S3557" t="b">
        <v>1</v>
      </c>
      <c r="T3557" t="s">
        <v>8269</v>
      </c>
      <c r="U3557" s="9" t="s">
        <v>8315</v>
      </c>
      <c r="V3557" t="s">
        <v>8316</v>
      </c>
    </row>
    <row r="3558" spans="1:22" ht="45" x14ac:dyDescent="0.3">
      <c r="A3558">
        <v>2800</v>
      </c>
      <c r="B3558" s="3" t="s">
        <v>2800</v>
      </c>
      <c r="C3558" s="3" t="s">
        <v>6910</v>
      </c>
      <c r="D3558" s="20">
        <v>1000</v>
      </c>
      <c r="E3558" s="7">
        <v>1330</v>
      </c>
      <c r="F3558" s="7">
        <f t="shared" si="345"/>
        <v>133</v>
      </c>
      <c r="G3558" s="7">
        <f t="shared" si="340"/>
        <v>42.9</v>
      </c>
      <c r="H3558" t="s">
        <v>8218</v>
      </c>
      <c r="I3558" t="s">
        <v>8224</v>
      </c>
      <c r="J3558" t="s">
        <v>8246</v>
      </c>
      <c r="K3558">
        <v>1420377366</v>
      </c>
      <c r="L3558">
        <v>1415193366</v>
      </c>
      <c r="M3558" s="13">
        <f t="shared" si="341"/>
        <v>41948.552847222221</v>
      </c>
      <c r="N3558" s="13" t="str">
        <f t="shared" si="342"/>
        <v>2014</v>
      </c>
      <c r="O3558" s="13" t="str">
        <f t="shared" si="343"/>
        <v>Nov</v>
      </c>
      <c r="P3558" s="13">
        <f t="shared" si="344"/>
        <v>42008.552847222221</v>
      </c>
      <c r="Q3558" t="b">
        <v>0</v>
      </c>
      <c r="R3558">
        <v>31</v>
      </c>
      <c r="S3558" t="b">
        <v>1</v>
      </c>
      <c r="T3558" t="s">
        <v>8269</v>
      </c>
      <c r="U3558" s="9" t="s">
        <v>8315</v>
      </c>
      <c r="V3558" t="s">
        <v>8316</v>
      </c>
    </row>
    <row r="3559" spans="1:22" ht="45" x14ac:dyDescent="0.3">
      <c r="A3559">
        <v>2804</v>
      </c>
      <c r="B3559" s="3" t="s">
        <v>2804</v>
      </c>
      <c r="C3559" s="3" t="s">
        <v>6914</v>
      </c>
      <c r="D3559" s="20">
        <v>1000</v>
      </c>
      <c r="E3559" s="7">
        <v>1150</v>
      </c>
      <c r="F3559" s="7">
        <f t="shared" si="345"/>
        <v>115</v>
      </c>
      <c r="G3559" s="7">
        <f t="shared" si="340"/>
        <v>50</v>
      </c>
      <c r="H3559" t="s">
        <v>8218</v>
      </c>
      <c r="I3559" t="s">
        <v>8224</v>
      </c>
      <c r="J3559" t="s">
        <v>8246</v>
      </c>
      <c r="K3559">
        <v>1411987990</v>
      </c>
      <c r="L3559">
        <v>1409395990</v>
      </c>
      <c r="M3559" s="13">
        <f t="shared" si="341"/>
        <v>41881.453587962962</v>
      </c>
      <c r="N3559" s="13" t="str">
        <f t="shared" si="342"/>
        <v>2014</v>
      </c>
      <c r="O3559" s="13" t="str">
        <f t="shared" si="343"/>
        <v>Aug</v>
      </c>
      <c r="P3559" s="13">
        <f t="shared" si="344"/>
        <v>41911.453587962962</v>
      </c>
      <c r="Q3559" t="b">
        <v>0</v>
      </c>
      <c r="R3559">
        <v>23</v>
      </c>
      <c r="S3559" t="b">
        <v>1</v>
      </c>
      <c r="T3559" t="s">
        <v>8269</v>
      </c>
      <c r="U3559" s="9" t="s">
        <v>8315</v>
      </c>
      <c r="V3559" t="s">
        <v>8316</v>
      </c>
    </row>
    <row r="3560" spans="1:22" ht="60" x14ac:dyDescent="0.3">
      <c r="A3560">
        <v>2821</v>
      </c>
      <c r="B3560" s="3" t="s">
        <v>2821</v>
      </c>
      <c r="C3560" s="3" t="s">
        <v>6931</v>
      </c>
      <c r="D3560" s="20">
        <v>1000</v>
      </c>
      <c r="E3560" s="7">
        <v>1000</v>
      </c>
      <c r="F3560" s="7">
        <f t="shared" si="345"/>
        <v>100</v>
      </c>
      <c r="G3560" s="7">
        <f t="shared" si="340"/>
        <v>28.57</v>
      </c>
      <c r="H3560" t="s">
        <v>8218</v>
      </c>
      <c r="I3560" t="s">
        <v>8224</v>
      </c>
      <c r="J3560" t="s">
        <v>8246</v>
      </c>
      <c r="K3560">
        <v>1411510135</v>
      </c>
      <c r="L3560">
        <v>1408918135</v>
      </c>
      <c r="M3560" s="13">
        <f t="shared" si="341"/>
        <v>41875.922858796301</v>
      </c>
      <c r="N3560" s="13" t="str">
        <f t="shared" si="342"/>
        <v>2014</v>
      </c>
      <c r="O3560" s="13" t="str">
        <f t="shared" si="343"/>
        <v>Aug</v>
      </c>
      <c r="P3560" s="13">
        <f t="shared" si="344"/>
        <v>41905.922858796301</v>
      </c>
      <c r="Q3560" t="b">
        <v>0</v>
      </c>
      <c r="R3560">
        <v>35</v>
      </c>
      <c r="S3560" t="b">
        <v>1</v>
      </c>
      <c r="T3560" t="s">
        <v>8269</v>
      </c>
      <c r="U3560" s="9" t="s">
        <v>8315</v>
      </c>
      <c r="V3560" t="s">
        <v>8316</v>
      </c>
    </row>
    <row r="3561" spans="1:22" ht="45" x14ac:dyDescent="0.3">
      <c r="A3561">
        <v>2835</v>
      </c>
      <c r="B3561" s="3" t="s">
        <v>2835</v>
      </c>
      <c r="C3561" s="3" t="s">
        <v>6945</v>
      </c>
      <c r="D3561" s="20">
        <v>1000</v>
      </c>
      <c r="E3561" s="7">
        <v>1870.99</v>
      </c>
      <c r="F3561" s="7">
        <f t="shared" si="345"/>
        <v>187</v>
      </c>
      <c r="G3561" s="7">
        <f t="shared" si="340"/>
        <v>20.12</v>
      </c>
      <c r="H3561" t="s">
        <v>8218</v>
      </c>
      <c r="I3561" t="s">
        <v>8224</v>
      </c>
      <c r="J3561" t="s">
        <v>8246</v>
      </c>
      <c r="K3561">
        <v>1449273600</v>
      </c>
      <c r="L3561">
        <v>1446742417</v>
      </c>
      <c r="M3561" s="13">
        <f t="shared" si="341"/>
        <v>42313.703900462962</v>
      </c>
      <c r="N3561" s="13" t="str">
        <f t="shared" si="342"/>
        <v>2015</v>
      </c>
      <c r="O3561" s="13" t="str">
        <f t="shared" si="343"/>
        <v>Nov</v>
      </c>
      <c r="P3561" s="13">
        <f t="shared" si="344"/>
        <v>42343</v>
      </c>
      <c r="Q3561" t="b">
        <v>0</v>
      </c>
      <c r="R3561">
        <v>93</v>
      </c>
      <c r="S3561" t="b">
        <v>1</v>
      </c>
      <c r="T3561" t="s">
        <v>8269</v>
      </c>
      <c r="U3561" s="9" t="s">
        <v>8315</v>
      </c>
      <c r="V3561" t="s">
        <v>8316</v>
      </c>
    </row>
    <row r="3562" spans="1:22" ht="45" x14ac:dyDescent="0.3">
      <c r="A3562">
        <v>2962</v>
      </c>
      <c r="B3562" s="3" t="s">
        <v>2962</v>
      </c>
      <c r="C3562" s="3" t="s">
        <v>7072</v>
      </c>
      <c r="D3562" s="20">
        <v>1000</v>
      </c>
      <c r="E3562" s="7">
        <v>1218</v>
      </c>
      <c r="F3562" s="7">
        <f t="shared" si="345"/>
        <v>122</v>
      </c>
      <c r="G3562" s="7">
        <f t="shared" si="340"/>
        <v>60.9</v>
      </c>
      <c r="H3562" t="s">
        <v>8218</v>
      </c>
      <c r="I3562" t="s">
        <v>8223</v>
      </c>
      <c r="J3562" t="s">
        <v>8245</v>
      </c>
      <c r="K3562">
        <v>1425193140</v>
      </c>
      <c r="L3562">
        <v>1422769906</v>
      </c>
      <c r="M3562" s="13">
        <f t="shared" si="341"/>
        <v>42036.24428240741</v>
      </c>
      <c r="N3562" s="13" t="str">
        <f t="shared" si="342"/>
        <v>2015</v>
      </c>
      <c r="O3562" s="13" t="str">
        <f t="shared" si="343"/>
        <v>Feb</v>
      </c>
      <c r="P3562" s="13">
        <f t="shared" si="344"/>
        <v>42064.290972222225</v>
      </c>
      <c r="Q3562" t="b">
        <v>0</v>
      </c>
      <c r="R3562">
        <v>20</v>
      </c>
      <c r="S3562" t="b">
        <v>1</v>
      </c>
      <c r="T3562" t="s">
        <v>8269</v>
      </c>
      <c r="U3562" s="9" t="s">
        <v>8315</v>
      </c>
      <c r="V3562" t="s">
        <v>8316</v>
      </c>
    </row>
    <row r="3563" spans="1:22" ht="45" x14ac:dyDescent="0.3">
      <c r="A3563">
        <v>2969</v>
      </c>
      <c r="B3563" s="3" t="s">
        <v>2969</v>
      </c>
      <c r="C3563" s="3" t="s">
        <v>7079</v>
      </c>
      <c r="D3563" s="20">
        <v>1000</v>
      </c>
      <c r="E3563" s="7">
        <v>1625</v>
      </c>
      <c r="F3563" s="7">
        <f t="shared" si="345"/>
        <v>163</v>
      </c>
      <c r="G3563" s="7">
        <f t="shared" si="340"/>
        <v>95.59</v>
      </c>
      <c r="H3563" t="s">
        <v>8218</v>
      </c>
      <c r="I3563" t="s">
        <v>8228</v>
      </c>
      <c r="J3563" t="s">
        <v>8250</v>
      </c>
      <c r="K3563">
        <v>1430693460</v>
      </c>
      <c r="L3563">
        <v>1428087153</v>
      </c>
      <c r="M3563" s="13">
        <f t="shared" si="341"/>
        <v>42097.786493055552</v>
      </c>
      <c r="N3563" s="13" t="str">
        <f t="shared" si="342"/>
        <v>2015</v>
      </c>
      <c r="O3563" s="13" t="str">
        <f t="shared" si="343"/>
        <v>Apr</v>
      </c>
      <c r="P3563" s="13">
        <f t="shared" si="344"/>
        <v>42127.952083333337</v>
      </c>
      <c r="Q3563" t="b">
        <v>0</v>
      </c>
      <c r="R3563">
        <v>17</v>
      </c>
      <c r="S3563" t="b">
        <v>1</v>
      </c>
      <c r="T3563" t="s">
        <v>8269</v>
      </c>
      <c r="U3563" s="9" t="s">
        <v>8315</v>
      </c>
      <c r="V3563" t="s">
        <v>8316</v>
      </c>
    </row>
    <row r="3564" spans="1:22" ht="60" x14ac:dyDescent="0.3">
      <c r="A3564">
        <v>3185</v>
      </c>
      <c r="B3564" s="3" t="s">
        <v>3185</v>
      </c>
      <c r="C3564" s="3" t="s">
        <v>7295</v>
      </c>
      <c r="D3564" s="20">
        <v>1000</v>
      </c>
      <c r="E3564" s="7">
        <v>1000</v>
      </c>
      <c r="F3564" s="7">
        <f t="shared" si="345"/>
        <v>100</v>
      </c>
      <c r="G3564" s="7">
        <f t="shared" si="340"/>
        <v>41.67</v>
      </c>
      <c r="H3564" t="s">
        <v>8218</v>
      </c>
      <c r="I3564" t="s">
        <v>8224</v>
      </c>
      <c r="J3564" t="s">
        <v>8246</v>
      </c>
      <c r="K3564">
        <v>1405553241</v>
      </c>
      <c r="L3564">
        <v>1404948441</v>
      </c>
      <c r="M3564" s="13">
        <f t="shared" si="341"/>
        <v>41829.977326388893</v>
      </c>
      <c r="N3564" s="13" t="str">
        <f t="shared" si="342"/>
        <v>2014</v>
      </c>
      <c r="O3564" s="13" t="str">
        <f t="shared" si="343"/>
        <v>Jul</v>
      </c>
      <c r="P3564" s="13">
        <f t="shared" si="344"/>
        <v>41836.977326388893</v>
      </c>
      <c r="Q3564" t="b">
        <v>1</v>
      </c>
      <c r="R3564">
        <v>24</v>
      </c>
      <c r="S3564" t="b">
        <v>1</v>
      </c>
      <c r="T3564" t="s">
        <v>8269</v>
      </c>
      <c r="U3564" s="9" t="s">
        <v>8315</v>
      </c>
      <c r="V3564" t="s">
        <v>8316</v>
      </c>
    </row>
    <row r="3565" spans="1:22" ht="45" x14ac:dyDescent="0.3">
      <c r="A3565">
        <v>3231</v>
      </c>
      <c r="B3565" s="3" t="s">
        <v>3231</v>
      </c>
      <c r="C3565" s="3" t="s">
        <v>7341</v>
      </c>
      <c r="D3565" s="20">
        <v>1000</v>
      </c>
      <c r="E3565" s="7">
        <v>1610</v>
      </c>
      <c r="F3565" s="7">
        <f t="shared" si="345"/>
        <v>161</v>
      </c>
      <c r="G3565" s="7">
        <f t="shared" si="340"/>
        <v>57.5</v>
      </c>
      <c r="H3565" t="s">
        <v>8218</v>
      </c>
      <c r="I3565" t="s">
        <v>8223</v>
      </c>
      <c r="J3565" t="s">
        <v>8245</v>
      </c>
      <c r="K3565">
        <v>1460846347</v>
      </c>
      <c r="L3565">
        <v>1458254347</v>
      </c>
      <c r="M3565" s="13">
        <f t="shared" si="341"/>
        <v>42446.943831018521</v>
      </c>
      <c r="N3565" s="13" t="str">
        <f t="shared" si="342"/>
        <v>2016</v>
      </c>
      <c r="O3565" s="13" t="str">
        <f t="shared" si="343"/>
        <v>Mar</v>
      </c>
      <c r="P3565" s="13">
        <f t="shared" si="344"/>
        <v>42476.943831018521</v>
      </c>
      <c r="Q3565" t="b">
        <v>0</v>
      </c>
      <c r="R3565">
        <v>28</v>
      </c>
      <c r="S3565" t="b">
        <v>1</v>
      </c>
      <c r="T3565" t="s">
        <v>8269</v>
      </c>
      <c r="U3565" s="9" t="s">
        <v>8315</v>
      </c>
      <c r="V3565" t="s">
        <v>8316</v>
      </c>
    </row>
    <row r="3566" spans="1:22" ht="45" x14ac:dyDescent="0.3">
      <c r="A3566">
        <v>3232</v>
      </c>
      <c r="B3566" s="3" t="s">
        <v>3232</v>
      </c>
      <c r="C3566" s="3" t="s">
        <v>7342</v>
      </c>
      <c r="D3566" s="20">
        <v>1000</v>
      </c>
      <c r="E3566" s="7">
        <v>1312</v>
      </c>
      <c r="F3566" s="7">
        <f t="shared" si="345"/>
        <v>131</v>
      </c>
      <c r="G3566" s="7">
        <f t="shared" si="340"/>
        <v>50.46</v>
      </c>
      <c r="H3566" t="s">
        <v>8218</v>
      </c>
      <c r="I3566" t="s">
        <v>8223</v>
      </c>
      <c r="J3566" t="s">
        <v>8245</v>
      </c>
      <c r="K3566">
        <v>1462334340</v>
      </c>
      <c r="L3566">
        <v>1459711917</v>
      </c>
      <c r="M3566" s="13">
        <f t="shared" si="341"/>
        <v>42463.81385416667</v>
      </c>
      <c r="N3566" s="13" t="str">
        <f t="shared" si="342"/>
        <v>2016</v>
      </c>
      <c r="O3566" s="13" t="str">
        <f t="shared" si="343"/>
        <v>Apr</v>
      </c>
      <c r="P3566" s="13">
        <f t="shared" si="344"/>
        <v>42494.165972222225</v>
      </c>
      <c r="Q3566" t="b">
        <v>1</v>
      </c>
      <c r="R3566">
        <v>26</v>
      </c>
      <c r="S3566" t="b">
        <v>1</v>
      </c>
      <c r="T3566" t="s">
        <v>8269</v>
      </c>
      <c r="U3566" s="9" t="s">
        <v>8315</v>
      </c>
      <c r="V3566" t="s">
        <v>8316</v>
      </c>
    </row>
    <row r="3567" spans="1:22" ht="60" x14ac:dyDescent="0.3">
      <c r="A3567">
        <v>3307</v>
      </c>
      <c r="B3567" s="3" t="s">
        <v>3307</v>
      </c>
      <c r="C3567" s="3" t="s">
        <v>7417</v>
      </c>
      <c r="D3567" s="20">
        <v>1000</v>
      </c>
      <c r="E3567" s="7">
        <v>1066.8</v>
      </c>
      <c r="F3567" s="7">
        <f t="shared" si="345"/>
        <v>107</v>
      </c>
      <c r="G3567" s="7">
        <f t="shared" si="340"/>
        <v>53.34</v>
      </c>
      <c r="H3567" t="s">
        <v>8218</v>
      </c>
      <c r="I3567" t="s">
        <v>8223</v>
      </c>
      <c r="J3567" t="s">
        <v>8245</v>
      </c>
      <c r="K3567">
        <v>1463275339</v>
      </c>
      <c r="L3567">
        <v>1460683339</v>
      </c>
      <c r="M3567" s="13">
        <f t="shared" si="341"/>
        <v>42475.057164351849</v>
      </c>
      <c r="N3567" s="13" t="str">
        <f t="shared" si="342"/>
        <v>2016</v>
      </c>
      <c r="O3567" s="13" t="str">
        <f t="shared" si="343"/>
        <v>Apr</v>
      </c>
      <c r="P3567" s="13">
        <f t="shared" si="344"/>
        <v>42505.057164351849</v>
      </c>
      <c r="Q3567" t="b">
        <v>0</v>
      </c>
      <c r="R3567">
        <v>20</v>
      </c>
      <c r="S3567" t="b">
        <v>1</v>
      </c>
      <c r="T3567" t="s">
        <v>8269</v>
      </c>
      <c r="U3567" s="9" t="s">
        <v>8315</v>
      </c>
      <c r="V3567" t="s">
        <v>8316</v>
      </c>
    </row>
    <row r="3568" spans="1:22" ht="60" x14ac:dyDescent="0.3">
      <c r="A3568">
        <v>3323</v>
      </c>
      <c r="B3568" s="3" t="s">
        <v>3323</v>
      </c>
      <c r="C3568" s="3" t="s">
        <v>7433</v>
      </c>
      <c r="D3568" s="20">
        <v>1000</v>
      </c>
      <c r="E3568" s="7">
        <v>1259</v>
      </c>
      <c r="F3568" s="7">
        <f t="shared" si="345"/>
        <v>126</v>
      </c>
      <c r="G3568" s="7">
        <f t="shared" si="340"/>
        <v>25.69</v>
      </c>
      <c r="H3568" t="s">
        <v>8218</v>
      </c>
      <c r="I3568" t="s">
        <v>8224</v>
      </c>
      <c r="J3568" t="s">
        <v>8246</v>
      </c>
      <c r="K3568">
        <v>1474793208</v>
      </c>
      <c r="L3568">
        <v>1472201208</v>
      </c>
      <c r="M3568" s="13">
        <f t="shared" si="341"/>
        <v>42608.36583333333</v>
      </c>
      <c r="N3568" s="13" t="str">
        <f t="shared" si="342"/>
        <v>2016</v>
      </c>
      <c r="O3568" s="13" t="str">
        <f t="shared" si="343"/>
        <v>Aug</v>
      </c>
      <c r="P3568" s="13">
        <f t="shared" si="344"/>
        <v>42638.36583333333</v>
      </c>
      <c r="Q3568" t="b">
        <v>0</v>
      </c>
      <c r="R3568">
        <v>49</v>
      </c>
      <c r="S3568" t="b">
        <v>1</v>
      </c>
      <c r="T3568" t="s">
        <v>8269</v>
      </c>
      <c r="U3568" s="9" t="s">
        <v>8315</v>
      </c>
      <c r="V3568" t="s">
        <v>8316</v>
      </c>
    </row>
    <row r="3569" spans="1:22" ht="45" x14ac:dyDescent="0.3">
      <c r="A3569">
        <v>3329</v>
      </c>
      <c r="B3569" s="3" t="s">
        <v>3329</v>
      </c>
      <c r="C3569" s="3" t="s">
        <v>7439</v>
      </c>
      <c r="D3569" s="20">
        <v>1000</v>
      </c>
      <c r="E3569" s="7">
        <v>1168</v>
      </c>
      <c r="F3569" s="7">
        <f t="shared" si="345"/>
        <v>117</v>
      </c>
      <c r="G3569" s="7">
        <f t="shared" si="340"/>
        <v>44.92</v>
      </c>
      <c r="H3569" t="s">
        <v>8218</v>
      </c>
      <c r="I3569" t="s">
        <v>8224</v>
      </c>
      <c r="J3569" t="s">
        <v>8246</v>
      </c>
      <c r="K3569">
        <v>1406502000</v>
      </c>
      <c r="L3569">
        <v>1405583108</v>
      </c>
      <c r="M3569" s="13">
        <f t="shared" si="341"/>
        <v>41837.323009259257</v>
      </c>
      <c r="N3569" s="13" t="str">
        <f t="shared" si="342"/>
        <v>2014</v>
      </c>
      <c r="O3569" s="13" t="str">
        <f t="shared" si="343"/>
        <v>Jul</v>
      </c>
      <c r="P3569" s="13">
        <f t="shared" si="344"/>
        <v>41847.958333333336</v>
      </c>
      <c r="Q3569" t="b">
        <v>0</v>
      </c>
      <c r="R3569">
        <v>26</v>
      </c>
      <c r="S3569" t="b">
        <v>1</v>
      </c>
      <c r="T3569" t="s">
        <v>8269</v>
      </c>
      <c r="U3569" s="9" t="s">
        <v>8315</v>
      </c>
      <c r="V3569" t="s">
        <v>8316</v>
      </c>
    </row>
    <row r="3570" spans="1:22" ht="45" x14ac:dyDescent="0.3">
      <c r="A3570">
        <v>3349</v>
      </c>
      <c r="B3570" s="3" t="s">
        <v>3348</v>
      </c>
      <c r="C3570" s="3" t="s">
        <v>7459</v>
      </c>
      <c r="D3570" s="20">
        <v>1000</v>
      </c>
      <c r="E3570" s="7">
        <v>1534</v>
      </c>
      <c r="F3570" s="7">
        <f t="shared" si="345"/>
        <v>153</v>
      </c>
      <c r="G3570" s="7">
        <f t="shared" si="340"/>
        <v>109.57</v>
      </c>
      <c r="H3570" t="s">
        <v>8218</v>
      </c>
      <c r="I3570" t="s">
        <v>8223</v>
      </c>
      <c r="J3570" t="s">
        <v>8245</v>
      </c>
      <c r="K3570">
        <v>1465837200</v>
      </c>
      <c r="L3570">
        <v>1463971172</v>
      </c>
      <c r="M3570" s="13">
        <f t="shared" si="341"/>
        <v>42513.110787037032</v>
      </c>
      <c r="N3570" s="13" t="str">
        <f t="shared" si="342"/>
        <v>2016</v>
      </c>
      <c r="O3570" s="13" t="str">
        <f t="shared" si="343"/>
        <v>May</v>
      </c>
      <c r="P3570" s="13">
        <f t="shared" si="344"/>
        <v>42534.708333333328</v>
      </c>
      <c r="Q3570" t="b">
        <v>0</v>
      </c>
      <c r="R3570">
        <v>14</v>
      </c>
      <c r="S3570" t="b">
        <v>1</v>
      </c>
      <c r="T3570" t="s">
        <v>8269</v>
      </c>
      <c r="U3570" s="9" t="s">
        <v>8315</v>
      </c>
      <c r="V3570" t="s">
        <v>8316</v>
      </c>
    </row>
    <row r="3571" spans="1:22" ht="45" x14ac:dyDescent="0.3">
      <c r="A3571">
        <v>3368</v>
      </c>
      <c r="B3571" s="3" t="s">
        <v>3367</v>
      </c>
      <c r="C3571" s="3" t="s">
        <v>7478</v>
      </c>
      <c r="D3571" s="20">
        <v>1000</v>
      </c>
      <c r="E3571" s="7">
        <v>1046</v>
      </c>
      <c r="F3571" s="7">
        <f t="shared" si="345"/>
        <v>105</v>
      </c>
      <c r="G3571" s="7">
        <f t="shared" si="340"/>
        <v>45.48</v>
      </c>
      <c r="H3571" t="s">
        <v>8218</v>
      </c>
      <c r="I3571" t="s">
        <v>8223</v>
      </c>
      <c r="J3571" t="s">
        <v>8245</v>
      </c>
      <c r="K3571">
        <v>1420088400</v>
      </c>
      <c r="L3571">
        <v>1416977259</v>
      </c>
      <c r="M3571" s="13">
        <f t="shared" si="341"/>
        <v>41969.199756944443</v>
      </c>
      <c r="N3571" s="13" t="str">
        <f t="shared" si="342"/>
        <v>2014</v>
      </c>
      <c r="O3571" s="13" t="str">
        <f t="shared" si="343"/>
        <v>Nov</v>
      </c>
      <c r="P3571" s="13">
        <f t="shared" si="344"/>
        <v>42005.208333333328</v>
      </c>
      <c r="Q3571" t="b">
        <v>0</v>
      </c>
      <c r="R3571">
        <v>23</v>
      </c>
      <c r="S3571" t="b">
        <v>1</v>
      </c>
      <c r="T3571" t="s">
        <v>8269</v>
      </c>
      <c r="U3571" s="9" t="s">
        <v>8315</v>
      </c>
      <c r="V3571" t="s">
        <v>8316</v>
      </c>
    </row>
    <row r="3572" spans="1:22" ht="45" x14ac:dyDescent="0.3">
      <c r="A3572">
        <v>3372</v>
      </c>
      <c r="B3572" s="3" t="s">
        <v>3371</v>
      </c>
      <c r="C3572" s="3" t="s">
        <v>7482</v>
      </c>
      <c r="D3572" s="20">
        <v>1000</v>
      </c>
      <c r="E3572" s="7">
        <v>1035</v>
      </c>
      <c r="F3572" s="7">
        <f t="shared" si="345"/>
        <v>104</v>
      </c>
      <c r="G3572" s="7">
        <f t="shared" si="340"/>
        <v>38.33</v>
      </c>
      <c r="H3572" t="s">
        <v>8218</v>
      </c>
      <c r="I3572" t="s">
        <v>8223</v>
      </c>
      <c r="J3572" t="s">
        <v>8245</v>
      </c>
      <c r="K3572">
        <v>1408942740</v>
      </c>
      <c r="L3572">
        <v>1407157756</v>
      </c>
      <c r="M3572" s="13">
        <f t="shared" si="341"/>
        <v>41855.548101851848</v>
      </c>
      <c r="N3572" s="13" t="str">
        <f t="shared" si="342"/>
        <v>2014</v>
      </c>
      <c r="O3572" s="13" t="str">
        <f t="shared" si="343"/>
        <v>Aug</v>
      </c>
      <c r="P3572" s="13">
        <f t="shared" si="344"/>
        <v>41876.207638888889</v>
      </c>
      <c r="Q3572" t="b">
        <v>0</v>
      </c>
      <c r="R3572">
        <v>27</v>
      </c>
      <c r="S3572" t="b">
        <v>1</v>
      </c>
      <c r="T3572" t="s">
        <v>8269</v>
      </c>
      <c r="U3572" s="9" t="s">
        <v>8315</v>
      </c>
      <c r="V3572" t="s">
        <v>8316</v>
      </c>
    </row>
    <row r="3573" spans="1:22" ht="45" x14ac:dyDescent="0.3">
      <c r="A3573">
        <v>3435</v>
      </c>
      <c r="B3573" s="3" t="s">
        <v>3434</v>
      </c>
      <c r="C3573" s="3" t="s">
        <v>7545</v>
      </c>
      <c r="D3573" s="20">
        <v>1000</v>
      </c>
      <c r="E3573" s="7">
        <v>1120</v>
      </c>
      <c r="F3573" s="7">
        <f t="shared" si="345"/>
        <v>112</v>
      </c>
      <c r="G3573" s="7">
        <f t="shared" si="340"/>
        <v>58.95</v>
      </c>
      <c r="H3573" t="s">
        <v>8218</v>
      </c>
      <c r="I3573" t="s">
        <v>8223</v>
      </c>
      <c r="J3573" t="s">
        <v>8245</v>
      </c>
      <c r="K3573">
        <v>1470538800</v>
      </c>
      <c r="L3573">
        <v>1469112493</v>
      </c>
      <c r="M3573" s="13">
        <f t="shared" si="341"/>
        <v>42572.61681712963</v>
      </c>
      <c r="N3573" s="13" t="str">
        <f t="shared" si="342"/>
        <v>2016</v>
      </c>
      <c r="O3573" s="13" t="str">
        <f t="shared" si="343"/>
        <v>Jul</v>
      </c>
      <c r="P3573" s="13">
        <f t="shared" si="344"/>
        <v>42589.125</v>
      </c>
      <c r="Q3573" t="b">
        <v>0</v>
      </c>
      <c r="R3573">
        <v>19</v>
      </c>
      <c r="S3573" t="b">
        <v>1</v>
      </c>
      <c r="T3573" t="s">
        <v>8269</v>
      </c>
      <c r="U3573" s="9" t="s">
        <v>8315</v>
      </c>
      <c r="V3573" t="s">
        <v>8316</v>
      </c>
    </row>
    <row r="3574" spans="1:22" ht="45" x14ac:dyDescent="0.3">
      <c r="A3574">
        <v>3443</v>
      </c>
      <c r="B3574" s="3" t="s">
        <v>3442</v>
      </c>
      <c r="C3574" s="3" t="s">
        <v>7553</v>
      </c>
      <c r="D3574" s="20">
        <v>1000</v>
      </c>
      <c r="E3574" s="7">
        <v>1855</v>
      </c>
      <c r="F3574" s="7">
        <f t="shared" si="345"/>
        <v>186</v>
      </c>
      <c r="G3574" s="7">
        <f t="shared" si="340"/>
        <v>41.22</v>
      </c>
      <c r="H3574" t="s">
        <v>8218</v>
      </c>
      <c r="I3574" t="s">
        <v>8223</v>
      </c>
      <c r="J3574" t="s">
        <v>8245</v>
      </c>
      <c r="K3574">
        <v>1410266146</v>
      </c>
      <c r="L3574">
        <v>1407674146</v>
      </c>
      <c r="M3574" s="13">
        <f t="shared" si="341"/>
        <v>41861.524837962963</v>
      </c>
      <c r="N3574" s="13" t="str">
        <f t="shared" si="342"/>
        <v>2014</v>
      </c>
      <c r="O3574" s="13" t="str">
        <f t="shared" si="343"/>
        <v>Aug</v>
      </c>
      <c r="P3574" s="13">
        <f t="shared" si="344"/>
        <v>41891.524837962963</v>
      </c>
      <c r="Q3574" t="b">
        <v>0</v>
      </c>
      <c r="R3574">
        <v>45</v>
      </c>
      <c r="S3574" t="b">
        <v>1</v>
      </c>
      <c r="T3574" t="s">
        <v>8269</v>
      </c>
      <c r="U3574" s="9" t="s">
        <v>8315</v>
      </c>
      <c r="V3574" t="s">
        <v>8316</v>
      </c>
    </row>
    <row r="3575" spans="1:22" ht="60" x14ac:dyDescent="0.3">
      <c r="A3575">
        <v>3446</v>
      </c>
      <c r="B3575" s="3" t="s">
        <v>3445</v>
      </c>
      <c r="C3575" s="3" t="s">
        <v>7556</v>
      </c>
      <c r="D3575" s="20">
        <v>1000</v>
      </c>
      <c r="E3575" s="7">
        <v>1082</v>
      </c>
      <c r="F3575" s="7">
        <f t="shared" si="345"/>
        <v>108</v>
      </c>
      <c r="G3575" s="7">
        <f t="shared" si="340"/>
        <v>43.28</v>
      </c>
      <c r="H3575" t="s">
        <v>8218</v>
      </c>
      <c r="I3575" t="s">
        <v>8224</v>
      </c>
      <c r="J3575" t="s">
        <v>8246</v>
      </c>
      <c r="K3575">
        <v>1423138800</v>
      </c>
      <c r="L3575">
        <v>1421092725</v>
      </c>
      <c r="M3575" s="13">
        <f t="shared" si="341"/>
        <v>42016.832465277781</v>
      </c>
      <c r="N3575" s="13" t="str">
        <f t="shared" si="342"/>
        <v>2015</v>
      </c>
      <c r="O3575" s="13" t="str">
        <f t="shared" si="343"/>
        <v>Jan</v>
      </c>
      <c r="P3575" s="13">
        <f t="shared" si="344"/>
        <v>42040.513888888891</v>
      </c>
      <c r="Q3575" t="b">
        <v>0</v>
      </c>
      <c r="R3575">
        <v>25</v>
      </c>
      <c r="S3575" t="b">
        <v>1</v>
      </c>
      <c r="T3575" t="s">
        <v>8269</v>
      </c>
      <c r="U3575" s="9" t="s">
        <v>8315</v>
      </c>
      <c r="V3575" t="s">
        <v>8316</v>
      </c>
    </row>
    <row r="3576" spans="1:22" ht="30" x14ac:dyDescent="0.3">
      <c r="A3576">
        <v>3447</v>
      </c>
      <c r="B3576" s="3" t="s">
        <v>3446</v>
      </c>
      <c r="C3576" s="3" t="s">
        <v>7557</v>
      </c>
      <c r="D3576" s="20">
        <v>1000</v>
      </c>
      <c r="E3576" s="7">
        <v>1078</v>
      </c>
      <c r="F3576" s="7">
        <f t="shared" si="345"/>
        <v>108</v>
      </c>
      <c r="G3576" s="7">
        <f t="shared" si="340"/>
        <v>77</v>
      </c>
      <c r="H3576" t="s">
        <v>8218</v>
      </c>
      <c r="I3576" t="s">
        <v>8223</v>
      </c>
      <c r="J3576" t="s">
        <v>8245</v>
      </c>
      <c r="K3576">
        <v>1458332412</v>
      </c>
      <c r="L3576">
        <v>1454448012</v>
      </c>
      <c r="M3576" s="13">
        <f t="shared" si="341"/>
        <v>42402.889027777783</v>
      </c>
      <c r="N3576" s="13" t="str">
        <f t="shared" si="342"/>
        <v>2016</v>
      </c>
      <c r="O3576" s="13" t="str">
        <f t="shared" si="343"/>
        <v>Feb</v>
      </c>
      <c r="P3576" s="13">
        <f t="shared" si="344"/>
        <v>42447.847361111111</v>
      </c>
      <c r="Q3576" t="b">
        <v>0</v>
      </c>
      <c r="R3576">
        <v>14</v>
      </c>
      <c r="S3576" t="b">
        <v>1</v>
      </c>
      <c r="T3576" t="s">
        <v>8269</v>
      </c>
      <c r="U3576" s="9" t="s">
        <v>8315</v>
      </c>
      <c r="V3576" t="s">
        <v>8316</v>
      </c>
    </row>
    <row r="3577" spans="1:22" ht="60" x14ac:dyDescent="0.3">
      <c r="A3577">
        <v>3452</v>
      </c>
      <c r="B3577" s="3" t="s">
        <v>3451</v>
      </c>
      <c r="C3577" s="3" t="s">
        <v>7562</v>
      </c>
      <c r="D3577" s="20">
        <v>1000</v>
      </c>
      <c r="E3577" s="7">
        <v>1532</v>
      </c>
      <c r="F3577" s="7">
        <f t="shared" si="345"/>
        <v>153</v>
      </c>
      <c r="G3577" s="7">
        <f t="shared" si="340"/>
        <v>41.41</v>
      </c>
      <c r="H3577" t="s">
        <v>8218</v>
      </c>
      <c r="I3577" t="s">
        <v>8223</v>
      </c>
      <c r="J3577" t="s">
        <v>8245</v>
      </c>
      <c r="K3577">
        <v>1406087940</v>
      </c>
      <c r="L3577">
        <v>1404141626</v>
      </c>
      <c r="M3577" s="13">
        <f t="shared" si="341"/>
        <v>41820.639189814814</v>
      </c>
      <c r="N3577" s="13" t="str">
        <f t="shared" si="342"/>
        <v>2014</v>
      </c>
      <c r="O3577" s="13" t="str">
        <f t="shared" si="343"/>
        <v>Jun</v>
      </c>
      <c r="P3577" s="13">
        <f t="shared" si="344"/>
        <v>41843.165972222225</v>
      </c>
      <c r="Q3577" t="b">
        <v>0</v>
      </c>
      <c r="R3577">
        <v>37</v>
      </c>
      <c r="S3577" t="b">
        <v>1</v>
      </c>
      <c r="T3577" t="s">
        <v>8269</v>
      </c>
      <c r="U3577" s="9" t="s">
        <v>8315</v>
      </c>
      <c r="V3577" t="s">
        <v>8316</v>
      </c>
    </row>
    <row r="3578" spans="1:22" ht="60" x14ac:dyDescent="0.3">
      <c r="A3578">
        <v>3490</v>
      </c>
      <c r="B3578" s="3" t="s">
        <v>3489</v>
      </c>
      <c r="C3578" s="3" t="s">
        <v>7600</v>
      </c>
      <c r="D3578" s="20">
        <v>1000</v>
      </c>
      <c r="E3578" s="7">
        <v>1275</v>
      </c>
      <c r="F3578" s="7">
        <f t="shared" si="345"/>
        <v>128</v>
      </c>
      <c r="G3578" s="7">
        <f t="shared" si="340"/>
        <v>47.22</v>
      </c>
      <c r="H3578" t="s">
        <v>8218</v>
      </c>
      <c r="I3578" t="s">
        <v>8223</v>
      </c>
      <c r="J3578" t="s">
        <v>8245</v>
      </c>
      <c r="K3578">
        <v>1460574924</v>
      </c>
      <c r="L3578">
        <v>1457982924</v>
      </c>
      <c r="M3578" s="13">
        <f t="shared" si="341"/>
        <v>42443.802361111113</v>
      </c>
      <c r="N3578" s="13" t="str">
        <f t="shared" si="342"/>
        <v>2016</v>
      </c>
      <c r="O3578" s="13" t="str">
        <f t="shared" si="343"/>
        <v>Mar</v>
      </c>
      <c r="P3578" s="13">
        <f t="shared" si="344"/>
        <v>42473.802361111113</v>
      </c>
      <c r="Q3578" t="b">
        <v>0</v>
      </c>
      <c r="R3578">
        <v>27</v>
      </c>
      <c r="S3578" t="b">
        <v>1</v>
      </c>
      <c r="T3578" t="s">
        <v>8269</v>
      </c>
      <c r="U3578" s="9" t="s">
        <v>8315</v>
      </c>
      <c r="V3578" t="s">
        <v>8316</v>
      </c>
    </row>
    <row r="3579" spans="1:22" ht="60" x14ac:dyDescent="0.3">
      <c r="A3579">
        <v>3500</v>
      </c>
      <c r="B3579" s="3" t="s">
        <v>3499</v>
      </c>
      <c r="C3579" s="3" t="s">
        <v>7610</v>
      </c>
      <c r="D3579" s="20">
        <v>1000</v>
      </c>
      <c r="E3579" s="7">
        <v>1063</v>
      </c>
      <c r="F3579" s="7">
        <f t="shared" si="345"/>
        <v>106</v>
      </c>
      <c r="G3579" s="7">
        <f t="shared" si="340"/>
        <v>25.31</v>
      </c>
      <c r="H3579" t="s">
        <v>8218</v>
      </c>
      <c r="I3579" t="s">
        <v>8223</v>
      </c>
      <c r="J3579" t="s">
        <v>8245</v>
      </c>
      <c r="K3579">
        <v>1457326740</v>
      </c>
      <c r="L3579">
        <v>1455919438</v>
      </c>
      <c r="M3579" s="13">
        <f t="shared" si="341"/>
        <v>42419.91942129629</v>
      </c>
      <c r="N3579" s="13" t="str">
        <f t="shared" si="342"/>
        <v>2016</v>
      </c>
      <c r="O3579" s="13" t="str">
        <f t="shared" si="343"/>
        <v>Feb</v>
      </c>
      <c r="P3579" s="13">
        <f t="shared" si="344"/>
        <v>42436.207638888889</v>
      </c>
      <c r="Q3579" t="b">
        <v>0</v>
      </c>
      <c r="R3579">
        <v>42</v>
      </c>
      <c r="S3579" t="b">
        <v>1</v>
      </c>
      <c r="T3579" t="s">
        <v>8269</v>
      </c>
      <c r="U3579" s="9" t="s">
        <v>8315</v>
      </c>
      <c r="V3579" t="s">
        <v>8316</v>
      </c>
    </row>
    <row r="3580" spans="1:22" ht="60" x14ac:dyDescent="0.3">
      <c r="A3580">
        <v>3504</v>
      </c>
      <c r="B3580" s="3" t="s">
        <v>3503</v>
      </c>
      <c r="C3580" s="3" t="s">
        <v>7614</v>
      </c>
      <c r="D3580" s="20">
        <v>1000</v>
      </c>
      <c r="E3580" s="7">
        <v>1000</v>
      </c>
      <c r="F3580" s="7">
        <f t="shared" si="345"/>
        <v>100</v>
      </c>
      <c r="G3580" s="7">
        <f t="shared" si="340"/>
        <v>125</v>
      </c>
      <c r="H3580" t="s">
        <v>8218</v>
      </c>
      <c r="I3580" t="s">
        <v>8223</v>
      </c>
      <c r="J3580" t="s">
        <v>8245</v>
      </c>
      <c r="K3580">
        <v>1447959491</v>
      </c>
      <c r="L3580">
        <v>1445363891</v>
      </c>
      <c r="M3580" s="13">
        <f t="shared" si="341"/>
        <v>42297.748738425929</v>
      </c>
      <c r="N3580" s="13" t="str">
        <f t="shared" si="342"/>
        <v>2015</v>
      </c>
      <c r="O3580" s="13" t="str">
        <f t="shared" si="343"/>
        <v>Oct</v>
      </c>
      <c r="P3580" s="13">
        <f t="shared" si="344"/>
        <v>42327.790405092594</v>
      </c>
      <c r="Q3580" t="b">
        <v>0</v>
      </c>
      <c r="R3580">
        <v>8</v>
      </c>
      <c r="S3580" t="b">
        <v>1</v>
      </c>
      <c r="T3580" t="s">
        <v>8269</v>
      </c>
      <c r="U3580" s="9" t="s">
        <v>8315</v>
      </c>
      <c r="V3580" t="s">
        <v>8316</v>
      </c>
    </row>
    <row r="3581" spans="1:22" ht="45" x14ac:dyDescent="0.3">
      <c r="A3581">
        <v>3512</v>
      </c>
      <c r="B3581" s="3" t="s">
        <v>3511</v>
      </c>
      <c r="C3581" s="3" t="s">
        <v>7622</v>
      </c>
      <c r="D3581" s="20">
        <v>1000</v>
      </c>
      <c r="E3581" s="7">
        <v>1000</v>
      </c>
      <c r="F3581" s="7">
        <f t="shared" si="345"/>
        <v>100</v>
      </c>
      <c r="G3581" s="7">
        <f t="shared" si="340"/>
        <v>58.82</v>
      </c>
      <c r="H3581" t="s">
        <v>8218</v>
      </c>
      <c r="I3581" t="s">
        <v>8224</v>
      </c>
      <c r="J3581" t="s">
        <v>8246</v>
      </c>
      <c r="K3581">
        <v>1429789992</v>
      </c>
      <c r="L3581">
        <v>1424609592</v>
      </c>
      <c r="M3581" s="13">
        <f t="shared" si="341"/>
        <v>42057.536944444444</v>
      </c>
      <c r="N3581" s="13" t="str">
        <f t="shared" si="342"/>
        <v>2015</v>
      </c>
      <c r="O3581" s="13" t="str">
        <f t="shared" si="343"/>
        <v>Feb</v>
      </c>
      <c r="P3581" s="13">
        <f t="shared" si="344"/>
        <v>42117.49527777778</v>
      </c>
      <c r="Q3581" t="b">
        <v>0</v>
      </c>
      <c r="R3581">
        <v>17</v>
      </c>
      <c r="S3581" t="b">
        <v>1</v>
      </c>
      <c r="T3581" t="s">
        <v>8269</v>
      </c>
      <c r="U3581" s="9" t="s">
        <v>8315</v>
      </c>
      <c r="V3581" t="s">
        <v>8316</v>
      </c>
    </row>
    <row r="3582" spans="1:22" x14ac:dyDescent="0.3">
      <c r="A3582">
        <v>3531</v>
      </c>
      <c r="B3582" s="3" t="s">
        <v>3530</v>
      </c>
      <c r="C3582" s="3" t="s">
        <v>7641</v>
      </c>
      <c r="D3582" s="20">
        <v>1000</v>
      </c>
      <c r="E3582" s="7">
        <v>1280</v>
      </c>
      <c r="F3582" s="7">
        <f t="shared" si="345"/>
        <v>128</v>
      </c>
      <c r="G3582" s="7">
        <f t="shared" si="340"/>
        <v>49.23</v>
      </c>
      <c r="H3582" t="s">
        <v>8218</v>
      </c>
      <c r="I3582" t="s">
        <v>8223</v>
      </c>
      <c r="J3582" t="s">
        <v>8245</v>
      </c>
      <c r="K3582">
        <v>1467301334</v>
      </c>
      <c r="L3582">
        <v>1464709334</v>
      </c>
      <c r="M3582" s="13">
        <f t="shared" si="341"/>
        <v>42521.654328703706</v>
      </c>
      <c r="N3582" s="13" t="str">
        <f t="shared" si="342"/>
        <v>2016</v>
      </c>
      <c r="O3582" s="13" t="str">
        <f t="shared" si="343"/>
        <v>May</v>
      </c>
      <c r="P3582" s="13">
        <f t="shared" si="344"/>
        <v>42551.654328703706</v>
      </c>
      <c r="Q3582" t="b">
        <v>0</v>
      </c>
      <c r="R3582">
        <v>26</v>
      </c>
      <c r="S3582" t="b">
        <v>1</v>
      </c>
      <c r="T3582" t="s">
        <v>8269</v>
      </c>
      <c r="U3582" s="9" t="s">
        <v>8315</v>
      </c>
      <c r="V3582" t="s">
        <v>8316</v>
      </c>
    </row>
    <row r="3583" spans="1:22" ht="45" x14ac:dyDescent="0.3">
      <c r="A3583">
        <v>3549</v>
      </c>
      <c r="B3583" s="3" t="s">
        <v>3548</v>
      </c>
      <c r="C3583" s="3" t="s">
        <v>7659</v>
      </c>
      <c r="D3583" s="20">
        <v>1000</v>
      </c>
      <c r="E3583" s="7">
        <v>1020</v>
      </c>
      <c r="F3583" s="7">
        <f t="shared" si="345"/>
        <v>102</v>
      </c>
      <c r="G3583" s="7">
        <f t="shared" si="340"/>
        <v>24.29</v>
      </c>
      <c r="H3583" t="s">
        <v>8218</v>
      </c>
      <c r="I3583" t="s">
        <v>8224</v>
      </c>
      <c r="J3583" t="s">
        <v>8246</v>
      </c>
      <c r="K3583">
        <v>1441358873</v>
      </c>
      <c r="L3583">
        <v>1438939673</v>
      </c>
      <c r="M3583" s="13">
        <f t="shared" si="341"/>
        <v>42223.394363425927</v>
      </c>
      <c r="N3583" s="13" t="str">
        <f t="shared" si="342"/>
        <v>2015</v>
      </c>
      <c r="O3583" s="13" t="str">
        <f t="shared" si="343"/>
        <v>Aug</v>
      </c>
      <c r="P3583" s="13">
        <f t="shared" si="344"/>
        <v>42251.394363425927</v>
      </c>
      <c r="Q3583" t="b">
        <v>0</v>
      </c>
      <c r="R3583">
        <v>42</v>
      </c>
      <c r="S3583" t="b">
        <v>1</v>
      </c>
      <c r="T3583" t="s">
        <v>8269</v>
      </c>
      <c r="U3583" s="9" t="s">
        <v>8315</v>
      </c>
      <c r="V3583" t="s">
        <v>8316</v>
      </c>
    </row>
    <row r="3584" spans="1:22" ht="60" x14ac:dyDescent="0.3">
      <c r="A3584">
        <v>3559</v>
      </c>
      <c r="B3584" s="3" t="s">
        <v>3558</v>
      </c>
      <c r="C3584" s="3" t="s">
        <v>7669</v>
      </c>
      <c r="D3584" s="20">
        <v>1000</v>
      </c>
      <c r="E3584" s="7">
        <v>1035</v>
      </c>
      <c r="F3584" s="7">
        <f t="shared" si="345"/>
        <v>104</v>
      </c>
      <c r="G3584" s="7">
        <f t="shared" si="340"/>
        <v>43.13</v>
      </c>
      <c r="H3584" t="s">
        <v>8218</v>
      </c>
      <c r="I3584" t="s">
        <v>8225</v>
      </c>
      <c r="J3584" t="s">
        <v>8247</v>
      </c>
      <c r="K3584">
        <v>1438333080</v>
      </c>
      <c r="L3584">
        <v>1436408308</v>
      </c>
      <c r="M3584" s="13">
        <f t="shared" si="341"/>
        <v>42194.096157407403</v>
      </c>
      <c r="N3584" s="13" t="str">
        <f t="shared" si="342"/>
        <v>2015</v>
      </c>
      <c r="O3584" s="13" t="str">
        <f t="shared" si="343"/>
        <v>Jul</v>
      </c>
      <c r="P3584" s="13">
        <f t="shared" si="344"/>
        <v>42216.373611111107</v>
      </c>
      <c r="Q3584" t="b">
        <v>0</v>
      </c>
      <c r="R3584">
        <v>24</v>
      </c>
      <c r="S3584" t="b">
        <v>1</v>
      </c>
      <c r="T3584" t="s">
        <v>8269</v>
      </c>
      <c r="U3584" s="9" t="s">
        <v>8315</v>
      </c>
      <c r="V3584" t="s">
        <v>8316</v>
      </c>
    </row>
    <row r="3585" spans="1:22" ht="30" x14ac:dyDescent="0.3">
      <c r="A3585">
        <v>3564</v>
      </c>
      <c r="B3585" s="3" t="s">
        <v>3563</v>
      </c>
      <c r="C3585" s="3" t="s">
        <v>7674</v>
      </c>
      <c r="D3585" s="20">
        <v>1000</v>
      </c>
      <c r="E3585" s="7">
        <v>1005</v>
      </c>
      <c r="F3585" s="7">
        <f t="shared" si="345"/>
        <v>101</v>
      </c>
      <c r="G3585" s="7">
        <f t="shared" si="340"/>
        <v>59.12</v>
      </c>
      <c r="H3585" t="s">
        <v>8218</v>
      </c>
      <c r="I3585" t="s">
        <v>8224</v>
      </c>
      <c r="J3585" t="s">
        <v>8246</v>
      </c>
      <c r="K3585">
        <v>1444060800</v>
      </c>
      <c r="L3585">
        <v>1440082649</v>
      </c>
      <c r="M3585" s="13">
        <f t="shared" si="341"/>
        <v>42236.623252314821</v>
      </c>
      <c r="N3585" s="13" t="str">
        <f t="shared" si="342"/>
        <v>2015</v>
      </c>
      <c r="O3585" s="13" t="str">
        <f t="shared" si="343"/>
        <v>Aug</v>
      </c>
      <c r="P3585" s="13">
        <f t="shared" si="344"/>
        <v>42282.666666666672</v>
      </c>
      <c r="Q3585" t="b">
        <v>0</v>
      </c>
      <c r="R3585">
        <v>17</v>
      </c>
      <c r="S3585" t="b">
        <v>1</v>
      </c>
      <c r="T3585" t="s">
        <v>8269</v>
      </c>
      <c r="U3585" s="9" t="s">
        <v>8315</v>
      </c>
      <c r="V3585" t="s">
        <v>8316</v>
      </c>
    </row>
    <row r="3586" spans="1:22" ht="45" x14ac:dyDescent="0.3">
      <c r="A3586">
        <v>3567</v>
      </c>
      <c r="B3586" s="3" t="s">
        <v>3566</v>
      </c>
      <c r="C3586" s="3" t="s">
        <v>7677</v>
      </c>
      <c r="D3586" s="20">
        <v>1000</v>
      </c>
      <c r="E3586" s="7">
        <v>1088</v>
      </c>
      <c r="F3586" s="7">
        <f t="shared" si="345"/>
        <v>109</v>
      </c>
      <c r="G3586" s="7">
        <f t="shared" si="340"/>
        <v>26.54</v>
      </c>
      <c r="H3586" t="s">
        <v>8218</v>
      </c>
      <c r="I3586" t="s">
        <v>8224</v>
      </c>
      <c r="J3586" t="s">
        <v>8246</v>
      </c>
      <c r="K3586">
        <v>1433964444</v>
      </c>
      <c r="L3586">
        <v>1431372444</v>
      </c>
      <c r="M3586" s="13">
        <f t="shared" si="341"/>
        <v>42135.810694444444</v>
      </c>
      <c r="N3586" s="13" t="str">
        <f t="shared" si="342"/>
        <v>2015</v>
      </c>
      <c r="O3586" s="13" t="str">
        <f t="shared" si="343"/>
        <v>May</v>
      </c>
      <c r="P3586" s="13">
        <f t="shared" si="344"/>
        <v>42165.810694444444</v>
      </c>
      <c r="Q3586" t="b">
        <v>0</v>
      </c>
      <c r="R3586">
        <v>41</v>
      </c>
      <c r="S3586" t="b">
        <v>1</v>
      </c>
      <c r="T3586" t="s">
        <v>8269</v>
      </c>
      <c r="U3586" s="9" t="s">
        <v>8315</v>
      </c>
      <c r="V3586" t="s">
        <v>8316</v>
      </c>
    </row>
    <row r="3587" spans="1:22" ht="45" x14ac:dyDescent="0.3">
      <c r="A3587">
        <v>3568</v>
      </c>
      <c r="B3587" s="3" t="s">
        <v>3567</v>
      </c>
      <c r="C3587" s="3" t="s">
        <v>7678</v>
      </c>
      <c r="D3587" s="20">
        <v>1000</v>
      </c>
      <c r="E3587" s="7">
        <v>1110</v>
      </c>
      <c r="F3587" s="7">
        <f t="shared" si="345"/>
        <v>111</v>
      </c>
      <c r="G3587" s="7">
        <f t="shared" si="340"/>
        <v>58.42</v>
      </c>
      <c r="H3587" t="s">
        <v>8218</v>
      </c>
      <c r="I3587" t="s">
        <v>8223</v>
      </c>
      <c r="J3587" t="s">
        <v>8245</v>
      </c>
      <c r="K3587">
        <v>1410975994</v>
      </c>
      <c r="L3587">
        <v>1408383994</v>
      </c>
      <c r="M3587" s="13">
        <f t="shared" si="341"/>
        <v>41869.740671296298</v>
      </c>
      <c r="N3587" s="13" t="str">
        <f t="shared" si="342"/>
        <v>2014</v>
      </c>
      <c r="O3587" s="13" t="str">
        <f t="shared" si="343"/>
        <v>Aug</v>
      </c>
      <c r="P3587" s="13">
        <f t="shared" si="344"/>
        <v>41899.740671296298</v>
      </c>
      <c r="Q3587" t="b">
        <v>0</v>
      </c>
      <c r="R3587">
        <v>19</v>
      </c>
      <c r="S3587" t="b">
        <v>1</v>
      </c>
      <c r="T3587" t="s">
        <v>8269</v>
      </c>
      <c r="U3587" s="9" t="s">
        <v>8315</v>
      </c>
      <c r="V3587" t="s">
        <v>8316</v>
      </c>
    </row>
    <row r="3588" spans="1:22" ht="45" x14ac:dyDescent="0.3">
      <c r="A3588">
        <v>3582</v>
      </c>
      <c r="B3588" s="3" t="s">
        <v>3581</v>
      </c>
      <c r="C3588" s="3" t="s">
        <v>7692</v>
      </c>
      <c r="D3588" s="20">
        <v>1000</v>
      </c>
      <c r="E3588" s="7">
        <v>2870</v>
      </c>
      <c r="F3588" s="7">
        <f t="shared" si="345"/>
        <v>287</v>
      </c>
      <c r="G3588" s="7">
        <f t="shared" si="340"/>
        <v>58.57</v>
      </c>
      <c r="H3588" t="s">
        <v>8218</v>
      </c>
      <c r="I3588" t="s">
        <v>8223</v>
      </c>
      <c r="J3588" t="s">
        <v>8245</v>
      </c>
      <c r="K3588">
        <v>1459822682</v>
      </c>
      <c r="L3588">
        <v>1458613082</v>
      </c>
      <c r="M3588" s="13">
        <f t="shared" si="341"/>
        <v>42451.095856481479</v>
      </c>
      <c r="N3588" s="13" t="str">
        <f t="shared" si="342"/>
        <v>2016</v>
      </c>
      <c r="O3588" s="13" t="str">
        <f t="shared" si="343"/>
        <v>Mar</v>
      </c>
      <c r="P3588" s="13">
        <f t="shared" si="344"/>
        <v>42465.095856481479</v>
      </c>
      <c r="Q3588" t="b">
        <v>0</v>
      </c>
      <c r="R3588">
        <v>49</v>
      </c>
      <c r="S3588" t="b">
        <v>1</v>
      </c>
      <c r="T3588" t="s">
        <v>8269</v>
      </c>
      <c r="U3588" s="9" t="s">
        <v>8315</v>
      </c>
      <c r="V3588" t="s">
        <v>8316</v>
      </c>
    </row>
    <row r="3589" spans="1:22" ht="45" x14ac:dyDescent="0.3">
      <c r="A3589">
        <v>3598</v>
      </c>
      <c r="B3589" s="3" t="s">
        <v>3597</v>
      </c>
      <c r="C3589" s="3" t="s">
        <v>7708</v>
      </c>
      <c r="D3589" s="20">
        <v>1000</v>
      </c>
      <c r="E3589" s="7">
        <v>1101</v>
      </c>
      <c r="F3589" s="7">
        <f t="shared" si="345"/>
        <v>110</v>
      </c>
      <c r="G3589" s="7">
        <f t="shared" si="340"/>
        <v>40.78</v>
      </c>
      <c r="H3589" t="s">
        <v>8218</v>
      </c>
      <c r="I3589" t="s">
        <v>8223</v>
      </c>
      <c r="J3589" t="s">
        <v>8245</v>
      </c>
      <c r="K3589">
        <v>1409720340</v>
      </c>
      <c r="L3589">
        <v>1408129822</v>
      </c>
      <c r="M3589" s="13">
        <f t="shared" si="341"/>
        <v>41866.79886574074</v>
      </c>
      <c r="N3589" s="13" t="str">
        <f t="shared" si="342"/>
        <v>2014</v>
      </c>
      <c r="O3589" s="13" t="str">
        <f t="shared" si="343"/>
        <v>Aug</v>
      </c>
      <c r="P3589" s="13">
        <f t="shared" si="344"/>
        <v>41885.207638888889</v>
      </c>
      <c r="Q3589" t="b">
        <v>0</v>
      </c>
      <c r="R3589">
        <v>27</v>
      </c>
      <c r="S3589" t="b">
        <v>1</v>
      </c>
      <c r="T3589" t="s">
        <v>8269</v>
      </c>
      <c r="U3589" s="9" t="s">
        <v>8315</v>
      </c>
      <c r="V3589" t="s">
        <v>8316</v>
      </c>
    </row>
    <row r="3590" spans="1:22" ht="45" x14ac:dyDescent="0.3">
      <c r="A3590">
        <v>3610</v>
      </c>
      <c r="B3590" s="3" t="s">
        <v>3609</v>
      </c>
      <c r="C3590" s="3" t="s">
        <v>7720</v>
      </c>
      <c r="D3590" s="20">
        <v>1000</v>
      </c>
      <c r="E3590" s="7">
        <v>1623</v>
      </c>
      <c r="F3590" s="7">
        <f t="shared" si="345"/>
        <v>162</v>
      </c>
      <c r="G3590" s="7">
        <f t="shared" si="340"/>
        <v>52.35</v>
      </c>
      <c r="H3590" t="s">
        <v>8218</v>
      </c>
      <c r="I3590" t="s">
        <v>8224</v>
      </c>
      <c r="J3590" t="s">
        <v>8246</v>
      </c>
      <c r="K3590">
        <v>1439806936</v>
      </c>
      <c r="L3590">
        <v>1437214936</v>
      </c>
      <c r="M3590" s="13">
        <f t="shared" si="341"/>
        <v>42203.432129629626</v>
      </c>
      <c r="N3590" s="13" t="str">
        <f t="shared" si="342"/>
        <v>2015</v>
      </c>
      <c r="O3590" s="13" t="str">
        <f t="shared" si="343"/>
        <v>Jul</v>
      </c>
      <c r="P3590" s="13">
        <f t="shared" si="344"/>
        <v>42233.432129629626</v>
      </c>
      <c r="Q3590" t="b">
        <v>0</v>
      </c>
      <c r="R3590">
        <v>31</v>
      </c>
      <c r="S3590" t="b">
        <v>1</v>
      </c>
      <c r="T3590" t="s">
        <v>8269</v>
      </c>
      <c r="U3590" s="9" t="s">
        <v>8315</v>
      </c>
      <c r="V3590" t="s">
        <v>8316</v>
      </c>
    </row>
    <row r="3591" spans="1:22" ht="60" x14ac:dyDescent="0.3">
      <c r="A3591">
        <v>3619</v>
      </c>
      <c r="B3591" s="3" t="s">
        <v>3617</v>
      </c>
      <c r="C3591" s="3" t="s">
        <v>7729</v>
      </c>
      <c r="D3591" s="20">
        <v>1000</v>
      </c>
      <c r="E3591" s="7">
        <v>1130</v>
      </c>
      <c r="F3591" s="7">
        <f t="shared" si="345"/>
        <v>113</v>
      </c>
      <c r="G3591" s="7">
        <f t="shared" si="340"/>
        <v>66.47</v>
      </c>
      <c r="H3591" t="s">
        <v>8218</v>
      </c>
      <c r="I3591" t="s">
        <v>8223</v>
      </c>
      <c r="J3591" t="s">
        <v>8245</v>
      </c>
      <c r="K3591">
        <v>1479592800</v>
      </c>
      <c r="L3591">
        <v>1476760226</v>
      </c>
      <c r="M3591" s="13">
        <f t="shared" si="341"/>
        <v>42661.132245370376</v>
      </c>
      <c r="N3591" s="13" t="str">
        <f t="shared" si="342"/>
        <v>2016</v>
      </c>
      <c r="O3591" s="13" t="str">
        <f t="shared" si="343"/>
        <v>Oct</v>
      </c>
      <c r="P3591" s="13">
        <f t="shared" si="344"/>
        <v>42693.916666666672</v>
      </c>
      <c r="Q3591" t="b">
        <v>0</v>
      </c>
      <c r="R3591">
        <v>17</v>
      </c>
      <c r="S3591" t="b">
        <v>1</v>
      </c>
      <c r="T3591" t="s">
        <v>8269</v>
      </c>
      <c r="U3591" s="9" t="s">
        <v>8315</v>
      </c>
      <c r="V3591" t="s">
        <v>8316</v>
      </c>
    </row>
    <row r="3592" spans="1:22" ht="30" x14ac:dyDescent="0.3">
      <c r="A3592">
        <v>3622</v>
      </c>
      <c r="B3592" s="3" t="s">
        <v>3620</v>
      </c>
      <c r="C3592" s="3" t="s">
        <v>7732</v>
      </c>
      <c r="D3592" s="20">
        <v>1000</v>
      </c>
      <c r="E3592" s="7">
        <v>1000.99</v>
      </c>
      <c r="F3592" s="7">
        <f t="shared" si="345"/>
        <v>100</v>
      </c>
      <c r="G3592" s="7">
        <f t="shared" si="340"/>
        <v>47.67</v>
      </c>
      <c r="H3592" t="s">
        <v>8218</v>
      </c>
      <c r="I3592" t="s">
        <v>8223</v>
      </c>
      <c r="J3592" t="s">
        <v>8245</v>
      </c>
      <c r="K3592">
        <v>1411874580</v>
      </c>
      <c r="L3592">
        <v>1409030371</v>
      </c>
      <c r="M3592" s="13">
        <f t="shared" si="341"/>
        <v>41877.221886574072</v>
      </c>
      <c r="N3592" s="13" t="str">
        <f t="shared" si="342"/>
        <v>2014</v>
      </c>
      <c r="O3592" s="13" t="str">
        <f t="shared" si="343"/>
        <v>Aug</v>
      </c>
      <c r="P3592" s="13">
        <f t="shared" si="344"/>
        <v>41910.140972222223</v>
      </c>
      <c r="Q3592" t="b">
        <v>0</v>
      </c>
      <c r="R3592">
        <v>21</v>
      </c>
      <c r="S3592" t="b">
        <v>1</v>
      </c>
      <c r="T3592" t="s">
        <v>8269</v>
      </c>
      <c r="U3592" s="9" t="s">
        <v>8315</v>
      </c>
      <c r="V3592" t="s">
        <v>8316</v>
      </c>
    </row>
    <row r="3593" spans="1:22" ht="60" x14ac:dyDescent="0.3">
      <c r="A3593">
        <v>3668</v>
      </c>
      <c r="B3593" s="3" t="s">
        <v>3665</v>
      </c>
      <c r="C3593" s="3" t="s">
        <v>7778</v>
      </c>
      <c r="D3593" s="20">
        <v>1000</v>
      </c>
      <c r="E3593" s="7">
        <v>1035</v>
      </c>
      <c r="F3593" s="7">
        <f t="shared" si="345"/>
        <v>104</v>
      </c>
      <c r="G3593" s="7">
        <f t="shared" si="340"/>
        <v>36.96</v>
      </c>
      <c r="H3593" t="s">
        <v>8218</v>
      </c>
      <c r="I3593" t="s">
        <v>8223</v>
      </c>
      <c r="J3593" t="s">
        <v>8245</v>
      </c>
      <c r="K3593">
        <v>1437676380</v>
      </c>
      <c r="L3593">
        <v>1435670452</v>
      </c>
      <c r="M3593" s="13">
        <f t="shared" si="341"/>
        <v>42185.556157407409</v>
      </c>
      <c r="N3593" s="13" t="str">
        <f t="shared" si="342"/>
        <v>2015</v>
      </c>
      <c r="O3593" s="13" t="str">
        <f t="shared" si="343"/>
        <v>Jun</v>
      </c>
      <c r="P3593" s="13">
        <f t="shared" si="344"/>
        <v>42208.772916666669</v>
      </c>
      <c r="Q3593" t="b">
        <v>0</v>
      </c>
      <c r="R3593">
        <v>28</v>
      </c>
      <c r="S3593" t="b">
        <v>1</v>
      </c>
      <c r="T3593" t="s">
        <v>8269</v>
      </c>
      <c r="U3593" s="9" t="s">
        <v>8315</v>
      </c>
      <c r="V3593" t="s">
        <v>8316</v>
      </c>
    </row>
    <row r="3594" spans="1:22" ht="45" x14ac:dyDescent="0.3">
      <c r="A3594">
        <v>3669</v>
      </c>
      <c r="B3594" s="3" t="s">
        <v>3666</v>
      </c>
      <c r="C3594" s="3" t="s">
        <v>7779</v>
      </c>
      <c r="D3594" s="20">
        <v>1000</v>
      </c>
      <c r="E3594" s="7">
        <v>1382</v>
      </c>
      <c r="F3594" s="7">
        <f t="shared" si="345"/>
        <v>138</v>
      </c>
      <c r="G3594" s="7">
        <f t="shared" ref="G3594:G3657" si="346">IFERROR(ROUND(E3594/R3594,2),0)</f>
        <v>81.290000000000006</v>
      </c>
      <c r="H3594" t="s">
        <v>8218</v>
      </c>
      <c r="I3594" t="s">
        <v>8224</v>
      </c>
      <c r="J3594" t="s">
        <v>8246</v>
      </c>
      <c r="K3594">
        <v>1434039137</v>
      </c>
      <c r="L3594">
        <v>1431447137</v>
      </c>
      <c r="M3594" s="13">
        <f t="shared" ref="M3594:M3657" si="347">(((L3594/60)/60)/24)+DATE(1970,1,1)</f>
        <v>42136.675196759257</v>
      </c>
      <c r="N3594" s="13" t="str">
        <f t="shared" ref="N3594:N3657" si="348">TEXT(M3594, "YYY")</f>
        <v>2015</v>
      </c>
      <c r="O3594" s="13" t="str">
        <f t="shared" ref="O3594:O3657" si="349">TEXT(M3594,"MMM")</f>
        <v>May</v>
      </c>
      <c r="P3594" s="13">
        <f t="shared" ref="P3594:P3657" si="350">(((K3594/60)/60)/24)+DATE(1970,1,1)</f>
        <v>42166.675196759257</v>
      </c>
      <c r="Q3594" t="b">
        <v>0</v>
      </c>
      <c r="R3594">
        <v>17</v>
      </c>
      <c r="S3594" t="b">
        <v>1</v>
      </c>
      <c r="T3594" t="s">
        <v>8269</v>
      </c>
      <c r="U3594" s="9" t="s">
        <v>8315</v>
      </c>
      <c r="V3594" t="s">
        <v>8316</v>
      </c>
    </row>
    <row r="3595" spans="1:22" ht="60" x14ac:dyDescent="0.3">
      <c r="A3595">
        <v>3681</v>
      </c>
      <c r="B3595" s="3" t="s">
        <v>3678</v>
      </c>
      <c r="C3595" s="3" t="s">
        <v>7791</v>
      </c>
      <c r="D3595" s="20">
        <v>1000</v>
      </c>
      <c r="E3595" s="7">
        <v>1119</v>
      </c>
      <c r="F3595" s="7">
        <f t="shared" si="345"/>
        <v>112</v>
      </c>
      <c r="G3595" s="7">
        <f t="shared" si="346"/>
        <v>62.17</v>
      </c>
      <c r="H3595" t="s">
        <v>8218</v>
      </c>
      <c r="I3595" t="s">
        <v>8223</v>
      </c>
      <c r="J3595" t="s">
        <v>8245</v>
      </c>
      <c r="K3595">
        <v>1452872290</v>
      </c>
      <c r="L3595">
        <v>1452008290</v>
      </c>
      <c r="M3595" s="13">
        <f t="shared" si="347"/>
        <v>42374.651504629626</v>
      </c>
      <c r="N3595" s="13" t="str">
        <f t="shared" si="348"/>
        <v>2016</v>
      </c>
      <c r="O3595" s="13" t="str">
        <f t="shared" si="349"/>
        <v>Jan</v>
      </c>
      <c r="P3595" s="13">
        <f t="shared" si="350"/>
        <v>42384.651504629626</v>
      </c>
      <c r="Q3595" t="b">
        <v>0</v>
      </c>
      <c r="R3595">
        <v>18</v>
      </c>
      <c r="S3595" t="b">
        <v>1</v>
      </c>
      <c r="T3595" t="s">
        <v>8269</v>
      </c>
      <c r="U3595" s="9" t="s">
        <v>8315</v>
      </c>
      <c r="V3595" t="s">
        <v>8316</v>
      </c>
    </row>
    <row r="3596" spans="1:22" ht="30" x14ac:dyDescent="0.3">
      <c r="A3596">
        <v>3692</v>
      </c>
      <c r="B3596" s="3" t="s">
        <v>3689</v>
      </c>
      <c r="C3596" s="3" t="s">
        <v>7802</v>
      </c>
      <c r="D3596" s="20">
        <v>1000</v>
      </c>
      <c r="E3596" s="7">
        <v>1260</v>
      </c>
      <c r="F3596" s="7">
        <f t="shared" si="345"/>
        <v>126</v>
      </c>
      <c r="G3596" s="7">
        <f t="shared" si="346"/>
        <v>74.12</v>
      </c>
      <c r="H3596" t="s">
        <v>8218</v>
      </c>
      <c r="I3596" t="s">
        <v>8223</v>
      </c>
      <c r="J3596" t="s">
        <v>8245</v>
      </c>
      <c r="K3596">
        <v>1411084800</v>
      </c>
      <c r="L3596">
        <v>1410304179</v>
      </c>
      <c r="M3596" s="13">
        <f t="shared" si="347"/>
        <v>41891.96503472222</v>
      </c>
      <c r="N3596" s="13" t="str">
        <f t="shared" si="348"/>
        <v>2014</v>
      </c>
      <c r="O3596" s="13" t="str">
        <f t="shared" si="349"/>
        <v>Sep</v>
      </c>
      <c r="P3596" s="13">
        <f t="shared" si="350"/>
        <v>41901</v>
      </c>
      <c r="Q3596" t="b">
        <v>0</v>
      </c>
      <c r="R3596">
        <v>17</v>
      </c>
      <c r="S3596" t="b">
        <v>1</v>
      </c>
      <c r="T3596" t="s">
        <v>8269</v>
      </c>
      <c r="U3596" s="9" t="s">
        <v>8315</v>
      </c>
      <c r="V3596" t="s">
        <v>8316</v>
      </c>
    </row>
    <row r="3597" spans="1:22" ht="45" x14ac:dyDescent="0.3">
      <c r="A3597">
        <v>3707</v>
      </c>
      <c r="B3597" s="3" t="s">
        <v>3704</v>
      </c>
      <c r="C3597" s="3" t="s">
        <v>7817</v>
      </c>
      <c r="D3597" s="20">
        <v>1000</v>
      </c>
      <c r="E3597" s="7">
        <v>1860</v>
      </c>
      <c r="F3597" s="7">
        <f t="shared" si="345"/>
        <v>186</v>
      </c>
      <c r="G3597" s="7">
        <f t="shared" si="346"/>
        <v>80.87</v>
      </c>
      <c r="H3597" t="s">
        <v>8218</v>
      </c>
      <c r="I3597" t="s">
        <v>8223</v>
      </c>
      <c r="J3597" t="s">
        <v>8245</v>
      </c>
      <c r="K3597">
        <v>1469165160</v>
      </c>
      <c r="L3597">
        <v>1467335378</v>
      </c>
      <c r="M3597" s="13">
        <f t="shared" si="347"/>
        <v>42552.048356481479</v>
      </c>
      <c r="N3597" s="13" t="str">
        <f t="shared" si="348"/>
        <v>2016</v>
      </c>
      <c r="O3597" s="13" t="str">
        <f t="shared" si="349"/>
        <v>Jul</v>
      </c>
      <c r="P3597" s="13">
        <f t="shared" si="350"/>
        <v>42573.226388888885</v>
      </c>
      <c r="Q3597" t="b">
        <v>0</v>
      </c>
      <c r="R3597">
        <v>23</v>
      </c>
      <c r="S3597" t="b">
        <v>1</v>
      </c>
      <c r="T3597" t="s">
        <v>8269</v>
      </c>
      <c r="U3597" s="9" t="s">
        <v>8315</v>
      </c>
      <c r="V3597" t="s">
        <v>8316</v>
      </c>
    </row>
    <row r="3598" spans="1:22" ht="45" x14ac:dyDescent="0.3">
      <c r="A3598">
        <v>3709</v>
      </c>
      <c r="B3598" s="3" t="s">
        <v>3706</v>
      </c>
      <c r="C3598" s="3" t="s">
        <v>7819</v>
      </c>
      <c r="D3598" s="20">
        <v>1000</v>
      </c>
      <c r="E3598" s="7">
        <v>1082.5</v>
      </c>
      <c r="F3598" s="7">
        <f t="shared" si="345"/>
        <v>108</v>
      </c>
      <c r="G3598" s="7">
        <f t="shared" si="346"/>
        <v>30.93</v>
      </c>
      <c r="H3598" t="s">
        <v>8218</v>
      </c>
      <c r="I3598" t="s">
        <v>8224</v>
      </c>
      <c r="J3598" t="s">
        <v>8246</v>
      </c>
      <c r="K3598">
        <v>1403715546</v>
      </c>
      <c r="L3598">
        <v>1401123546</v>
      </c>
      <c r="M3598" s="13">
        <f t="shared" si="347"/>
        <v>41785.707708333335</v>
      </c>
      <c r="N3598" s="13" t="str">
        <f t="shared" si="348"/>
        <v>2014</v>
      </c>
      <c r="O3598" s="13" t="str">
        <f t="shared" si="349"/>
        <v>May</v>
      </c>
      <c r="P3598" s="13">
        <f t="shared" si="350"/>
        <v>41815.707708333335</v>
      </c>
      <c r="Q3598" t="b">
        <v>0</v>
      </c>
      <c r="R3598">
        <v>35</v>
      </c>
      <c r="S3598" t="b">
        <v>1</v>
      </c>
      <c r="T3598" t="s">
        <v>8269</v>
      </c>
      <c r="U3598" s="9" t="s">
        <v>8315</v>
      </c>
      <c r="V3598" t="s">
        <v>8316</v>
      </c>
    </row>
    <row r="3599" spans="1:22" ht="45" x14ac:dyDescent="0.3">
      <c r="A3599">
        <v>3808</v>
      </c>
      <c r="B3599" s="3" t="s">
        <v>3805</v>
      </c>
      <c r="C3599" s="3" t="s">
        <v>7918</v>
      </c>
      <c r="D3599" s="20">
        <v>1000</v>
      </c>
      <c r="E3599" s="7">
        <v>1000</v>
      </c>
      <c r="F3599" s="7">
        <f t="shared" si="345"/>
        <v>100</v>
      </c>
      <c r="G3599" s="7">
        <f t="shared" si="346"/>
        <v>41.67</v>
      </c>
      <c r="H3599" t="s">
        <v>8218</v>
      </c>
      <c r="I3599" t="s">
        <v>8224</v>
      </c>
      <c r="J3599" t="s">
        <v>8246</v>
      </c>
      <c r="K3599">
        <v>1429955619</v>
      </c>
      <c r="L3599">
        <v>1424775219</v>
      </c>
      <c r="M3599" s="13">
        <f t="shared" si="347"/>
        <v>42059.453923611116</v>
      </c>
      <c r="N3599" s="13" t="str">
        <f t="shared" si="348"/>
        <v>2015</v>
      </c>
      <c r="O3599" s="13" t="str">
        <f t="shared" si="349"/>
        <v>Feb</v>
      </c>
      <c r="P3599" s="13">
        <f t="shared" si="350"/>
        <v>42119.412256944444</v>
      </c>
      <c r="Q3599" t="b">
        <v>0</v>
      </c>
      <c r="R3599">
        <v>24</v>
      </c>
      <c r="S3599" t="b">
        <v>1</v>
      </c>
      <c r="T3599" t="s">
        <v>8269</v>
      </c>
      <c r="U3599" s="9" t="s">
        <v>8315</v>
      </c>
      <c r="V3599" t="s">
        <v>8316</v>
      </c>
    </row>
    <row r="3600" spans="1:22" ht="30" x14ac:dyDescent="0.3">
      <c r="A3600">
        <v>3815</v>
      </c>
      <c r="B3600" s="3" t="s">
        <v>3812</v>
      </c>
      <c r="C3600" s="3" t="s">
        <v>7925</v>
      </c>
      <c r="D3600" s="20">
        <v>1000</v>
      </c>
      <c r="E3600" s="7">
        <v>1000.01</v>
      </c>
      <c r="F3600" s="7">
        <f t="shared" si="345"/>
        <v>100</v>
      </c>
      <c r="G3600" s="7">
        <f t="shared" si="346"/>
        <v>50</v>
      </c>
      <c r="H3600" t="s">
        <v>8218</v>
      </c>
      <c r="I3600" t="s">
        <v>8224</v>
      </c>
      <c r="J3600" t="s">
        <v>8246</v>
      </c>
      <c r="K3600">
        <v>1440111600</v>
      </c>
      <c r="L3600">
        <v>1437545657</v>
      </c>
      <c r="M3600" s="13">
        <f t="shared" si="347"/>
        <v>42207.259918981479</v>
      </c>
      <c r="N3600" s="13" t="str">
        <f t="shared" si="348"/>
        <v>2015</v>
      </c>
      <c r="O3600" s="13" t="str">
        <f t="shared" si="349"/>
        <v>Jul</v>
      </c>
      <c r="P3600" s="13">
        <f t="shared" si="350"/>
        <v>42236.958333333328</v>
      </c>
      <c r="Q3600" t="b">
        <v>0</v>
      </c>
      <c r="R3600">
        <v>20</v>
      </c>
      <c r="S3600" t="b">
        <v>1</v>
      </c>
      <c r="T3600" t="s">
        <v>8269</v>
      </c>
      <c r="U3600" s="9" t="s">
        <v>8315</v>
      </c>
      <c r="V3600" t="s">
        <v>8316</v>
      </c>
    </row>
    <row r="3601" spans="1:22" ht="45" x14ac:dyDescent="0.3">
      <c r="A3601">
        <v>3819</v>
      </c>
      <c r="B3601" s="3" t="s">
        <v>3816</v>
      </c>
      <c r="C3601" s="3" t="s">
        <v>7817</v>
      </c>
      <c r="D3601" s="20">
        <v>1000</v>
      </c>
      <c r="E3601" s="7">
        <v>1064</v>
      </c>
      <c r="F3601" s="7">
        <f t="shared" si="345"/>
        <v>106</v>
      </c>
      <c r="G3601" s="7">
        <f t="shared" si="346"/>
        <v>40.92</v>
      </c>
      <c r="H3601" t="s">
        <v>8218</v>
      </c>
      <c r="I3601" t="s">
        <v>8223</v>
      </c>
      <c r="J3601" t="s">
        <v>8245</v>
      </c>
      <c r="K3601">
        <v>1437166920</v>
      </c>
      <c r="L3601">
        <v>1435554104</v>
      </c>
      <c r="M3601" s="13">
        <f t="shared" si="347"/>
        <v>42184.209537037037</v>
      </c>
      <c r="N3601" s="13" t="str">
        <f t="shared" si="348"/>
        <v>2015</v>
      </c>
      <c r="O3601" s="13" t="str">
        <f t="shared" si="349"/>
        <v>Jun</v>
      </c>
      <c r="P3601" s="13">
        <f t="shared" si="350"/>
        <v>42202.876388888893</v>
      </c>
      <c r="Q3601" t="b">
        <v>0</v>
      </c>
      <c r="R3601">
        <v>26</v>
      </c>
      <c r="S3601" t="b">
        <v>1</v>
      </c>
      <c r="T3601" t="s">
        <v>8269</v>
      </c>
      <c r="U3601" s="9" t="s">
        <v>8315</v>
      </c>
      <c r="V3601" t="s">
        <v>8316</v>
      </c>
    </row>
    <row r="3602" spans="1:22" ht="45" x14ac:dyDescent="0.3">
      <c r="A3602">
        <v>3458</v>
      </c>
      <c r="B3602" s="3" t="s">
        <v>3457</v>
      </c>
      <c r="C3602" s="3" t="s">
        <v>7568</v>
      </c>
      <c r="D3602" s="20">
        <v>978</v>
      </c>
      <c r="E3602" s="7">
        <v>1216</v>
      </c>
      <c r="F3602" s="7">
        <f t="shared" si="345"/>
        <v>124</v>
      </c>
      <c r="G3602" s="7">
        <f t="shared" si="346"/>
        <v>45.04</v>
      </c>
      <c r="H3602" t="s">
        <v>8218</v>
      </c>
      <c r="I3602" t="s">
        <v>8223</v>
      </c>
      <c r="J3602" t="s">
        <v>8245</v>
      </c>
      <c r="K3602">
        <v>1422937620</v>
      </c>
      <c r="L3602">
        <v>1420606303</v>
      </c>
      <c r="M3602" s="13">
        <f t="shared" si="347"/>
        <v>42011.202581018515</v>
      </c>
      <c r="N3602" s="13" t="str">
        <f t="shared" si="348"/>
        <v>2015</v>
      </c>
      <c r="O3602" s="13" t="str">
        <f t="shared" si="349"/>
        <v>Jan</v>
      </c>
      <c r="P3602" s="13">
        <f t="shared" si="350"/>
        <v>42038.185416666667</v>
      </c>
      <c r="Q3602" t="b">
        <v>0</v>
      </c>
      <c r="R3602">
        <v>27</v>
      </c>
      <c r="S3602" t="b">
        <v>1</v>
      </c>
      <c r="T3602" t="s">
        <v>8269</v>
      </c>
      <c r="U3602" s="9" t="s">
        <v>8315</v>
      </c>
      <c r="V3602" t="s">
        <v>8316</v>
      </c>
    </row>
    <row r="3603" spans="1:22" ht="60" x14ac:dyDescent="0.3">
      <c r="A3603">
        <v>3532</v>
      </c>
      <c r="B3603" s="3" t="s">
        <v>3531</v>
      </c>
      <c r="C3603" s="3" t="s">
        <v>7642</v>
      </c>
      <c r="D3603" s="20">
        <v>960</v>
      </c>
      <c r="E3603" s="7">
        <v>1142</v>
      </c>
      <c r="F3603" s="7">
        <f t="shared" si="345"/>
        <v>119</v>
      </c>
      <c r="G3603" s="7">
        <f t="shared" si="346"/>
        <v>42.3</v>
      </c>
      <c r="H3603" t="s">
        <v>8218</v>
      </c>
      <c r="I3603" t="s">
        <v>8223</v>
      </c>
      <c r="J3603" t="s">
        <v>8245</v>
      </c>
      <c r="K3603">
        <v>1411012740</v>
      </c>
      <c r="L3603">
        <v>1409667827</v>
      </c>
      <c r="M3603" s="13">
        <f t="shared" si="347"/>
        <v>41884.599849537037</v>
      </c>
      <c r="N3603" s="13" t="str">
        <f t="shared" si="348"/>
        <v>2014</v>
      </c>
      <c r="O3603" s="13" t="str">
        <f t="shared" si="349"/>
        <v>Sep</v>
      </c>
      <c r="P3603" s="13">
        <f t="shared" si="350"/>
        <v>41900.165972222225</v>
      </c>
      <c r="Q3603" t="b">
        <v>0</v>
      </c>
      <c r="R3603">
        <v>27</v>
      </c>
      <c r="S3603" t="b">
        <v>1</v>
      </c>
      <c r="T3603" t="s">
        <v>8269</v>
      </c>
      <c r="U3603" s="9" t="s">
        <v>8315</v>
      </c>
      <c r="V3603" t="s">
        <v>8316</v>
      </c>
    </row>
    <row r="3604" spans="1:22" ht="60" x14ac:dyDescent="0.3">
      <c r="A3604">
        <v>3510</v>
      </c>
      <c r="B3604" s="3" t="s">
        <v>3509</v>
      </c>
      <c r="C3604" s="3" t="s">
        <v>7620</v>
      </c>
      <c r="D3604" s="20">
        <v>900</v>
      </c>
      <c r="E3604" s="7">
        <v>905</v>
      </c>
      <c r="F3604" s="7">
        <f t="shared" si="345"/>
        <v>101</v>
      </c>
      <c r="G3604" s="7">
        <f t="shared" si="346"/>
        <v>60.33</v>
      </c>
      <c r="H3604" t="s">
        <v>8218</v>
      </c>
      <c r="I3604" t="s">
        <v>8223</v>
      </c>
      <c r="J3604" t="s">
        <v>8245</v>
      </c>
      <c r="K3604">
        <v>1404312846</v>
      </c>
      <c r="L3604">
        <v>1402584846</v>
      </c>
      <c r="M3604" s="13">
        <f t="shared" si="347"/>
        <v>41802.62090277778</v>
      </c>
      <c r="N3604" s="13" t="str">
        <f t="shared" si="348"/>
        <v>2014</v>
      </c>
      <c r="O3604" s="13" t="str">
        <f t="shared" si="349"/>
        <v>Jun</v>
      </c>
      <c r="P3604" s="13">
        <f t="shared" si="350"/>
        <v>41822.62090277778</v>
      </c>
      <c r="Q3604" t="b">
        <v>0</v>
      </c>
      <c r="R3604">
        <v>15</v>
      </c>
      <c r="S3604" t="b">
        <v>1</v>
      </c>
      <c r="T3604" t="s">
        <v>8269</v>
      </c>
      <c r="U3604" s="9" t="s">
        <v>8315</v>
      </c>
      <c r="V3604" t="s">
        <v>8316</v>
      </c>
    </row>
    <row r="3605" spans="1:22" ht="60" x14ac:dyDescent="0.3">
      <c r="A3605">
        <v>3565</v>
      </c>
      <c r="B3605" s="3" t="s">
        <v>3564</v>
      </c>
      <c r="C3605" s="3" t="s">
        <v>7675</v>
      </c>
      <c r="D3605" s="20">
        <v>900</v>
      </c>
      <c r="E3605" s="7">
        <v>1175</v>
      </c>
      <c r="F3605" s="7">
        <f t="shared" si="345"/>
        <v>131</v>
      </c>
      <c r="G3605" s="7">
        <f t="shared" si="346"/>
        <v>97.92</v>
      </c>
      <c r="H3605" t="s">
        <v>8218</v>
      </c>
      <c r="I3605" t="s">
        <v>8223</v>
      </c>
      <c r="J3605" t="s">
        <v>8245</v>
      </c>
      <c r="K3605">
        <v>1420048208</v>
      </c>
      <c r="L3605">
        <v>1417456208</v>
      </c>
      <c r="M3605" s="13">
        <f t="shared" si="347"/>
        <v>41974.743148148147</v>
      </c>
      <c r="N3605" s="13" t="str">
        <f t="shared" si="348"/>
        <v>2014</v>
      </c>
      <c r="O3605" s="13" t="str">
        <f t="shared" si="349"/>
        <v>Dec</v>
      </c>
      <c r="P3605" s="13">
        <f t="shared" si="350"/>
        <v>42004.743148148147</v>
      </c>
      <c r="Q3605" t="b">
        <v>0</v>
      </c>
      <c r="R3605">
        <v>12</v>
      </c>
      <c r="S3605" t="b">
        <v>1</v>
      </c>
      <c r="T3605" t="s">
        <v>8269</v>
      </c>
      <c r="U3605" s="9" t="s">
        <v>8315</v>
      </c>
      <c r="V3605" t="s">
        <v>8316</v>
      </c>
    </row>
    <row r="3606" spans="1:22" ht="45" x14ac:dyDescent="0.3">
      <c r="A3606">
        <v>3580</v>
      </c>
      <c r="B3606" s="3" t="s">
        <v>3579</v>
      </c>
      <c r="C3606" s="3" t="s">
        <v>7690</v>
      </c>
      <c r="D3606" s="20">
        <v>900</v>
      </c>
      <c r="E3606" s="7">
        <v>1025</v>
      </c>
      <c r="F3606" s="7">
        <f t="shared" si="345"/>
        <v>114</v>
      </c>
      <c r="G3606" s="7">
        <f t="shared" si="346"/>
        <v>37.96</v>
      </c>
      <c r="H3606" t="s">
        <v>8218</v>
      </c>
      <c r="I3606" t="s">
        <v>8223</v>
      </c>
      <c r="J3606" t="s">
        <v>8245</v>
      </c>
      <c r="K3606">
        <v>1425185940</v>
      </c>
      <c r="L3606">
        <v>1421900022</v>
      </c>
      <c r="M3606" s="13">
        <f t="shared" si="347"/>
        <v>42026.176180555558</v>
      </c>
      <c r="N3606" s="13" t="str">
        <f t="shared" si="348"/>
        <v>2015</v>
      </c>
      <c r="O3606" s="13" t="str">
        <f t="shared" si="349"/>
        <v>Jan</v>
      </c>
      <c r="P3606" s="13">
        <f t="shared" si="350"/>
        <v>42064.207638888889</v>
      </c>
      <c r="Q3606" t="b">
        <v>0</v>
      </c>
      <c r="R3606">
        <v>27</v>
      </c>
      <c r="S3606" t="b">
        <v>1</v>
      </c>
      <c r="T3606" t="s">
        <v>8269</v>
      </c>
      <c r="U3606" s="9" t="s">
        <v>8315</v>
      </c>
      <c r="V3606" t="s">
        <v>8316</v>
      </c>
    </row>
    <row r="3607" spans="1:22" ht="60" x14ac:dyDescent="0.3">
      <c r="A3607">
        <v>1296</v>
      </c>
      <c r="B3607" s="3" t="s">
        <v>1297</v>
      </c>
      <c r="C3607" s="3" t="s">
        <v>5406</v>
      </c>
      <c r="D3607" s="20">
        <v>850</v>
      </c>
      <c r="E3607" s="7">
        <v>1200</v>
      </c>
      <c r="F3607" s="7">
        <f t="shared" si="345"/>
        <v>141</v>
      </c>
      <c r="G3607" s="7">
        <f t="shared" si="346"/>
        <v>52.17</v>
      </c>
      <c r="H3607" t="s">
        <v>8218</v>
      </c>
      <c r="I3607" t="s">
        <v>8224</v>
      </c>
      <c r="J3607" t="s">
        <v>8246</v>
      </c>
      <c r="K3607">
        <v>1457914373</v>
      </c>
      <c r="L3607">
        <v>1456189973</v>
      </c>
      <c r="M3607" s="13">
        <f t="shared" si="347"/>
        <v>42423.050613425927</v>
      </c>
      <c r="N3607" s="13" t="str">
        <f t="shared" si="348"/>
        <v>2016</v>
      </c>
      <c r="O3607" s="13" t="str">
        <f t="shared" si="349"/>
        <v>Feb</v>
      </c>
      <c r="P3607" s="13">
        <f t="shared" si="350"/>
        <v>42443.008946759262</v>
      </c>
      <c r="Q3607" t="b">
        <v>0</v>
      </c>
      <c r="R3607">
        <v>23</v>
      </c>
      <c r="S3607" t="b">
        <v>1</v>
      </c>
      <c r="T3607" t="s">
        <v>8269</v>
      </c>
      <c r="U3607" s="9" t="s">
        <v>8315</v>
      </c>
      <c r="V3607" t="s">
        <v>8316</v>
      </c>
    </row>
    <row r="3608" spans="1:22" ht="60" x14ac:dyDescent="0.3">
      <c r="A3608">
        <v>2837</v>
      </c>
      <c r="B3608" s="3" t="s">
        <v>2837</v>
      </c>
      <c r="C3608" s="3" t="s">
        <v>6947</v>
      </c>
      <c r="D3608" s="20">
        <v>850</v>
      </c>
      <c r="E3608" s="7">
        <v>850</v>
      </c>
      <c r="F3608" s="7">
        <f t="shared" si="345"/>
        <v>100</v>
      </c>
      <c r="G3608" s="7">
        <f t="shared" si="346"/>
        <v>40.479999999999997</v>
      </c>
      <c r="H3608" t="s">
        <v>8218</v>
      </c>
      <c r="I3608" t="s">
        <v>8228</v>
      </c>
      <c r="J3608" t="s">
        <v>8250</v>
      </c>
      <c r="K3608">
        <v>1449701284</v>
      </c>
      <c r="L3608">
        <v>1446241684</v>
      </c>
      <c r="M3608" s="13">
        <f t="shared" si="347"/>
        <v>42307.908379629633</v>
      </c>
      <c r="N3608" s="13" t="str">
        <f t="shared" si="348"/>
        <v>2015</v>
      </c>
      <c r="O3608" s="13" t="str">
        <f t="shared" si="349"/>
        <v>Oct</v>
      </c>
      <c r="P3608" s="13">
        <f t="shared" si="350"/>
        <v>42347.950046296297</v>
      </c>
      <c r="Q3608" t="b">
        <v>0</v>
      </c>
      <c r="R3608">
        <v>21</v>
      </c>
      <c r="S3608" t="b">
        <v>1</v>
      </c>
      <c r="T3608" t="s">
        <v>8269</v>
      </c>
      <c r="U3608" s="9" t="s">
        <v>8315</v>
      </c>
      <c r="V3608" t="s">
        <v>8316</v>
      </c>
    </row>
    <row r="3609" spans="1:22" ht="45" x14ac:dyDescent="0.3">
      <c r="A3609">
        <v>3726</v>
      </c>
      <c r="B3609" s="3" t="s">
        <v>3723</v>
      </c>
      <c r="C3609" s="3" t="s">
        <v>7836</v>
      </c>
      <c r="D3609" s="20">
        <v>850</v>
      </c>
      <c r="E3609" s="7">
        <v>2879</v>
      </c>
      <c r="F3609" s="7">
        <f t="shared" si="345"/>
        <v>339</v>
      </c>
      <c r="G3609" s="7">
        <f t="shared" si="346"/>
        <v>62.59</v>
      </c>
      <c r="H3609" t="s">
        <v>8218</v>
      </c>
      <c r="I3609" t="s">
        <v>8223</v>
      </c>
      <c r="J3609" t="s">
        <v>8245</v>
      </c>
      <c r="K3609">
        <v>1461963600</v>
      </c>
      <c r="L3609">
        <v>1459567371</v>
      </c>
      <c r="M3609" s="13">
        <f t="shared" si="347"/>
        <v>42462.140868055561</v>
      </c>
      <c r="N3609" s="13" t="str">
        <f t="shared" si="348"/>
        <v>2016</v>
      </c>
      <c r="O3609" s="13" t="str">
        <f t="shared" si="349"/>
        <v>Apr</v>
      </c>
      <c r="P3609" s="13">
        <f t="shared" si="350"/>
        <v>42489.875</v>
      </c>
      <c r="Q3609" t="b">
        <v>0</v>
      </c>
      <c r="R3609">
        <v>46</v>
      </c>
      <c r="S3609" t="b">
        <v>1</v>
      </c>
      <c r="T3609" t="s">
        <v>8269</v>
      </c>
      <c r="U3609" s="9" t="s">
        <v>8315</v>
      </c>
      <c r="V3609" t="s">
        <v>8316</v>
      </c>
    </row>
    <row r="3610" spans="1:22" ht="45" x14ac:dyDescent="0.3">
      <c r="A3610">
        <v>2796</v>
      </c>
      <c r="B3610" s="3" t="s">
        <v>2796</v>
      </c>
      <c r="C3610" s="3" t="s">
        <v>6906</v>
      </c>
      <c r="D3610" s="20">
        <v>800</v>
      </c>
      <c r="E3610" s="7">
        <v>924</v>
      </c>
      <c r="F3610" s="7">
        <f t="shared" si="345"/>
        <v>116</v>
      </c>
      <c r="G3610" s="7">
        <f t="shared" si="346"/>
        <v>44</v>
      </c>
      <c r="H3610" t="s">
        <v>8218</v>
      </c>
      <c r="I3610" t="s">
        <v>8224</v>
      </c>
      <c r="J3610" t="s">
        <v>8246</v>
      </c>
      <c r="K3610">
        <v>1404564028</v>
      </c>
      <c r="L3610">
        <v>1401972028</v>
      </c>
      <c r="M3610" s="13">
        <f t="shared" si="347"/>
        <v>41795.528101851851</v>
      </c>
      <c r="N3610" s="13" t="str">
        <f t="shared" si="348"/>
        <v>2014</v>
      </c>
      <c r="O3610" s="13" t="str">
        <f t="shared" si="349"/>
        <v>Jun</v>
      </c>
      <c r="P3610" s="13">
        <f t="shared" si="350"/>
        <v>41825.528101851851</v>
      </c>
      <c r="Q3610" t="b">
        <v>0</v>
      </c>
      <c r="R3610">
        <v>21</v>
      </c>
      <c r="S3610" t="b">
        <v>1</v>
      </c>
      <c r="T3610" t="s">
        <v>8269</v>
      </c>
      <c r="U3610" s="9" t="s">
        <v>8315</v>
      </c>
      <c r="V3610" t="s">
        <v>8316</v>
      </c>
    </row>
    <row r="3611" spans="1:22" ht="45" x14ac:dyDescent="0.3">
      <c r="A3611">
        <v>2834</v>
      </c>
      <c r="B3611" s="3" t="s">
        <v>2834</v>
      </c>
      <c r="C3611" s="3" t="s">
        <v>6944</v>
      </c>
      <c r="D3611" s="20">
        <v>800</v>
      </c>
      <c r="E3611" s="7">
        <v>1360</v>
      </c>
      <c r="F3611" s="7">
        <f t="shared" si="345"/>
        <v>170</v>
      </c>
      <c r="G3611" s="7">
        <f t="shared" si="346"/>
        <v>64.760000000000005</v>
      </c>
      <c r="H3611" t="s">
        <v>8218</v>
      </c>
      <c r="I3611" t="s">
        <v>8224</v>
      </c>
      <c r="J3611" t="s">
        <v>8246</v>
      </c>
      <c r="K3611">
        <v>1422658930</v>
      </c>
      <c r="L3611">
        <v>1421362930</v>
      </c>
      <c r="M3611" s="13">
        <f t="shared" si="347"/>
        <v>42019.959837962961</v>
      </c>
      <c r="N3611" s="13" t="str">
        <f t="shared" si="348"/>
        <v>2015</v>
      </c>
      <c r="O3611" s="13" t="str">
        <f t="shared" si="349"/>
        <v>Jan</v>
      </c>
      <c r="P3611" s="13">
        <f t="shared" si="350"/>
        <v>42034.959837962961</v>
      </c>
      <c r="Q3611" t="b">
        <v>0</v>
      </c>
      <c r="R3611">
        <v>21</v>
      </c>
      <c r="S3611" t="b">
        <v>1</v>
      </c>
      <c r="T3611" t="s">
        <v>8269</v>
      </c>
      <c r="U3611" s="9" t="s">
        <v>8315</v>
      </c>
      <c r="V3611" t="s">
        <v>8316</v>
      </c>
    </row>
    <row r="3612" spans="1:22" ht="60" x14ac:dyDescent="0.3">
      <c r="A3612">
        <v>3283</v>
      </c>
      <c r="B3612" s="3" t="s">
        <v>3283</v>
      </c>
      <c r="C3612" s="3" t="s">
        <v>7393</v>
      </c>
      <c r="D3612" s="20">
        <v>800</v>
      </c>
      <c r="E3612" s="7">
        <v>838</v>
      </c>
      <c r="F3612" s="7">
        <f t="shared" si="345"/>
        <v>105</v>
      </c>
      <c r="G3612" s="7">
        <f t="shared" si="346"/>
        <v>17.829999999999998</v>
      </c>
      <c r="H3612" t="s">
        <v>8218</v>
      </c>
      <c r="I3612" t="s">
        <v>8224</v>
      </c>
      <c r="J3612" t="s">
        <v>8246</v>
      </c>
      <c r="K3612">
        <v>1455138000</v>
      </c>
      <c r="L3612">
        <v>1452448298</v>
      </c>
      <c r="M3612" s="13">
        <f t="shared" si="347"/>
        <v>42379.74418981481</v>
      </c>
      <c r="N3612" s="13" t="str">
        <f t="shared" si="348"/>
        <v>2016</v>
      </c>
      <c r="O3612" s="13" t="str">
        <f t="shared" si="349"/>
        <v>Jan</v>
      </c>
      <c r="P3612" s="13">
        <f t="shared" si="350"/>
        <v>42410.875</v>
      </c>
      <c r="Q3612" t="b">
        <v>0</v>
      </c>
      <c r="R3612">
        <v>47</v>
      </c>
      <c r="S3612" t="b">
        <v>1</v>
      </c>
      <c r="T3612" t="s">
        <v>8269</v>
      </c>
      <c r="U3612" s="9" t="s">
        <v>8315</v>
      </c>
      <c r="V3612" t="s">
        <v>8316</v>
      </c>
    </row>
    <row r="3613" spans="1:22" ht="60" x14ac:dyDescent="0.3">
      <c r="A3613">
        <v>3314</v>
      </c>
      <c r="B3613" s="3" t="s">
        <v>3314</v>
      </c>
      <c r="C3613" s="3" t="s">
        <v>7424</v>
      </c>
      <c r="D3613" s="20">
        <v>800</v>
      </c>
      <c r="E3613" s="7">
        <v>1686</v>
      </c>
      <c r="F3613" s="7">
        <f t="shared" si="345"/>
        <v>211</v>
      </c>
      <c r="G3613" s="7">
        <f t="shared" si="346"/>
        <v>29.07</v>
      </c>
      <c r="H3613" t="s">
        <v>8218</v>
      </c>
      <c r="I3613" t="s">
        <v>8224</v>
      </c>
      <c r="J3613" t="s">
        <v>8246</v>
      </c>
      <c r="K3613">
        <v>1431115500</v>
      </c>
      <c r="L3613">
        <v>1428733511</v>
      </c>
      <c r="M3613" s="13">
        <f t="shared" si="347"/>
        <v>42105.267488425925</v>
      </c>
      <c r="N3613" s="13" t="str">
        <f t="shared" si="348"/>
        <v>2015</v>
      </c>
      <c r="O3613" s="13" t="str">
        <f t="shared" si="349"/>
        <v>Apr</v>
      </c>
      <c r="P3613" s="13">
        <f t="shared" si="350"/>
        <v>42132.836805555555</v>
      </c>
      <c r="Q3613" t="b">
        <v>0</v>
      </c>
      <c r="R3613">
        <v>58</v>
      </c>
      <c r="S3613" t="b">
        <v>1</v>
      </c>
      <c r="T3613" t="s">
        <v>8269</v>
      </c>
      <c r="U3613" s="9" t="s">
        <v>8315</v>
      </c>
      <c r="V3613" t="s">
        <v>8316</v>
      </c>
    </row>
    <row r="3614" spans="1:22" ht="60" x14ac:dyDescent="0.3">
      <c r="A3614">
        <v>3327</v>
      </c>
      <c r="B3614" s="3" t="s">
        <v>3327</v>
      </c>
      <c r="C3614" s="3" t="s">
        <v>7437</v>
      </c>
      <c r="D3614" s="20">
        <v>800</v>
      </c>
      <c r="E3614" s="7">
        <v>810</v>
      </c>
      <c r="F3614" s="7">
        <f t="shared" si="345"/>
        <v>101</v>
      </c>
      <c r="G3614" s="7">
        <f t="shared" si="346"/>
        <v>24.55</v>
      </c>
      <c r="H3614" t="s">
        <v>8218</v>
      </c>
      <c r="I3614" t="s">
        <v>8224</v>
      </c>
      <c r="J3614" t="s">
        <v>8246</v>
      </c>
      <c r="K3614">
        <v>1462697966</v>
      </c>
      <c r="L3614">
        <v>1460105966</v>
      </c>
      <c r="M3614" s="13">
        <f t="shared" si="347"/>
        <v>42468.374606481477</v>
      </c>
      <c r="N3614" s="13" t="str">
        <f t="shared" si="348"/>
        <v>2016</v>
      </c>
      <c r="O3614" s="13" t="str">
        <f t="shared" si="349"/>
        <v>Apr</v>
      </c>
      <c r="P3614" s="13">
        <f t="shared" si="350"/>
        <v>42498.374606481477</v>
      </c>
      <c r="Q3614" t="b">
        <v>0</v>
      </c>
      <c r="R3614">
        <v>33</v>
      </c>
      <c r="S3614" t="b">
        <v>1</v>
      </c>
      <c r="T3614" t="s">
        <v>8269</v>
      </c>
      <c r="U3614" s="9" t="s">
        <v>8315</v>
      </c>
      <c r="V3614" t="s">
        <v>8316</v>
      </c>
    </row>
    <row r="3615" spans="1:22" ht="45" x14ac:dyDescent="0.3">
      <c r="A3615">
        <v>3449</v>
      </c>
      <c r="B3615" s="3" t="s">
        <v>3448</v>
      </c>
      <c r="C3615" s="3" t="s">
        <v>7559</v>
      </c>
      <c r="D3615" s="20">
        <v>800</v>
      </c>
      <c r="E3615" s="7">
        <v>1365</v>
      </c>
      <c r="F3615" s="7">
        <f t="shared" ref="F3615:F3678" si="351">IFERROR(ROUND(E3615/D3615*100,0),0)</f>
        <v>171</v>
      </c>
      <c r="G3615" s="7">
        <f t="shared" si="346"/>
        <v>68.25</v>
      </c>
      <c r="H3615" t="s">
        <v>8218</v>
      </c>
      <c r="I3615" t="s">
        <v>8223</v>
      </c>
      <c r="J3615" t="s">
        <v>8245</v>
      </c>
      <c r="K3615">
        <v>1468036800</v>
      </c>
      <c r="L3615">
        <v>1465607738</v>
      </c>
      <c r="M3615" s="13">
        <f t="shared" si="347"/>
        <v>42532.052523148144</v>
      </c>
      <c r="N3615" s="13" t="str">
        <f t="shared" si="348"/>
        <v>2016</v>
      </c>
      <c r="O3615" s="13" t="str">
        <f t="shared" si="349"/>
        <v>Jun</v>
      </c>
      <c r="P3615" s="13">
        <f t="shared" si="350"/>
        <v>42560.166666666672</v>
      </c>
      <c r="Q3615" t="b">
        <v>0</v>
      </c>
      <c r="R3615">
        <v>20</v>
      </c>
      <c r="S3615" t="b">
        <v>1</v>
      </c>
      <c r="T3615" t="s">
        <v>8269</v>
      </c>
      <c r="U3615" s="9" t="s">
        <v>8315</v>
      </c>
      <c r="V3615" t="s">
        <v>8316</v>
      </c>
    </row>
    <row r="3616" spans="1:22" ht="60" x14ac:dyDescent="0.3">
      <c r="A3616">
        <v>3608</v>
      </c>
      <c r="B3616" s="3" t="s">
        <v>3607</v>
      </c>
      <c r="C3616" s="3" t="s">
        <v>7718</v>
      </c>
      <c r="D3616" s="20">
        <v>800</v>
      </c>
      <c r="E3616" s="7">
        <v>800</v>
      </c>
      <c r="F3616" s="7">
        <f t="shared" si="351"/>
        <v>100</v>
      </c>
      <c r="G3616" s="7">
        <f t="shared" si="346"/>
        <v>29.63</v>
      </c>
      <c r="H3616" t="s">
        <v>8218</v>
      </c>
      <c r="I3616" t="s">
        <v>8224</v>
      </c>
      <c r="J3616" t="s">
        <v>8246</v>
      </c>
      <c r="K3616">
        <v>1466172000</v>
      </c>
      <c r="L3616">
        <v>1463418090</v>
      </c>
      <c r="M3616" s="13">
        <f t="shared" si="347"/>
        <v>42506.709375000006</v>
      </c>
      <c r="N3616" s="13" t="str">
        <f t="shared" si="348"/>
        <v>2016</v>
      </c>
      <c r="O3616" s="13" t="str">
        <f t="shared" si="349"/>
        <v>May</v>
      </c>
      <c r="P3616" s="13">
        <f t="shared" si="350"/>
        <v>42538.583333333328</v>
      </c>
      <c r="Q3616" t="b">
        <v>0</v>
      </c>
      <c r="R3616">
        <v>27</v>
      </c>
      <c r="S3616" t="b">
        <v>1</v>
      </c>
      <c r="T3616" t="s">
        <v>8269</v>
      </c>
      <c r="U3616" s="9" t="s">
        <v>8315</v>
      </c>
      <c r="V3616" t="s">
        <v>8316</v>
      </c>
    </row>
    <row r="3617" spans="1:22" ht="60" x14ac:dyDescent="0.3">
      <c r="A3617">
        <v>3664</v>
      </c>
      <c r="B3617" s="3" t="s">
        <v>3661</v>
      </c>
      <c r="C3617" s="3" t="s">
        <v>7774</v>
      </c>
      <c r="D3617" s="20">
        <v>800</v>
      </c>
      <c r="E3617" s="7">
        <v>875</v>
      </c>
      <c r="F3617" s="7">
        <f t="shared" si="351"/>
        <v>109</v>
      </c>
      <c r="G3617" s="7">
        <f t="shared" si="346"/>
        <v>46.05</v>
      </c>
      <c r="H3617" t="s">
        <v>8218</v>
      </c>
      <c r="I3617" t="s">
        <v>8223</v>
      </c>
      <c r="J3617" t="s">
        <v>8245</v>
      </c>
      <c r="K3617">
        <v>1466056689</v>
      </c>
      <c r="L3617">
        <v>1464847089</v>
      </c>
      <c r="M3617" s="13">
        <f t="shared" si="347"/>
        <v>42523.248715277776</v>
      </c>
      <c r="N3617" s="13" t="str">
        <f t="shared" si="348"/>
        <v>2016</v>
      </c>
      <c r="O3617" s="13" t="str">
        <f t="shared" si="349"/>
        <v>Jun</v>
      </c>
      <c r="P3617" s="13">
        <f t="shared" si="350"/>
        <v>42537.248715277776</v>
      </c>
      <c r="Q3617" t="b">
        <v>0</v>
      </c>
      <c r="R3617">
        <v>19</v>
      </c>
      <c r="S3617" t="b">
        <v>1</v>
      </c>
      <c r="T3617" t="s">
        <v>8269</v>
      </c>
      <c r="U3617" s="9" t="s">
        <v>8315</v>
      </c>
      <c r="V3617" t="s">
        <v>8316</v>
      </c>
    </row>
    <row r="3618" spans="1:22" ht="45" x14ac:dyDescent="0.3">
      <c r="A3618">
        <v>3676</v>
      </c>
      <c r="B3618" s="3" t="s">
        <v>3673</v>
      </c>
      <c r="C3618" s="3" t="s">
        <v>7786</v>
      </c>
      <c r="D3618" s="20">
        <v>800</v>
      </c>
      <c r="E3618" s="7">
        <v>1030</v>
      </c>
      <c r="F3618" s="7">
        <f t="shared" si="351"/>
        <v>129</v>
      </c>
      <c r="G3618" s="7">
        <f t="shared" si="346"/>
        <v>64.38</v>
      </c>
      <c r="H3618" t="s">
        <v>8218</v>
      </c>
      <c r="I3618" t="s">
        <v>8223</v>
      </c>
      <c r="J3618" t="s">
        <v>8245</v>
      </c>
      <c r="K3618">
        <v>1410550484</v>
      </c>
      <c r="L3618">
        <v>1408995284</v>
      </c>
      <c r="M3618" s="13">
        <f t="shared" si="347"/>
        <v>41876.815787037034</v>
      </c>
      <c r="N3618" s="13" t="str">
        <f t="shared" si="348"/>
        <v>2014</v>
      </c>
      <c r="O3618" s="13" t="str">
        <f t="shared" si="349"/>
        <v>Aug</v>
      </c>
      <c r="P3618" s="13">
        <f t="shared" si="350"/>
        <v>41894.815787037034</v>
      </c>
      <c r="Q3618" t="b">
        <v>0</v>
      </c>
      <c r="R3618">
        <v>16</v>
      </c>
      <c r="S3618" t="b">
        <v>1</v>
      </c>
      <c r="T3618" t="s">
        <v>8269</v>
      </c>
      <c r="U3618" s="9" t="s">
        <v>8315</v>
      </c>
      <c r="V3618" t="s">
        <v>8316</v>
      </c>
    </row>
    <row r="3619" spans="1:22" ht="45" x14ac:dyDescent="0.3">
      <c r="A3619">
        <v>3716</v>
      </c>
      <c r="B3619" s="3" t="s">
        <v>3713</v>
      </c>
      <c r="C3619" s="3" t="s">
        <v>7826</v>
      </c>
      <c r="D3619" s="20">
        <v>800</v>
      </c>
      <c r="E3619" s="7">
        <v>1246</v>
      </c>
      <c r="F3619" s="7">
        <f t="shared" si="351"/>
        <v>156</v>
      </c>
      <c r="G3619" s="7">
        <f t="shared" si="346"/>
        <v>51.92</v>
      </c>
      <c r="H3619" t="s">
        <v>8218</v>
      </c>
      <c r="I3619" t="s">
        <v>8223</v>
      </c>
      <c r="J3619" t="s">
        <v>8245</v>
      </c>
      <c r="K3619">
        <v>1453411109</v>
      </c>
      <c r="L3619">
        <v>1450819109</v>
      </c>
      <c r="M3619" s="13">
        <f t="shared" si="347"/>
        <v>42360.887835648144</v>
      </c>
      <c r="N3619" s="13" t="str">
        <f t="shared" si="348"/>
        <v>2015</v>
      </c>
      <c r="O3619" s="13" t="str">
        <f t="shared" si="349"/>
        <v>Dec</v>
      </c>
      <c r="P3619" s="13">
        <f t="shared" si="350"/>
        <v>42390.887835648144</v>
      </c>
      <c r="Q3619" t="b">
        <v>0</v>
      </c>
      <c r="R3619">
        <v>24</v>
      </c>
      <c r="S3619" t="b">
        <v>1</v>
      </c>
      <c r="T3619" t="s">
        <v>8269</v>
      </c>
      <c r="U3619" s="9" t="s">
        <v>8315</v>
      </c>
      <c r="V3619" t="s">
        <v>8316</v>
      </c>
    </row>
    <row r="3620" spans="1:22" ht="45" x14ac:dyDescent="0.3">
      <c r="A3620">
        <v>3836</v>
      </c>
      <c r="B3620" s="3" t="s">
        <v>3833</v>
      </c>
      <c r="C3620" s="3" t="s">
        <v>7945</v>
      </c>
      <c r="D3620" s="20">
        <v>800</v>
      </c>
      <c r="E3620" s="7">
        <v>900</v>
      </c>
      <c r="F3620" s="7">
        <f t="shared" si="351"/>
        <v>113</v>
      </c>
      <c r="G3620" s="7">
        <f t="shared" si="346"/>
        <v>64.290000000000006</v>
      </c>
      <c r="H3620" t="s">
        <v>8218</v>
      </c>
      <c r="I3620" t="s">
        <v>8223</v>
      </c>
      <c r="J3620" t="s">
        <v>8245</v>
      </c>
      <c r="K3620">
        <v>1470197340</v>
      </c>
      <c r="L3620">
        <v>1467497652</v>
      </c>
      <c r="M3620" s="13">
        <f t="shared" si="347"/>
        <v>42553.926527777774</v>
      </c>
      <c r="N3620" s="13" t="str">
        <f t="shared" si="348"/>
        <v>2016</v>
      </c>
      <c r="O3620" s="13" t="str">
        <f t="shared" si="349"/>
        <v>Jul</v>
      </c>
      <c r="P3620" s="13">
        <f t="shared" si="350"/>
        <v>42585.172916666663</v>
      </c>
      <c r="Q3620" t="b">
        <v>0</v>
      </c>
      <c r="R3620">
        <v>14</v>
      </c>
      <c r="S3620" t="b">
        <v>1</v>
      </c>
      <c r="T3620" t="s">
        <v>8269</v>
      </c>
      <c r="U3620" s="9" t="s">
        <v>8315</v>
      </c>
      <c r="V3620" t="s">
        <v>8316</v>
      </c>
    </row>
    <row r="3621" spans="1:22" ht="60" x14ac:dyDescent="0.3">
      <c r="A3621">
        <v>3552</v>
      </c>
      <c r="B3621" s="3" t="s">
        <v>3551</v>
      </c>
      <c r="C3621" s="3" t="s">
        <v>7662</v>
      </c>
      <c r="D3621" s="20">
        <v>773</v>
      </c>
      <c r="E3621" s="7">
        <v>773</v>
      </c>
      <c r="F3621" s="7">
        <f t="shared" si="351"/>
        <v>100</v>
      </c>
      <c r="G3621" s="7">
        <f t="shared" si="346"/>
        <v>38.65</v>
      </c>
      <c r="H3621" t="s">
        <v>8218</v>
      </c>
      <c r="I3621" t="s">
        <v>8224</v>
      </c>
      <c r="J3621" t="s">
        <v>8246</v>
      </c>
      <c r="K3621">
        <v>1403964324</v>
      </c>
      <c r="L3621">
        <v>1401372324</v>
      </c>
      <c r="M3621" s="13">
        <f t="shared" si="347"/>
        <v>41788.587083333332</v>
      </c>
      <c r="N3621" s="13" t="str">
        <f t="shared" si="348"/>
        <v>2014</v>
      </c>
      <c r="O3621" s="13" t="str">
        <f t="shared" si="349"/>
        <v>May</v>
      </c>
      <c r="P3621" s="13">
        <f t="shared" si="350"/>
        <v>41818.587083333332</v>
      </c>
      <c r="Q3621" t="b">
        <v>0</v>
      </c>
      <c r="R3621">
        <v>20</v>
      </c>
      <c r="S3621" t="b">
        <v>1</v>
      </c>
      <c r="T3621" t="s">
        <v>8269</v>
      </c>
      <c r="U3621" s="9" t="s">
        <v>8315</v>
      </c>
      <c r="V3621" t="s">
        <v>8316</v>
      </c>
    </row>
    <row r="3622" spans="1:22" ht="60" x14ac:dyDescent="0.3">
      <c r="A3622">
        <v>2978</v>
      </c>
      <c r="B3622" s="3" t="s">
        <v>2978</v>
      </c>
      <c r="C3622" s="3" t="s">
        <v>7088</v>
      </c>
      <c r="D3622" s="20">
        <v>750</v>
      </c>
      <c r="E3622" s="7">
        <v>971</v>
      </c>
      <c r="F3622" s="7">
        <f t="shared" si="351"/>
        <v>129</v>
      </c>
      <c r="G3622" s="7">
        <f t="shared" si="346"/>
        <v>60.69</v>
      </c>
      <c r="H3622" t="s">
        <v>8218</v>
      </c>
      <c r="I3622" t="s">
        <v>8223</v>
      </c>
      <c r="J3622" t="s">
        <v>8245</v>
      </c>
      <c r="K3622">
        <v>1413784740</v>
      </c>
      <c r="L3622">
        <v>1412954547</v>
      </c>
      <c r="M3622" s="13">
        <f t="shared" si="347"/>
        <v>41922.640590277777</v>
      </c>
      <c r="N3622" s="13" t="str">
        <f t="shared" si="348"/>
        <v>2014</v>
      </c>
      <c r="O3622" s="13" t="str">
        <f t="shared" si="349"/>
        <v>Oct</v>
      </c>
      <c r="P3622" s="13">
        <f t="shared" si="350"/>
        <v>41932.249305555553</v>
      </c>
      <c r="Q3622" t="b">
        <v>0</v>
      </c>
      <c r="R3622">
        <v>16</v>
      </c>
      <c r="S3622" t="b">
        <v>1</v>
      </c>
      <c r="T3622" t="s">
        <v>8269</v>
      </c>
      <c r="U3622" s="9" t="s">
        <v>8315</v>
      </c>
      <c r="V3622" t="s">
        <v>8316</v>
      </c>
    </row>
    <row r="3623" spans="1:22" ht="60" x14ac:dyDescent="0.3">
      <c r="A3623">
        <v>3165</v>
      </c>
      <c r="B3623" s="3" t="s">
        <v>3165</v>
      </c>
      <c r="C3623" s="3" t="s">
        <v>7275</v>
      </c>
      <c r="D3623" s="20">
        <v>750</v>
      </c>
      <c r="E3623" s="7">
        <v>1220</v>
      </c>
      <c r="F3623" s="7">
        <f t="shared" si="351"/>
        <v>163</v>
      </c>
      <c r="G3623" s="7">
        <f t="shared" si="346"/>
        <v>58.1</v>
      </c>
      <c r="H3623" t="s">
        <v>8218</v>
      </c>
      <c r="I3623" t="s">
        <v>8223</v>
      </c>
      <c r="J3623" t="s">
        <v>8245</v>
      </c>
      <c r="K3623">
        <v>1304395140</v>
      </c>
      <c r="L3623">
        <v>1302493760</v>
      </c>
      <c r="M3623" s="13">
        <f t="shared" si="347"/>
        <v>40644.159259259257</v>
      </c>
      <c r="N3623" s="13" t="str">
        <f t="shared" si="348"/>
        <v>2011</v>
      </c>
      <c r="O3623" s="13" t="str">
        <f t="shared" si="349"/>
        <v>Apr</v>
      </c>
      <c r="P3623" s="13">
        <f t="shared" si="350"/>
        <v>40666.165972222225</v>
      </c>
      <c r="Q3623" t="b">
        <v>1</v>
      </c>
      <c r="R3623">
        <v>21</v>
      </c>
      <c r="S3623" t="b">
        <v>1</v>
      </c>
      <c r="T3623" t="s">
        <v>8269</v>
      </c>
      <c r="U3623" s="9" t="s">
        <v>8315</v>
      </c>
      <c r="V3623" t="s">
        <v>8316</v>
      </c>
    </row>
    <row r="3624" spans="1:22" ht="60" x14ac:dyDescent="0.3">
      <c r="A3624">
        <v>3367</v>
      </c>
      <c r="B3624" s="3" t="s">
        <v>3366</v>
      </c>
      <c r="C3624" s="3" t="s">
        <v>7477</v>
      </c>
      <c r="D3624" s="20">
        <v>750</v>
      </c>
      <c r="E3624" s="7">
        <v>890</v>
      </c>
      <c r="F3624" s="7">
        <f t="shared" si="351"/>
        <v>119</v>
      </c>
      <c r="G3624" s="7">
        <f t="shared" si="346"/>
        <v>29.67</v>
      </c>
      <c r="H3624" t="s">
        <v>8218</v>
      </c>
      <c r="I3624" t="s">
        <v>8224</v>
      </c>
      <c r="J3624" t="s">
        <v>8246</v>
      </c>
      <c r="K3624">
        <v>1438467894</v>
      </c>
      <c r="L3624">
        <v>1436307894</v>
      </c>
      <c r="M3624" s="13">
        <f t="shared" si="347"/>
        <v>42192.933958333335</v>
      </c>
      <c r="N3624" s="13" t="str">
        <f t="shared" si="348"/>
        <v>2015</v>
      </c>
      <c r="O3624" s="13" t="str">
        <f t="shared" si="349"/>
        <v>Jul</v>
      </c>
      <c r="P3624" s="13">
        <f t="shared" si="350"/>
        <v>42217.933958333335</v>
      </c>
      <c r="Q3624" t="b">
        <v>0</v>
      </c>
      <c r="R3624">
        <v>30</v>
      </c>
      <c r="S3624" t="b">
        <v>1</v>
      </c>
      <c r="T3624" t="s">
        <v>8269</v>
      </c>
      <c r="U3624" s="9" t="s">
        <v>8315</v>
      </c>
      <c r="V3624" t="s">
        <v>8316</v>
      </c>
    </row>
    <row r="3625" spans="1:22" ht="45" x14ac:dyDescent="0.3">
      <c r="A3625">
        <v>3649</v>
      </c>
      <c r="B3625" s="3" t="s">
        <v>3647</v>
      </c>
      <c r="C3625" s="3" t="s">
        <v>7759</v>
      </c>
      <c r="D3625" s="20">
        <v>750</v>
      </c>
      <c r="E3625" s="7">
        <v>780</v>
      </c>
      <c r="F3625" s="7">
        <f t="shared" si="351"/>
        <v>104</v>
      </c>
      <c r="G3625" s="7">
        <f t="shared" si="346"/>
        <v>97.5</v>
      </c>
      <c r="H3625" t="s">
        <v>8218</v>
      </c>
      <c r="I3625" t="s">
        <v>8228</v>
      </c>
      <c r="J3625" t="s">
        <v>8250</v>
      </c>
      <c r="K3625">
        <v>1402938394</v>
      </c>
      <c r="L3625">
        <v>1400691994</v>
      </c>
      <c r="M3625" s="13">
        <f t="shared" si="347"/>
        <v>41780.712893518517</v>
      </c>
      <c r="N3625" s="13" t="str">
        <f t="shared" si="348"/>
        <v>2014</v>
      </c>
      <c r="O3625" s="13" t="str">
        <f t="shared" si="349"/>
        <v>May</v>
      </c>
      <c r="P3625" s="13">
        <f t="shared" si="350"/>
        <v>41806.712893518517</v>
      </c>
      <c r="Q3625" t="b">
        <v>0</v>
      </c>
      <c r="R3625">
        <v>8</v>
      </c>
      <c r="S3625" t="b">
        <v>1</v>
      </c>
      <c r="T3625" t="s">
        <v>8269</v>
      </c>
      <c r="U3625" s="9" t="s">
        <v>8315</v>
      </c>
      <c r="V3625" t="s">
        <v>8316</v>
      </c>
    </row>
    <row r="3626" spans="1:22" ht="45" x14ac:dyDescent="0.3">
      <c r="A3626">
        <v>3684</v>
      </c>
      <c r="B3626" s="3" t="s">
        <v>3681</v>
      </c>
      <c r="C3626" s="3" t="s">
        <v>7794</v>
      </c>
      <c r="D3626" s="20">
        <v>750</v>
      </c>
      <c r="E3626" s="7">
        <v>1043</v>
      </c>
      <c r="F3626" s="7">
        <f t="shared" si="351"/>
        <v>139</v>
      </c>
      <c r="G3626" s="7">
        <f t="shared" si="346"/>
        <v>45.35</v>
      </c>
      <c r="H3626" t="s">
        <v>8218</v>
      </c>
      <c r="I3626" t="s">
        <v>8223</v>
      </c>
      <c r="J3626" t="s">
        <v>8245</v>
      </c>
      <c r="K3626">
        <v>1441167586</v>
      </c>
      <c r="L3626">
        <v>1438575586</v>
      </c>
      <c r="M3626" s="13">
        <f t="shared" si="347"/>
        <v>42219.180393518516</v>
      </c>
      <c r="N3626" s="13" t="str">
        <f t="shared" si="348"/>
        <v>2015</v>
      </c>
      <c r="O3626" s="13" t="str">
        <f t="shared" si="349"/>
        <v>Aug</v>
      </c>
      <c r="P3626" s="13">
        <f t="shared" si="350"/>
        <v>42249.180393518516</v>
      </c>
      <c r="Q3626" t="b">
        <v>0</v>
      </c>
      <c r="R3626">
        <v>23</v>
      </c>
      <c r="S3626" t="b">
        <v>1</v>
      </c>
      <c r="T3626" t="s">
        <v>8269</v>
      </c>
      <c r="U3626" s="9" t="s">
        <v>8315</v>
      </c>
      <c r="V3626" t="s">
        <v>8316</v>
      </c>
    </row>
    <row r="3627" spans="1:22" ht="45" x14ac:dyDescent="0.3">
      <c r="A3627">
        <v>3617</v>
      </c>
      <c r="B3627" s="3" t="s">
        <v>3615</v>
      </c>
      <c r="C3627" s="3" t="s">
        <v>7727</v>
      </c>
      <c r="D3627" s="20">
        <v>740</v>
      </c>
      <c r="E3627" s="7">
        <v>880</v>
      </c>
      <c r="F3627" s="7">
        <f t="shared" si="351"/>
        <v>119</v>
      </c>
      <c r="G3627" s="7">
        <f t="shared" si="346"/>
        <v>17.25</v>
      </c>
      <c r="H3627" t="s">
        <v>8218</v>
      </c>
      <c r="I3627" t="s">
        <v>8224</v>
      </c>
      <c r="J3627" t="s">
        <v>8246</v>
      </c>
      <c r="K3627">
        <v>1488240000</v>
      </c>
      <c r="L3627">
        <v>1486996729</v>
      </c>
      <c r="M3627" s="13">
        <f t="shared" si="347"/>
        <v>42779.610289351855</v>
      </c>
      <c r="N3627" s="13" t="str">
        <f t="shared" si="348"/>
        <v>2017</v>
      </c>
      <c r="O3627" s="13" t="str">
        <f t="shared" si="349"/>
        <v>Feb</v>
      </c>
      <c r="P3627" s="13">
        <f t="shared" si="350"/>
        <v>42794</v>
      </c>
      <c r="Q3627" t="b">
        <v>0</v>
      </c>
      <c r="R3627">
        <v>51</v>
      </c>
      <c r="S3627" t="b">
        <v>1</v>
      </c>
      <c r="T3627" t="s">
        <v>8269</v>
      </c>
      <c r="U3627" s="9" t="s">
        <v>8315</v>
      </c>
      <c r="V3627" t="s">
        <v>8316</v>
      </c>
    </row>
    <row r="3628" spans="1:22" ht="45" x14ac:dyDescent="0.3">
      <c r="A3628">
        <v>2795</v>
      </c>
      <c r="B3628" s="3" t="s">
        <v>2795</v>
      </c>
      <c r="C3628" s="3" t="s">
        <v>6905</v>
      </c>
      <c r="D3628" s="20">
        <v>700</v>
      </c>
      <c r="E3628" s="7">
        <v>730</v>
      </c>
      <c r="F3628" s="7">
        <f t="shared" si="351"/>
        <v>104</v>
      </c>
      <c r="G3628" s="7">
        <f t="shared" si="346"/>
        <v>36.5</v>
      </c>
      <c r="H3628" t="s">
        <v>8218</v>
      </c>
      <c r="I3628" t="s">
        <v>8223</v>
      </c>
      <c r="J3628" t="s">
        <v>8245</v>
      </c>
      <c r="K3628">
        <v>1402095600</v>
      </c>
      <c r="L3628">
        <v>1400675841</v>
      </c>
      <c r="M3628" s="13">
        <f t="shared" si="347"/>
        <v>41780.525937500002</v>
      </c>
      <c r="N3628" s="13" t="str">
        <f t="shared" si="348"/>
        <v>2014</v>
      </c>
      <c r="O3628" s="13" t="str">
        <f t="shared" si="349"/>
        <v>May</v>
      </c>
      <c r="P3628" s="13">
        <f t="shared" si="350"/>
        <v>41796.958333333336</v>
      </c>
      <c r="Q3628" t="b">
        <v>0</v>
      </c>
      <c r="R3628">
        <v>20</v>
      </c>
      <c r="S3628" t="b">
        <v>1</v>
      </c>
      <c r="T3628" t="s">
        <v>8269</v>
      </c>
      <c r="U3628" s="9" t="s">
        <v>8315</v>
      </c>
      <c r="V3628" t="s">
        <v>8316</v>
      </c>
    </row>
    <row r="3629" spans="1:22" ht="45" x14ac:dyDescent="0.3">
      <c r="A3629">
        <v>3295</v>
      </c>
      <c r="B3629" s="3" t="s">
        <v>3295</v>
      </c>
      <c r="C3629" s="3" t="s">
        <v>7405</v>
      </c>
      <c r="D3629" s="20">
        <v>700</v>
      </c>
      <c r="E3629" s="7">
        <v>720.01</v>
      </c>
      <c r="F3629" s="7">
        <f t="shared" si="351"/>
        <v>103</v>
      </c>
      <c r="G3629" s="7">
        <f t="shared" si="346"/>
        <v>26.67</v>
      </c>
      <c r="H3629" t="s">
        <v>8218</v>
      </c>
      <c r="I3629" t="s">
        <v>8224</v>
      </c>
      <c r="J3629" t="s">
        <v>8246</v>
      </c>
      <c r="K3629">
        <v>1474886229</v>
      </c>
      <c r="L3629">
        <v>1472294229</v>
      </c>
      <c r="M3629" s="13">
        <f t="shared" si="347"/>
        <v>42609.442465277782</v>
      </c>
      <c r="N3629" s="13" t="str">
        <f t="shared" si="348"/>
        <v>2016</v>
      </c>
      <c r="O3629" s="13" t="str">
        <f t="shared" si="349"/>
        <v>Aug</v>
      </c>
      <c r="P3629" s="13">
        <f t="shared" si="350"/>
        <v>42639.442465277782</v>
      </c>
      <c r="Q3629" t="b">
        <v>0</v>
      </c>
      <c r="R3629">
        <v>27</v>
      </c>
      <c r="S3629" t="b">
        <v>1</v>
      </c>
      <c r="T3629" t="s">
        <v>8269</v>
      </c>
      <c r="U3629" s="9" t="s">
        <v>8315</v>
      </c>
      <c r="V3629" t="s">
        <v>8316</v>
      </c>
    </row>
    <row r="3630" spans="1:22" ht="60" hidden="1" x14ac:dyDescent="0.3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s="7">
        <f t="shared" si="351"/>
        <v>0</v>
      </c>
      <c r="G3630" s="7">
        <f t="shared" si="346"/>
        <v>0</v>
      </c>
      <c r="H3630" t="s">
        <v>8220</v>
      </c>
      <c r="I3630" t="s">
        <v>8223</v>
      </c>
      <c r="J3630" t="s">
        <v>8245</v>
      </c>
      <c r="K3630">
        <v>1450040396</v>
      </c>
      <c r="L3630">
        <v>1444852796</v>
      </c>
      <c r="M3630" s="13">
        <f t="shared" si="347"/>
        <v>42291.833287037036</v>
      </c>
      <c r="N3630" s="13" t="str">
        <f t="shared" si="348"/>
        <v>2015</v>
      </c>
      <c r="O3630" s="13" t="str">
        <f t="shared" si="349"/>
        <v>Oct</v>
      </c>
      <c r="P3630" s="13">
        <f t="shared" si="350"/>
        <v>42351.874953703707</v>
      </c>
      <c r="Q3630" t="b">
        <v>0</v>
      </c>
      <c r="R3630">
        <v>0</v>
      </c>
      <c r="S3630" t="b">
        <v>0</v>
      </c>
      <c r="T3630" t="s">
        <v>8303</v>
      </c>
      <c r="U3630" s="9" t="s">
        <v>8315</v>
      </c>
      <c r="V3630" t="s">
        <v>8357</v>
      </c>
    </row>
    <row r="3631" spans="1:22" ht="60" hidden="1" x14ac:dyDescent="0.3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s="7">
        <f t="shared" si="351"/>
        <v>0</v>
      </c>
      <c r="G3631" s="7">
        <f t="shared" si="346"/>
        <v>1</v>
      </c>
      <c r="H3631" t="s">
        <v>8220</v>
      </c>
      <c r="I3631" t="s">
        <v>8223</v>
      </c>
      <c r="J3631" t="s">
        <v>8245</v>
      </c>
      <c r="K3631">
        <v>1462467600</v>
      </c>
      <c r="L3631">
        <v>1457403364</v>
      </c>
      <c r="M3631" s="13">
        <f t="shared" si="347"/>
        <v>42437.094490740739</v>
      </c>
      <c r="N3631" s="13" t="str">
        <f t="shared" si="348"/>
        <v>2016</v>
      </c>
      <c r="O3631" s="13" t="str">
        <f t="shared" si="349"/>
        <v>Mar</v>
      </c>
      <c r="P3631" s="13">
        <f t="shared" si="350"/>
        <v>42495.708333333328</v>
      </c>
      <c r="Q3631" t="b">
        <v>0</v>
      </c>
      <c r="R3631">
        <v>2</v>
      </c>
      <c r="S3631" t="b">
        <v>0</v>
      </c>
      <c r="T3631" t="s">
        <v>8303</v>
      </c>
      <c r="U3631" s="9" t="s">
        <v>8315</v>
      </c>
      <c r="V3631" t="s">
        <v>8357</v>
      </c>
    </row>
    <row r="3632" spans="1:22" ht="60" hidden="1" x14ac:dyDescent="0.3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s="7">
        <f t="shared" si="351"/>
        <v>0</v>
      </c>
      <c r="G3632" s="7">
        <f t="shared" si="346"/>
        <v>1</v>
      </c>
      <c r="H3632" t="s">
        <v>8220</v>
      </c>
      <c r="I3632" t="s">
        <v>8224</v>
      </c>
      <c r="J3632" t="s">
        <v>8246</v>
      </c>
      <c r="K3632">
        <v>1417295990</v>
      </c>
      <c r="L3632">
        <v>1414700390</v>
      </c>
      <c r="M3632" s="13">
        <f t="shared" si="347"/>
        <v>41942.84710648148</v>
      </c>
      <c r="N3632" s="13" t="str">
        <f t="shared" si="348"/>
        <v>2014</v>
      </c>
      <c r="O3632" s="13" t="str">
        <f t="shared" si="349"/>
        <v>Oct</v>
      </c>
      <c r="P3632" s="13">
        <f t="shared" si="350"/>
        <v>41972.888773148152</v>
      </c>
      <c r="Q3632" t="b">
        <v>0</v>
      </c>
      <c r="R3632">
        <v>1</v>
      </c>
      <c r="S3632" t="b">
        <v>0</v>
      </c>
      <c r="T3632" t="s">
        <v>8303</v>
      </c>
      <c r="U3632" s="9" t="s">
        <v>8315</v>
      </c>
      <c r="V3632" t="s">
        <v>8357</v>
      </c>
    </row>
    <row r="3633" spans="1:22" ht="60" hidden="1" x14ac:dyDescent="0.3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s="7">
        <f t="shared" si="351"/>
        <v>51</v>
      </c>
      <c r="G3633" s="7">
        <f t="shared" si="346"/>
        <v>147.88</v>
      </c>
      <c r="H3633" t="s">
        <v>8220</v>
      </c>
      <c r="I3633" t="s">
        <v>8223</v>
      </c>
      <c r="J3633" t="s">
        <v>8245</v>
      </c>
      <c r="K3633">
        <v>1411444740</v>
      </c>
      <c r="L3633">
        <v>1409335497</v>
      </c>
      <c r="M3633" s="13">
        <f t="shared" si="347"/>
        <v>41880.753437499996</v>
      </c>
      <c r="N3633" s="13" t="str">
        <f t="shared" si="348"/>
        <v>2014</v>
      </c>
      <c r="O3633" s="13" t="str">
        <f t="shared" si="349"/>
        <v>Aug</v>
      </c>
      <c r="P3633" s="13">
        <f t="shared" si="350"/>
        <v>41905.165972222225</v>
      </c>
      <c r="Q3633" t="b">
        <v>0</v>
      </c>
      <c r="R3633">
        <v>59</v>
      </c>
      <c r="S3633" t="b">
        <v>0</v>
      </c>
      <c r="T3633" t="s">
        <v>8303</v>
      </c>
      <c r="U3633" s="9" t="s">
        <v>8315</v>
      </c>
      <c r="V3633" t="s">
        <v>8357</v>
      </c>
    </row>
    <row r="3634" spans="1:22" ht="60" hidden="1" x14ac:dyDescent="0.3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s="7">
        <f t="shared" si="351"/>
        <v>20</v>
      </c>
      <c r="G3634" s="7">
        <f t="shared" si="346"/>
        <v>100</v>
      </c>
      <c r="H3634" t="s">
        <v>8220</v>
      </c>
      <c r="I3634" t="s">
        <v>8224</v>
      </c>
      <c r="J3634" t="s">
        <v>8246</v>
      </c>
      <c r="K3634">
        <v>1416781749</v>
      </c>
      <c r="L3634">
        <v>1415053749</v>
      </c>
      <c r="M3634" s="13">
        <f t="shared" si="347"/>
        <v>41946.936909722222</v>
      </c>
      <c r="N3634" s="13" t="str">
        <f t="shared" si="348"/>
        <v>2014</v>
      </c>
      <c r="O3634" s="13" t="str">
        <f t="shared" si="349"/>
        <v>Nov</v>
      </c>
      <c r="P3634" s="13">
        <f t="shared" si="350"/>
        <v>41966.936909722222</v>
      </c>
      <c r="Q3634" t="b">
        <v>0</v>
      </c>
      <c r="R3634">
        <v>1</v>
      </c>
      <c r="S3634" t="b">
        <v>0</v>
      </c>
      <c r="T3634" t="s">
        <v>8303</v>
      </c>
      <c r="U3634" s="9" t="s">
        <v>8315</v>
      </c>
      <c r="V3634" t="s">
        <v>8357</v>
      </c>
    </row>
    <row r="3635" spans="1:22" ht="60" hidden="1" x14ac:dyDescent="0.3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s="7">
        <f t="shared" si="351"/>
        <v>35</v>
      </c>
      <c r="G3635" s="7">
        <f t="shared" si="346"/>
        <v>56.84</v>
      </c>
      <c r="H3635" t="s">
        <v>8220</v>
      </c>
      <c r="I3635" t="s">
        <v>8223</v>
      </c>
      <c r="J3635" t="s">
        <v>8245</v>
      </c>
      <c r="K3635">
        <v>1479517200</v>
      </c>
      <c r="L3635">
        <v>1475765867</v>
      </c>
      <c r="M3635" s="13">
        <f t="shared" si="347"/>
        <v>42649.623460648145</v>
      </c>
      <c r="N3635" s="13" t="str">
        <f t="shared" si="348"/>
        <v>2016</v>
      </c>
      <c r="O3635" s="13" t="str">
        <f t="shared" si="349"/>
        <v>Oct</v>
      </c>
      <c r="P3635" s="13">
        <f t="shared" si="350"/>
        <v>42693.041666666672</v>
      </c>
      <c r="Q3635" t="b">
        <v>0</v>
      </c>
      <c r="R3635">
        <v>31</v>
      </c>
      <c r="S3635" t="b">
        <v>0</v>
      </c>
      <c r="T3635" t="s">
        <v>8303</v>
      </c>
      <c r="U3635" s="9" t="s">
        <v>8315</v>
      </c>
      <c r="V3635" t="s">
        <v>8357</v>
      </c>
    </row>
    <row r="3636" spans="1:22" ht="60" hidden="1" x14ac:dyDescent="0.3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s="7">
        <f t="shared" si="351"/>
        <v>4</v>
      </c>
      <c r="G3636" s="7">
        <f t="shared" si="346"/>
        <v>176.94</v>
      </c>
      <c r="H3636" t="s">
        <v>8220</v>
      </c>
      <c r="I3636" t="s">
        <v>8228</v>
      </c>
      <c r="J3636" t="s">
        <v>8250</v>
      </c>
      <c r="K3636">
        <v>1484366340</v>
      </c>
      <c r="L3636">
        <v>1480219174</v>
      </c>
      <c r="M3636" s="13">
        <f t="shared" si="347"/>
        <v>42701.166365740741</v>
      </c>
      <c r="N3636" s="13" t="str">
        <f t="shared" si="348"/>
        <v>2016</v>
      </c>
      <c r="O3636" s="13" t="str">
        <f t="shared" si="349"/>
        <v>Nov</v>
      </c>
      <c r="P3636" s="13">
        <f t="shared" si="350"/>
        <v>42749.165972222225</v>
      </c>
      <c r="Q3636" t="b">
        <v>0</v>
      </c>
      <c r="R3636">
        <v>18</v>
      </c>
      <c r="S3636" t="b">
        <v>0</v>
      </c>
      <c r="T3636" t="s">
        <v>8303</v>
      </c>
      <c r="U3636" s="9" t="s">
        <v>8315</v>
      </c>
      <c r="V3636" t="s">
        <v>8357</v>
      </c>
    </row>
    <row r="3637" spans="1:22" ht="30" hidden="1" x14ac:dyDescent="0.3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s="7">
        <f t="shared" si="351"/>
        <v>36</v>
      </c>
      <c r="G3637" s="7">
        <f t="shared" si="346"/>
        <v>127.6</v>
      </c>
      <c r="H3637" t="s">
        <v>8220</v>
      </c>
      <c r="I3637" t="s">
        <v>8223</v>
      </c>
      <c r="J3637" t="s">
        <v>8245</v>
      </c>
      <c r="K3637">
        <v>1461186676</v>
      </c>
      <c r="L3637">
        <v>1458594676</v>
      </c>
      <c r="M3637" s="13">
        <f t="shared" si="347"/>
        <v>42450.88282407407</v>
      </c>
      <c r="N3637" s="13" t="str">
        <f t="shared" si="348"/>
        <v>2016</v>
      </c>
      <c r="O3637" s="13" t="str">
        <f t="shared" si="349"/>
        <v>Mar</v>
      </c>
      <c r="P3637" s="13">
        <f t="shared" si="350"/>
        <v>42480.88282407407</v>
      </c>
      <c r="Q3637" t="b">
        <v>0</v>
      </c>
      <c r="R3637">
        <v>10</v>
      </c>
      <c r="S3637" t="b">
        <v>0</v>
      </c>
      <c r="T3637" t="s">
        <v>8303</v>
      </c>
      <c r="U3637" s="9" t="s">
        <v>8315</v>
      </c>
      <c r="V3637" t="s">
        <v>8357</v>
      </c>
    </row>
    <row r="3638" spans="1:22" ht="45" hidden="1" x14ac:dyDescent="0.3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s="7">
        <f t="shared" si="351"/>
        <v>0</v>
      </c>
      <c r="G3638" s="7">
        <f t="shared" si="346"/>
        <v>0</v>
      </c>
      <c r="H3638" t="s">
        <v>8220</v>
      </c>
      <c r="I3638" t="s">
        <v>8223</v>
      </c>
      <c r="J3638" t="s">
        <v>8245</v>
      </c>
      <c r="K3638">
        <v>1442248829</v>
      </c>
      <c r="L3638">
        <v>1439224829</v>
      </c>
      <c r="M3638" s="13">
        <f t="shared" si="347"/>
        <v>42226.694780092599</v>
      </c>
      <c r="N3638" s="13" t="str">
        <f t="shared" si="348"/>
        <v>2015</v>
      </c>
      <c r="O3638" s="13" t="str">
        <f t="shared" si="349"/>
        <v>Aug</v>
      </c>
      <c r="P3638" s="13">
        <f t="shared" si="350"/>
        <v>42261.694780092599</v>
      </c>
      <c r="Q3638" t="b">
        <v>0</v>
      </c>
      <c r="R3638">
        <v>0</v>
      </c>
      <c r="S3638" t="b">
        <v>0</v>
      </c>
      <c r="T3638" t="s">
        <v>8303</v>
      </c>
      <c r="U3638" s="9" t="s">
        <v>8315</v>
      </c>
      <c r="V3638" t="s">
        <v>8357</v>
      </c>
    </row>
    <row r="3639" spans="1:22" ht="60" hidden="1" x14ac:dyDescent="0.3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s="7">
        <f t="shared" si="351"/>
        <v>31</v>
      </c>
      <c r="G3639" s="7">
        <f t="shared" si="346"/>
        <v>66.14</v>
      </c>
      <c r="H3639" t="s">
        <v>8220</v>
      </c>
      <c r="I3639" t="s">
        <v>8223</v>
      </c>
      <c r="J3639" t="s">
        <v>8245</v>
      </c>
      <c r="K3639">
        <v>1420130935</v>
      </c>
      <c r="L3639">
        <v>1417538935</v>
      </c>
      <c r="M3639" s="13">
        <f t="shared" si="347"/>
        <v>41975.700636574074</v>
      </c>
      <c r="N3639" s="13" t="str">
        <f t="shared" si="348"/>
        <v>2014</v>
      </c>
      <c r="O3639" s="13" t="str">
        <f t="shared" si="349"/>
        <v>Dec</v>
      </c>
      <c r="P3639" s="13">
        <f t="shared" si="350"/>
        <v>42005.700636574074</v>
      </c>
      <c r="Q3639" t="b">
        <v>0</v>
      </c>
      <c r="R3639">
        <v>14</v>
      </c>
      <c r="S3639" t="b">
        <v>0</v>
      </c>
      <c r="T3639" t="s">
        <v>8303</v>
      </c>
      <c r="U3639" s="9" t="s">
        <v>8315</v>
      </c>
      <c r="V3639" t="s">
        <v>8357</v>
      </c>
    </row>
    <row r="3640" spans="1:22" ht="30" hidden="1" x14ac:dyDescent="0.3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s="7">
        <f t="shared" si="351"/>
        <v>7</v>
      </c>
      <c r="G3640" s="7">
        <f t="shared" si="346"/>
        <v>108</v>
      </c>
      <c r="H3640" t="s">
        <v>8220</v>
      </c>
      <c r="I3640" t="s">
        <v>8228</v>
      </c>
      <c r="J3640" t="s">
        <v>8250</v>
      </c>
      <c r="K3640">
        <v>1429456132</v>
      </c>
      <c r="L3640">
        <v>1424275732</v>
      </c>
      <c r="M3640" s="13">
        <f t="shared" si="347"/>
        <v>42053.672824074078</v>
      </c>
      <c r="N3640" s="13" t="str">
        <f t="shared" si="348"/>
        <v>2015</v>
      </c>
      <c r="O3640" s="13" t="str">
        <f t="shared" si="349"/>
        <v>Feb</v>
      </c>
      <c r="P3640" s="13">
        <f t="shared" si="350"/>
        <v>42113.631157407406</v>
      </c>
      <c r="Q3640" t="b">
        <v>0</v>
      </c>
      <c r="R3640">
        <v>2</v>
      </c>
      <c r="S3640" t="b">
        <v>0</v>
      </c>
      <c r="T3640" t="s">
        <v>8303</v>
      </c>
      <c r="U3640" s="9" t="s">
        <v>8315</v>
      </c>
      <c r="V3640" t="s">
        <v>8357</v>
      </c>
    </row>
    <row r="3641" spans="1:22" ht="60" hidden="1" x14ac:dyDescent="0.3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s="7">
        <f t="shared" si="351"/>
        <v>0</v>
      </c>
      <c r="G3641" s="7">
        <f t="shared" si="346"/>
        <v>1</v>
      </c>
      <c r="H3641" t="s">
        <v>8220</v>
      </c>
      <c r="I3641" t="s">
        <v>8223</v>
      </c>
      <c r="J3641" t="s">
        <v>8245</v>
      </c>
      <c r="K3641">
        <v>1475853060</v>
      </c>
      <c r="L3641">
        <v>1470672906</v>
      </c>
      <c r="M3641" s="13">
        <f t="shared" si="347"/>
        <v>42590.677152777775</v>
      </c>
      <c r="N3641" s="13" t="str">
        <f t="shared" si="348"/>
        <v>2016</v>
      </c>
      <c r="O3641" s="13" t="str">
        <f t="shared" si="349"/>
        <v>Aug</v>
      </c>
      <c r="P3641" s="13">
        <f t="shared" si="350"/>
        <v>42650.632638888885</v>
      </c>
      <c r="Q3641" t="b">
        <v>0</v>
      </c>
      <c r="R3641">
        <v>1</v>
      </c>
      <c r="S3641" t="b">
        <v>0</v>
      </c>
      <c r="T3641" t="s">
        <v>8303</v>
      </c>
      <c r="U3641" s="9" t="s">
        <v>8315</v>
      </c>
      <c r="V3641" t="s">
        <v>8357</v>
      </c>
    </row>
    <row r="3642" spans="1:22" ht="75" hidden="1" x14ac:dyDescent="0.3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s="7">
        <f t="shared" si="351"/>
        <v>6</v>
      </c>
      <c r="G3642" s="7">
        <f t="shared" si="346"/>
        <v>18.329999999999998</v>
      </c>
      <c r="H3642" t="s">
        <v>8220</v>
      </c>
      <c r="I3642" t="s">
        <v>8223</v>
      </c>
      <c r="J3642" t="s">
        <v>8245</v>
      </c>
      <c r="K3642">
        <v>1431283530</v>
      </c>
      <c r="L3642">
        <v>1428691530</v>
      </c>
      <c r="M3642" s="13">
        <f t="shared" si="347"/>
        <v>42104.781597222223</v>
      </c>
      <c r="N3642" s="13" t="str">
        <f t="shared" si="348"/>
        <v>2015</v>
      </c>
      <c r="O3642" s="13" t="str">
        <f t="shared" si="349"/>
        <v>Apr</v>
      </c>
      <c r="P3642" s="13">
        <f t="shared" si="350"/>
        <v>42134.781597222223</v>
      </c>
      <c r="Q3642" t="b">
        <v>0</v>
      </c>
      <c r="R3642">
        <v>3</v>
      </c>
      <c r="S3642" t="b">
        <v>0</v>
      </c>
      <c r="T3642" t="s">
        <v>8303</v>
      </c>
      <c r="U3642" s="9" t="s">
        <v>8315</v>
      </c>
      <c r="V3642" t="s">
        <v>8357</v>
      </c>
    </row>
    <row r="3643" spans="1:22" ht="60" hidden="1" x14ac:dyDescent="0.3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s="7">
        <f t="shared" si="351"/>
        <v>0</v>
      </c>
      <c r="G3643" s="7">
        <f t="shared" si="346"/>
        <v>0</v>
      </c>
      <c r="H3643" t="s">
        <v>8220</v>
      </c>
      <c r="I3643" t="s">
        <v>8223</v>
      </c>
      <c r="J3643" t="s">
        <v>8245</v>
      </c>
      <c r="K3643">
        <v>1412485200</v>
      </c>
      <c r="L3643">
        <v>1410966179</v>
      </c>
      <c r="M3643" s="13">
        <f t="shared" si="347"/>
        <v>41899.627071759263</v>
      </c>
      <c r="N3643" s="13" t="str">
        <f t="shared" si="348"/>
        <v>2014</v>
      </c>
      <c r="O3643" s="13" t="str">
        <f t="shared" si="349"/>
        <v>Sep</v>
      </c>
      <c r="P3643" s="13">
        <f t="shared" si="350"/>
        <v>41917.208333333336</v>
      </c>
      <c r="Q3643" t="b">
        <v>0</v>
      </c>
      <c r="R3643">
        <v>0</v>
      </c>
      <c r="S3643" t="b">
        <v>0</v>
      </c>
      <c r="T3643" t="s">
        <v>8303</v>
      </c>
      <c r="U3643" s="9" t="s">
        <v>8315</v>
      </c>
      <c r="V3643" t="s">
        <v>8357</v>
      </c>
    </row>
    <row r="3644" spans="1:22" ht="60" hidden="1" x14ac:dyDescent="0.3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s="7">
        <f t="shared" si="351"/>
        <v>2</v>
      </c>
      <c r="G3644" s="7">
        <f t="shared" si="346"/>
        <v>7.5</v>
      </c>
      <c r="H3644" t="s">
        <v>8220</v>
      </c>
      <c r="I3644" t="s">
        <v>8235</v>
      </c>
      <c r="J3644" t="s">
        <v>8248</v>
      </c>
      <c r="K3644">
        <v>1448902800</v>
      </c>
      <c r="L3644">
        <v>1445369727</v>
      </c>
      <c r="M3644" s="13">
        <f t="shared" si="347"/>
        <v>42297.816284722227</v>
      </c>
      <c r="N3644" s="13" t="str">
        <f t="shared" si="348"/>
        <v>2015</v>
      </c>
      <c r="O3644" s="13" t="str">
        <f t="shared" si="349"/>
        <v>Oct</v>
      </c>
      <c r="P3644" s="13">
        <f t="shared" si="350"/>
        <v>42338.708333333328</v>
      </c>
      <c r="Q3644" t="b">
        <v>0</v>
      </c>
      <c r="R3644">
        <v>2</v>
      </c>
      <c r="S3644" t="b">
        <v>0</v>
      </c>
      <c r="T3644" t="s">
        <v>8303</v>
      </c>
      <c r="U3644" s="9" t="s">
        <v>8315</v>
      </c>
      <c r="V3644" t="s">
        <v>8357</v>
      </c>
    </row>
    <row r="3645" spans="1:22" ht="45" hidden="1" x14ac:dyDescent="0.3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s="7">
        <f t="shared" si="351"/>
        <v>0</v>
      </c>
      <c r="G3645" s="7">
        <f t="shared" si="346"/>
        <v>0</v>
      </c>
      <c r="H3645" t="s">
        <v>8220</v>
      </c>
      <c r="I3645" t="s">
        <v>8223</v>
      </c>
      <c r="J3645" t="s">
        <v>8245</v>
      </c>
      <c r="K3645">
        <v>1447734439</v>
      </c>
      <c r="L3645">
        <v>1444274839</v>
      </c>
      <c r="M3645" s="13">
        <f t="shared" si="347"/>
        <v>42285.143969907411</v>
      </c>
      <c r="N3645" s="13" t="str">
        <f t="shared" si="348"/>
        <v>2015</v>
      </c>
      <c r="O3645" s="13" t="str">
        <f t="shared" si="349"/>
        <v>Oct</v>
      </c>
      <c r="P3645" s="13">
        <f t="shared" si="350"/>
        <v>42325.185636574075</v>
      </c>
      <c r="Q3645" t="b">
        <v>0</v>
      </c>
      <c r="R3645">
        <v>0</v>
      </c>
      <c r="S3645" t="b">
        <v>0</v>
      </c>
      <c r="T3645" t="s">
        <v>8303</v>
      </c>
      <c r="U3645" s="9" t="s">
        <v>8315</v>
      </c>
      <c r="V3645" t="s">
        <v>8357</v>
      </c>
    </row>
    <row r="3646" spans="1:22" ht="45" hidden="1" x14ac:dyDescent="0.3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s="7">
        <f t="shared" si="351"/>
        <v>16</v>
      </c>
      <c r="G3646" s="7">
        <f t="shared" si="346"/>
        <v>68.42</v>
      </c>
      <c r="H3646" t="s">
        <v>8220</v>
      </c>
      <c r="I3646" t="s">
        <v>8223</v>
      </c>
      <c r="J3646" t="s">
        <v>8245</v>
      </c>
      <c r="K3646">
        <v>1457413140</v>
      </c>
      <c r="L3646">
        <v>1454996887</v>
      </c>
      <c r="M3646" s="13">
        <f t="shared" si="347"/>
        <v>42409.241747685184</v>
      </c>
      <c r="N3646" s="13" t="str">
        <f t="shared" si="348"/>
        <v>2016</v>
      </c>
      <c r="O3646" s="13" t="str">
        <f t="shared" si="349"/>
        <v>Feb</v>
      </c>
      <c r="P3646" s="13">
        <f t="shared" si="350"/>
        <v>42437.207638888889</v>
      </c>
      <c r="Q3646" t="b">
        <v>0</v>
      </c>
      <c r="R3646">
        <v>12</v>
      </c>
      <c r="S3646" t="b">
        <v>0</v>
      </c>
      <c r="T3646" t="s">
        <v>8303</v>
      </c>
      <c r="U3646" s="9" t="s">
        <v>8315</v>
      </c>
      <c r="V3646" t="s">
        <v>8357</v>
      </c>
    </row>
    <row r="3647" spans="1:22" ht="45" hidden="1" x14ac:dyDescent="0.3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s="7">
        <f t="shared" si="351"/>
        <v>0</v>
      </c>
      <c r="G3647" s="7">
        <f t="shared" si="346"/>
        <v>1</v>
      </c>
      <c r="H3647" t="s">
        <v>8220</v>
      </c>
      <c r="I3647" t="s">
        <v>8228</v>
      </c>
      <c r="J3647" t="s">
        <v>8250</v>
      </c>
      <c r="K3647">
        <v>1479773838</v>
      </c>
      <c r="L3647">
        <v>1477178238</v>
      </c>
      <c r="M3647" s="13">
        <f t="shared" si="347"/>
        <v>42665.970347222217</v>
      </c>
      <c r="N3647" s="13" t="str">
        <f t="shared" si="348"/>
        <v>2016</v>
      </c>
      <c r="O3647" s="13" t="str">
        <f t="shared" si="349"/>
        <v>Oct</v>
      </c>
      <c r="P3647" s="13">
        <f t="shared" si="350"/>
        <v>42696.012013888889</v>
      </c>
      <c r="Q3647" t="b">
        <v>0</v>
      </c>
      <c r="R3647">
        <v>1</v>
      </c>
      <c r="S3647" t="b">
        <v>0</v>
      </c>
      <c r="T3647" t="s">
        <v>8303</v>
      </c>
      <c r="U3647" s="9" t="s">
        <v>8315</v>
      </c>
      <c r="V3647" t="s">
        <v>8357</v>
      </c>
    </row>
    <row r="3648" spans="1:22" ht="45" hidden="1" x14ac:dyDescent="0.3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s="7">
        <f t="shared" si="351"/>
        <v>5</v>
      </c>
      <c r="G3648" s="7">
        <f t="shared" si="346"/>
        <v>60.13</v>
      </c>
      <c r="H3648" t="s">
        <v>8220</v>
      </c>
      <c r="I3648" t="s">
        <v>8223</v>
      </c>
      <c r="J3648" t="s">
        <v>8245</v>
      </c>
      <c r="K3648">
        <v>1434497400</v>
      </c>
      <c r="L3648">
        <v>1431770802</v>
      </c>
      <c r="M3648" s="13">
        <f t="shared" si="347"/>
        <v>42140.421319444446</v>
      </c>
      <c r="N3648" s="13" t="str">
        <f t="shared" si="348"/>
        <v>2015</v>
      </c>
      <c r="O3648" s="13" t="str">
        <f t="shared" si="349"/>
        <v>May</v>
      </c>
      <c r="P3648" s="13">
        <f t="shared" si="350"/>
        <v>42171.979166666672</v>
      </c>
      <c r="Q3648" t="b">
        <v>0</v>
      </c>
      <c r="R3648">
        <v>8</v>
      </c>
      <c r="S3648" t="b">
        <v>0</v>
      </c>
      <c r="T3648" t="s">
        <v>8303</v>
      </c>
      <c r="U3648" s="9" t="s">
        <v>8315</v>
      </c>
      <c r="V3648" t="s">
        <v>8357</v>
      </c>
    </row>
    <row r="3649" spans="1:22" ht="45" hidden="1" x14ac:dyDescent="0.3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s="7">
        <f t="shared" si="351"/>
        <v>6</v>
      </c>
      <c r="G3649" s="7">
        <f t="shared" si="346"/>
        <v>15</v>
      </c>
      <c r="H3649" t="s">
        <v>8220</v>
      </c>
      <c r="I3649" t="s">
        <v>8224</v>
      </c>
      <c r="J3649" t="s">
        <v>8246</v>
      </c>
      <c r="K3649">
        <v>1475258327</v>
      </c>
      <c r="L3649">
        <v>1471370327</v>
      </c>
      <c r="M3649" s="13">
        <f t="shared" si="347"/>
        <v>42598.749155092592</v>
      </c>
      <c r="N3649" s="13" t="str">
        <f t="shared" si="348"/>
        <v>2016</v>
      </c>
      <c r="O3649" s="13" t="str">
        <f t="shared" si="349"/>
        <v>Aug</v>
      </c>
      <c r="P3649" s="13">
        <f t="shared" si="350"/>
        <v>42643.749155092592</v>
      </c>
      <c r="Q3649" t="b">
        <v>0</v>
      </c>
      <c r="R3649">
        <v>2</v>
      </c>
      <c r="S3649" t="b">
        <v>0</v>
      </c>
      <c r="T3649" t="s">
        <v>8303</v>
      </c>
      <c r="U3649" s="9" t="s">
        <v>8315</v>
      </c>
      <c r="V3649" t="s">
        <v>8357</v>
      </c>
    </row>
    <row r="3650" spans="1:22" ht="45" x14ac:dyDescent="0.3">
      <c r="A3650">
        <v>3343</v>
      </c>
      <c r="B3650" s="3" t="s">
        <v>3343</v>
      </c>
      <c r="C3650" s="3" t="s">
        <v>7453</v>
      </c>
      <c r="D3650" s="20">
        <v>700</v>
      </c>
      <c r="E3650" s="7">
        <v>1200</v>
      </c>
      <c r="F3650" s="7">
        <f t="shared" si="351"/>
        <v>171</v>
      </c>
      <c r="G3650" s="7">
        <f t="shared" si="346"/>
        <v>52.17</v>
      </c>
      <c r="H3650" t="s">
        <v>8218</v>
      </c>
      <c r="I3650" t="s">
        <v>8224</v>
      </c>
      <c r="J3650" t="s">
        <v>8246</v>
      </c>
      <c r="K3650">
        <v>1460553480</v>
      </c>
      <c r="L3650">
        <v>1458770384</v>
      </c>
      <c r="M3650" s="13">
        <f t="shared" si="347"/>
        <v>42452.916481481487</v>
      </c>
      <c r="N3650" s="13" t="str">
        <f t="shared" si="348"/>
        <v>2016</v>
      </c>
      <c r="O3650" s="13" t="str">
        <f t="shared" si="349"/>
        <v>Mar</v>
      </c>
      <c r="P3650" s="13">
        <f t="shared" si="350"/>
        <v>42473.554166666669</v>
      </c>
      <c r="Q3650" t="b">
        <v>0</v>
      </c>
      <c r="R3650">
        <v>23</v>
      </c>
      <c r="S3650" t="b">
        <v>1</v>
      </c>
      <c r="T3650" t="s">
        <v>8269</v>
      </c>
      <c r="U3650" s="9" t="s">
        <v>8315</v>
      </c>
      <c r="V3650" t="s">
        <v>8316</v>
      </c>
    </row>
    <row r="3651" spans="1:22" ht="45" x14ac:dyDescent="0.3">
      <c r="A3651">
        <v>3420</v>
      </c>
      <c r="B3651" s="3" t="s">
        <v>3419</v>
      </c>
      <c r="C3651" s="3" t="s">
        <v>7530</v>
      </c>
      <c r="D3651" s="20">
        <v>700</v>
      </c>
      <c r="E3651" s="7">
        <v>966</v>
      </c>
      <c r="F3651" s="7">
        <f t="shared" si="351"/>
        <v>138</v>
      </c>
      <c r="G3651" s="7">
        <f t="shared" si="346"/>
        <v>28.41</v>
      </c>
      <c r="H3651" t="s">
        <v>8218</v>
      </c>
      <c r="I3651" t="s">
        <v>8224</v>
      </c>
      <c r="J3651" t="s">
        <v>8246</v>
      </c>
      <c r="K3651">
        <v>1455408000</v>
      </c>
      <c r="L3651">
        <v>1454638202</v>
      </c>
      <c r="M3651" s="13">
        <f t="shared" si="347"/>
        <v>42405.090300925927</v>
      </c>
      <c r="N3651" s="13" t="str">
        <f t="shared" si="348"/>
        <v>2016</v>
      </c>
      <c r="O3651" s="13" t="str">
        <f t="shared" si="349"/>
        <v>Feb</v>
      </c>
      <c r="P3651" s="13">
        <f t="shared" si="350"/>
        <v>42414</v>
      </c>
      <c r="Q3651" t="b">
        <v>0</v>
      </c>
      <c r="R3651">
        <v>34</v>
      </c>
      <c r="S3651" t="b">
        <v>1</v>
      </c>
      <c r="T3651" t="s">
        <v>8269</v>
      </c>
      <c r="U3651" s="9" t="s">
        <v>8315</v>
      </c>
      <c r="V3651" t="s">
        <v>8316</v>
      </c>
    </row>
    <row r="3652" spans="1:22" ht="60" x14ac:dyDescent="0.3">
      <c r="A3652">
        <v>3454</v>
      </c>
      <c r="B3652" s="3" t="s">
        <v>3453</v>
      </c>
      <c r="C3652" s="3" t="s">
        <v>7564</v>
      </c>
      <c r="D3652" s="20">
        <v>700</v>
      </c>
      <c r="E3652" s="7">
        <v>705</v>
      </c>
      <c r="F3652" s="7">
        <f t="shared" si="351"/>
        <v>101</v>
      </c>
      <c r="G3652" s="7">
        <f t="shared" si="346"/>
        <v>33.57</v>
      </c>
      <c r="H3652" t="s">
        <v>8218</v>
      </c>
      <c r="I3652" t="s">
        <v>8224</v>
      </c>
      <c r="J3652" t="s">
        <v>8246</v>
      </c>
      <c r="K3652">
        <v>1406825159</v>
      </c>
      <c r="L3652">
        <v>1404233159</v>
      </c>
      <c r="M3652" s="13">
        <f t="shared" si="347"/>
        <v>41821.698599537034</v>
      </c>
      <c r="N3652" s="13" t="str">
        <f t="shared" si="348"/>
        <v>2014</v>
      </c>
      <c r="O3652" s="13" t="str">
        <f t="shared" si="349"/>
        <v>Jul</v>
      </c>
      <c r="P3652" s="13">
        <f t="shared" si="350"/>
        <v>41851.698599537034</v>
      </c>
      <c r="Q3652" t="b">
        <v>0</v>
      </c>
      <c r="R3652">
        <v>21</v>
      </c>
      <c r="S3652" t="b">
        <v>1</v>
      </c>
      <c r="T3652" t="s">
        <v>8269</v>
      </c>
      <c r="U3652" s="9" t="s">
        <v>8315</v>
      </c>
      <c r="V3652" t="s">
        <v>8316</v>
      </c>
    </row>
    <row r="3653" spans="1:22" ht="45" x14ac:dyDescent="0.3">
      <c r="A3653">
        <v>3591</v>
      </c>
      <c r="B3653" s="3" t="s">
        <v>3590</v>
      </c>
      <c r="C3653" s="3" t="s">
        <v>7701</v>
      </c>
      <c r="D3653" s="20">
        <v>700</v>
      </c>
      <c r="E3653" s="7">
        <v>1225</v>
      </c>
      <c r="F3653" s="7">
        <f t="shared" si="351"/>
        <v>175</v>
      </c>
      <c r="G3653" s="7">
        <f t="shared" si="346"/>
        <v>68.06</v>
      </c>
      <c r="H3653" t="s">
        <v>8218</v>
      </c>
      <c r="I3653" t="s">
        <v>8223</v>
      </c>
      <c r="J3653" t="s">
        <v>8245</v>
      </c>
      <c r="K3653">
        <v>1422075540</v>
      </c>
      <c r="L3653">
        <v>1419979544</v>
      </c>
      <c r="M3653" s="13">
        <f t="shared" si="347"/>
        <v>42003.948425925926</v>
      </c>
      <c r="N3653" s="13" t="str">
        <f t="shared" si="348"/>
        <v>2014</v>
      </c>
      <c r="O3653" s="13" t="str">
        <f t="shared" si="349"/>
        <v>Dec</v>
      </c>
      <c r="P3653" s="13">
        <f t="shared" si="350"/>
        <v>42028.207638888889</v>
      </c>
      <c r="Q3653" t="b">
        <v>0</v>
      </c>
      <c r="R3653">
        <v>18</v>
      </c>
      <c r="S3653" t="b">
        <v>1</v>
      </c>
      <c r="T3653" t="s">
        <v>8269</v>
      </c>
      <c r="U3653" s="9" t="s">
        <v>8315</v>
      </c>
      <c r="V3653" t="s">
        <v>8316</v>
      </c>
    </row>
    <row r="3654" spans="1:22" ht="60" x14ac:dyDescent="0.3">
      <c r="A3654">
        <v>3708</v>
      </c>
      <c r="B3654" s="3" t="s">
        <v>3705</v>
      </c>
      <c r="C3654" s="3" t="s">
        <v>7818</v>
      </c>
      <c r="D3654" s="20">
        <v>700</v>
      </c>
      <c r="E3654" s="7">
        <v>2100</v>
      </c>
      <c r="F3654" s="7">
        <f t="shared" si="351"/>
        <v>300</v>
      </c>
      <c r="G3654" s="7">
        <f t="shared" si="346"/>
        <v>53.85</v>
      </c>
      <c r="H3654" t="s">
        <v>8218</v>
      </c>
      <c r="I3654" t="s">
        <v>8223</v>
      </c>
      <c r="J3654" t="s">
        <v>8245</v>
      </c>
      <c r="K3654">
        <v>1404444286</v>
      </c>
      <c r="L3654">
        <v>1403234686</v>
      </c>
      <c r="M3654" s="13">
        <f t="shared" si="347"/>
        <v>41810.142199074071</v>
      </c>
      <c r="N3654" s="13" t="str">
        <f t="shared" si="348"/>
        <v>2014</v>
      </c>
      <c r="O3654" s="13" t="str">
        <f t="shared" si="349"/>
        <v>Jun</v>
      </c>
      <c r="P3654" s="13">
        <f t="shared" si="350"/>
        <v>41824.142199074071</v>
      </c>
      <c r="Q3654" t="b">
        <v>0</v>
      </c>
      <c r="R3654">
        <v>39</v>
      </c>
      <c r="S3654" t="b">
        <v>1</v>
      </c>
      <c r="T3654" t="s">
        <v>8269</v>
      </c>
      <c r="U3654" s="9" t="s">
        <v>8315</v>
      </c>
      <c r="V3654" t="s">
        <v>8316</v>
      </c>
    </row>
    <row r="3655" spans="1:22" ht="60" x14ac:dyDescent="0.3">
      <c r="A3655">
        <v>3537</v>
      </c>
      <c r="B3655" s="3" t="s">
        <v>3536</v>
      </c>
      <c r="C3655" s="3" t="s">
        <v>7647</v>
      </c>
      <c r="D3655" s="20">
        <v>675</v>
      </c>
      <c r="E3655" s="7">
        <v>1218</v>
      </c>
      <c r="F3655" s="7">
        <f t="shared" si="351"/>
        <v>180</v>
      </c>
      <c r="G3655" s="7">
        <f t="shared" si="346"/>
        <v>43.5</v>
      </c>
      <c r="H3655" t="s">
        <v>8218</v>
      </c>
      <c r="I3655" t="s">
        <v>8228</v>
      </c>
      <c r="J3655" t="s">
        <v>8250</v>
      </c>
      <c r="K3655">
        <v>1416211140</v>
      </c>
      <c r="L3655">
        <v>1413016216</v>
      </c>
      <c r="M3655" s="13">
        <f t="shared" si="347"/>
        <v>41923.354351851849</v>
      </c>
      <c r="N3655" s="13" t="str">
        <f t="shared" si="348"/>
        <v>2014</v>
      </c>
      <c r="O3655" s="13" t="str">
        <f t="shared" si="349"/>
        <v>Oct</v>
      </c>
      <c r="P3655" s="13">
        <f t="shared" si="350"/>
        <v>41960.332638888889</v>
      </c>
      <c r="Q3655" t="b">
        <v>0</v>
      </c>
      <c r="R3655">
        <v>28</v>
      </c>
      <c r="S3655" t="b">
        <v>1</v>
      </c>
      <c r="T3655" t="s">
        <v>8269</v>
      </c>
      <c r="U3655" s="9" t="s">
        <v>8315</v>
      </c>
      <c r="V3655" t="s">
        <v>8316</v>
      </c>
    </row>
    <row r="3656" spans="1:22" ht="45" x14ac:dyDescent="0.3">
      <c r="A3656">
        <v>2824</v>
      </c>
      <c r="B3656" s="3" t="s">
        <v>2824</v>
      </c>
      <c r="C3656" s="3" t="s">
        <v>6934</v>
      </c>
      <c r="D3656" s="20">
        <v>650</v>
      </c>
      <c r="E3656" s="7">
        <v>760</v>
      </c>
      <c r="F3656" s="7">
        <f t="shared" si="351"/>
        <v>117</v>
      </c>
      <c r="G3656" s="7">
        <f t="shared" si="346"/>
        <v>50.67</v>
      </c>
      <c r="H3656" t="s">
        <v>8218</v>
      </c>
      <c r="I3656" t="s">
        <v>8223</v>
      </c>
      <c r="J3656" t="s">
        <v>8245</v>
      </c>
      <c r="K3656">
        <v>1434159780</v>
      </c>
      <c r="L3656">
        <v>1431412196</v>
      </c>
      <c r="M3656" s="13">
        <f t="shared" si="347"/>
        <v>42136.270787037036</v>
      </c>
      <c r="N3656" s="13" t="str">
        <f t="shared" si="348"/>
        <v>2015</v>
      </c>
      <c r="O3656" s="13" t="str">
        <f t="shared" si="349"/>
        <v>May</v>
      </c>
      <c r="P3656" s="13">
        <f t="shared" si="350"/>
        <v>42168.071527777778</v>
      </c>
      <c r="Q3656" t="b">
        <v>0</v>
      </c>
      <c r="R3656">
        <v>15</v>
      </c>
      <c r="S3656" t="b">
        <v>1</v>
      </c>
      <c r="T3656" t="s">
        <v>8269</v>
      </c>
      <c r="U3656" s="9" t="s">
        <v>8315</v>
      </c>
      <c r="V3656" t="s">
        <v>8316</v>
      </c>
    </row>
    <row r="3657" spans="1:22" ht="60" x14ac:dyDescent="0.3">
      <c r="A3657">
        <v>3451</v>
      </c>
      <c r="B3657" s="3" t="s">
        <v>3450</v>
      </c>
      <c r="C3657" s="3" t="s">
        <v>7561</v>
      </c>
      <c r="D3657" s="20">
        <v>650</v>
      </c>
      <c r="E3657" s="7">
        <v>658</v>
      </c>
      <c r="F3657" s="7">
        <f t="shared" si="351"/>
        <v>101</v>
      </c>
      <c r="G3657" s="7">
        <f t="shared" si="346"/>
        <v>41.13</v>
      </c>
      <c r="H3657" t="s">
        <v>8218</v>
      </c>
      <c r="I3657" t="s">
        <v>8223</v>
      </c>
      <c r="J3657" t="s">
        <v>8245</v>
      </c>
      <c r="K3657">
        <v>1429636927</v>
      </c>
      <c r="L3657">
        <v>1427304127</v>
      </c>
      <c r="M3657" s="13">
        <f t="shared" si="347"/>
        <v>42088.723692129628</v>
      </c>
      <c r="N3657" s="13" t="str">
        <f t="shared" si="348"/>
        <v>2015</v>
      </c>
      <c r="O3657" s="13" t="str">
        <f t="shared" si="349"/>
        <v>Mar</v>
      </c>
      <c r="P3657" s="13">
        <f t="shared" si="350"/>
        <v>42115.723692129628</v>
      </c>
      <c r="Q3657" t="b">
        <v>0</v>
      </c>
      <c r="R3657">
        <v>16</v>
      </c>
      <c r="S3657" t="b">
        <v>1</v>
      </c>
      <c r="T3657" t="s">
        <v>8269</v>
      </c>
      <c r="U3657" s="9" t="s">
        <v>8315</v>
      </c>
      <c r="V3657" t="s">
        <v>8316</v>
      </c>
    </row>
    <row r="3658" spans="1:22" ht="60" x14ac:dyDescent="0.3">
      <c r="A3658">
        <v>3665</v>
      </c>
      <c r="B3658" s="3" t="s">
        <v>3662</v>
      </c>
      <c r="C3658" s="3" t="s">
        <v>7775</v>
      </c>
      <c r="D3658" s="20">
        <v>620</v>
      </c>
      <c r="E3658" s="7">
        <v>714</v>
      </c>
      <c r="F3658" s="7">
        <f t="shared" si="351"/>
        <v>115</v>
      </c>
      <c r="G3658" s="7">
        <f t="shared" ref="G3658:G3721" si="352">IFERROR(ROUND(E3658/R3658,2),0)</f>
        <v>51</v>
      </c>
      <c r="H3658" t="s">
        <v>8218</v>
      </c>
      <c r="I3658" t="s">
        <v>8229</v>
      </c>
      <c r="J3658" t="s">
        <v>8248</v>
      </c>
      <c r="K3658">
        <v>1446062040</v>
      </c>
      <c r="L3658">
        <v>1445109822</v>
      </c>
      <c r="M3658" s="13">
        <f t="shared" ref="M3658:M3721" si="353">(((L3658/60)/60)/24)+DATE(1970,1,1)</f>
        <v>42294.808124999996</v>
      </c>
      <c r="N3658" s="13" t="str">
        <f t="shared" ref="N3658:N3721" si="354">TEXT(M3658, "YYY")</f>
        <v>2015</v>
      </c>
      <c r="O3658" s="13" t="str">
        <f t="shared" ref="O3658:O3721" si="355">TEXT(M3658,"MMM")</f>
        <v>Oct</v>
      </c>
      <c r="P3658" s="13">
        <f t="shared" ref="P3658:P3721" si="356">(((K3658/60)/60)/24)+DATE(1970,1,1)</f>
        <v>42305.829166666663</v>
      </c>
      <c r="Q3658" t="b">
        <v>0</v>
      </c>
      <c r="R3658">
        <v>14</v>
      </c>
      <c r="S3658" t="b">
        <v>1</v>
      </c>
      <c r="T3658" t="s">
        <v>8269</v>
      </c>
      <c r="U3658" s="9" t="s">
        <v>8315</v>
      </c>
      <c r="V3658" t="s">
        <v>8316</v>
      </c>
    </row>
    <row r="3659" spans="1:22" ht="60" x14ac:dyDescent="0.3">
      <c r="A3659">
        <v>2817</v>
      </c>
      <c r="B3659" s="3" t="s">
        <v>2817</v>
      </c>
      <c r="C3659" s="3" t="s">
        <v>6927</v>
      </c>
      <c r="D3659" s="20">
        <v>600</v>
      </c>
      <c r="E3659" s="7">
        <v>780</v>
      </c>
      <c r="F3659" s="7">
        <f t="shared" si="351"/>
        <v>130</v>
      </c>
      <c r="G3659" s="7">
        <f t="shared" si="352"/>
        <v>23.64</v>
      </c>
      <c r="H3659" t="s">
        <v>8218</v>
      </c>
      <c r="I3659" t="s">
        <v>8224</v>
      </c>
      <c r="J3659" t="s">
        <v>8246</v>
      </c>
      <c r="K3659">
        <v>1425136462</v>
      </c>
      <c r="L3659">
        <v>1421680462</v>
      </c>
      <c r="M3659" s="13">
        <f t="shared" si="353"/>
        <v>42023.634976851856</v>
      </c>
      <c r="N3659" s="13" t="str">
        <f t="shared" si="354"/>
        <v>2015</v>
      </c>
      <c r="O3659" s="13" t="str">
        <f t="shared" si="355"/>
        <v>Jan</v>
      </c>
      <c r="P3659" s="13">
        <f t="shared" si="356"/>
        <v>42063.634976851856</v>
      </c>
      <c r="Q3659" t="b">
        <v>0</v>
      </c>
      <c r="R3659">
        <v>33</v>
      </c>
      <c r="S3659" t="b">
        <v>1</v>
      </c>
      <c r="T3659" t="s">
        <v>8269</v>
      </c>
      <c r="U3659" s="9" t="s">
        <v>8315</v>
      </c>
      <c r="V3659" t="s">
        <v>8316</v>
      </c>
    </row>
    <row r="3660" spans="1:22" ht="60" x14ac:dyDescent="0.3">
      <c r="A3660">
        <v>3294</v>
      </c>
      <c r="B3660" s="3" t="s">
        <v>3294</v>
      </c>
      <c r="C3660" s="3" t="s">
        <v>7404</v>
      </c>
      <c r="D3660" s="20">
        <v>600</v>
      </c>
      <c r="E3660" s="7">
        <v>710</v>
      </c>
      <c r="F3660" s="7">
        <f t="shared" si="351"/>
        <v>118</v>
      </c>
      <c r="G3660" s="7">
        <f t="shared" si="352"/>
        <v>29.58</v>
      </c>
      <c r="H3660" t="s">
        <v>8218</v>
      </c>
      <c r="I3660" t="s">
        <v>8224</v>
      </c>
      <c r="J3660" t="s">
        <v>8246</v>
      </c>
      <c r="K3660">
        <v>1434459554</v>
      </c>
      <c r="L3660">
        <v>1431867554</v>
      </c>
      <c r="M3660" s="13">
        <f t="shared" si="353"/>
        <v>42141.541134259256</v>
      </c>
      <c r="N3660" s="13" t="str">
        <f t="shared" si="354"/>
        <v>2015</v>
      </c>
      <c r="O3660" s="13" t="str">
        <f t="shared" si="355"/>
        <v>May</v>
      </c>
      <c r="P3660" s="13">
        <f t="shared" si="356"/>
        <v>42171.541134259256</v>
      </c>
      <c r="Q3660" t="b">
        <v>0</v>
      </c>
      <c r="R3660">
        <v>24</v>
      </c>
      <c r="S3660" t="b">
        <v>1</v>
      </c>
      <c r="T3660" t="s">
        <v>8269</v>
      </c>
      <c r="U3660" s="9" t="s">
        <v>8315</v>
      </c>
      <c r="V3660" t="s">
        <v>8316</v>
      </c>
    </row>
    <row r="3661" spans="1:22" ht="45" x14ac:dyDescent="0.3">
      <c r="A3661">
        <v>3539</v>
      </c>
      <c r="B3661" s="3" t="s">
        <v>3538</v>
      </c>
      <c r="C3661" s="3" t="s">
        <v>7649</v>
      </c>
      <c r="D3661" s="20">
        <v>600</v>
      </c>
      <c r="E3661" s="7">
        <v>718</v>
      </c>
      <c r="F3661" s="7">
        <f t="shared" si="351"/>
        <v>120</v>
      </c>
      <c r="G3661" s="7">
        <f t="shared" si="352"/>
        <v>55.23</v>
      </c>
      <c r="H3661" t="s">
        <v>8218</v>
      </c>
      <c r="I3661" t="s">
        <v>8223</v>
      </c>
      <c r="J3661" t="s">
        <v>8245</v>
      </c>
      <c r="K3661">
        <v>1473358122</v>
      </c>
      <c r="L3661">
        <v>1471543722</v>
      </c>
      <c r="M3661" s="13">
        <f t="shared" si="353"/>
        <v>42600.756041666667</v>
      </c>
      <c r="N3661" s="13" t="str">
        <f t="shared" si="354"/>
        <v>2016</v>
      </c>
      <c r="O3661" s="13" t="str">
        <f t="shared" si="355"/>
        <v>Aug</v>
      </c>
      <c r="P3661" s="13">
        <f t="shared" si="356"/>
        <v>42621.756041666667</v>
      </c>
      <c r="Q3661" t="b">
        <v>0</v>
      </c>
      <c r="R3661">
        <v>13</v>
      </c>
      <c r="S3661" t="b">
        <v>1</v>
      </c>
      <c r="T3661" t="s">
        <v>8269</v>
      </c>
      <c r="U3661" s="9" t="s">
        <v>8315</v>
      </c>
      <c r="V3661" t="s">
        <v>8316</v>
      </c>
    </row>
    <row r="3662" spans="1:22" ht="45" x14ac:dyDescent="0.3">
      <c r="A3662">
        <v>3577</v>
      </c>
      <c r="B3662" s="3" t="s">
        <v>3576</v>
      </c>
      <c r="C3662" s="3" t="s">
        <v>7687</v>
      </c>
      <c r="D3662" s="20">
        <v>600</v>
      </c>
      <c r="E3662" s="7">
        <v>780</v>
      </c>
      <c r="F3662" s="7">
        <f t="shared" si="351"/>
        <v>130</v>
      </c>
      <c r="G3662" s="7">
        <f t="shared" si="352"/>
        <v>28.89</v>
      </c>
      <c r="H3662" t="s">
        <v>8218</v>
      </c>
      <c r="I3662" t="s">
        <v>8223</v>
      </c>
      <c r="J3662" t="s">
        <v>8245</v>
      </c>
      <c r="K3662">
        <v>1430029680</v>
      </c>
      <c r="L3662">
        <v>1427741583</v>
      </c>
      <c r="M3662" s="13">
        <f t="shared" si="353"/>
        <v>42093.786840277782</v>
      </c>
      <c r="N3662" s="13" t="str">
        <f t="shared" si="354"/>
        <v>2015</v>
      </c>
      <c r="O3662" s="13" t="str">
        <f t="shared" si="355"/>
        <v>Mar</v>
      </c>
      <c r="P3662" s="13">
        <f t="shared" si="356"/>
        <v>42120.26944444445</v>
      </c>
      <c r="Q3662" t="b">
        <v>0</v>
      </c>
      <c r="R3662">
        <v>27</v>
      </c>
      <c r="S3662" t="b">
        <v>1</v>
      </c>
      <c r="T3662" t="s">
        <v>8269</v>
      </c>
      <c r="U3662" s="9" t="s">
        <v>8315</v>
      </c>
      <c r="V3662" t="s">
        <v>8316</v>
      </c>
    </row>
    <row r="3663" spans="1:22" ht="45" x14ac:dyDescent="0.3">
      <c r="A3663">
        <v>3826</v>
      </c>
      <c r="B3663" s="3" t="s">
        <v>3823</v>
      </c>
      <c r="C3663" s="3" t="s">
        <v>7935</v>
      </c>
      <c r="D3663" s="20">
        <v>600</v>
      </c>
      <c r="E3663" s="7">
        <v>715</v>
      </c>
      <c r="F3663" s="7">
        <f t="shared" si="351"/>
        <v>119</v>
      </c>
      <c r="G3663" s="7">
        <f t="shared" si="352"/>
        <v>27.5</v>
      </c>
      <c r="H3663" t="s">
        <v>8218</v>
      </c>
      <c r="I3663" t="s">
        <v>8224</v>
      </c>
      <c r="J3663" t="s">
        <v>8246</v>
      </c>
      <c r="K3663">
        <v>1430993394</v>
      </c>
      <c r="L3663">
        <v>1428401394</v>
      </c>
      <c r="M3663" s="13">
        <f t="shared" si="353"/>
        <v>42101.423541666663</v>
      </c>
      <c r="N3663" s="13" t="str">
        <f t="shared" si="354"/>
        <v>2015</v>
      </c>
      <c r="O3663" s="13" t="str">
        <f t="shared" si="355"/>
        <v>Apr</v>
      </c>
      <c r="P3663" s="13">
        <f t="shared" si="356"/>
        <v>42131.423541666663</v>
      </c>
      <c r="Q3663" t="b">
        <v>0</v>
      </c>
      <c r="R3663">
        <v>26</v>
      </c>
      <c r="S3663" t="b">
        <v>1</v>
      </c>
      <c r="T3663" t="s">
        <v>8269</v>
      </c>
      <c r="U3663" s="9" t="s">
        <v>8315</v>
      </c>
      <c r="V3663" t="s">
        <v>8316</v>
      </c>
    </row>
    <row r="3664" spans="1:22" ht="60" x14ac:dyDescent="0.3">
      <c r="A3664">
        <v>3378</v>
      </c>
      <c r="B3664" s="3" t="s">
        <v>3377</v>
      </c>
      <c r="C3664" s="3" t="s">
        <v>7488</v>
      </c>
      <c r="D3664" s="20">
        <v>550</v>
      </c>
      <c r="E3664" s="7">
        <v>592</v>
      </c>
      <c r="F3664" s="7">
        <f t="shared" si="351"/>
        <v>108</v>
      </c>
      <c r="G3664" s="7">
        <f t="shared" si="352"/>
        <v>28.19</v>
      </c>
      <c r="H3664" t="s">
        <v>8218</v>
      </c>
      <c r="I3664" t="s">
        <v>8224</v>
      </c>
      <c r="J3664" t="s">
        <v>8246</v>
      </c>
      <c r="K3664">
        <v>1409490480</v>
      </c>
      <c r="L3664">
        <v>1407400306</v>
      </c>
      <c r="M3664" s="13">
        <f t="shared" si="353"/>
        <v>41858.355393518519</v>
      </c>
      <c r="N3664" s="13" t="str">
        <f t="shared" si="354"/>
        <v>2014</v>
      </c>
      <c r="O3664" s="13" t="str">
        <f t="shared" si="355"/>
        <v>Aug</v>
      </c>
      <c r="P3664" s="13">
        <f t="shared" si="356"/>
        <v>41882.547222222223</v>
      </c>
      <c r="Q3664" t="b">
        <v>0</v>
      </c>
      <c r="R3664">
        <v>21</v>
      </c>
      <c r="S3664" t="b">
        <v>1</v>
      </c>
      <c r="T3664" t="s">
        <v>8269</v>
      </c>
      <c r="U3664" s="9" t="s">
        <v>8315</v>
      </c>
      <c r="V3664" t="s">
        <v>8316</v>
      </c>
    </row>
    <row r="3665" spans="1:22" ht="45" x14ac:dyDescent="0.3">
      <c r="A3665">
        <v>3394</v>
      </c>
      <c r="B3665" s="3" t="s">
        <v>3393</v>
      </c>
      <c r="C3665" s="3" t="s">
        <v>7504</v>
      </c>
      <c r="D3665" s="20">
        <v>550</v>
      </c>
      <c r="E3665" s="7">
        <v>783</v>
      </c>
      <c r="F3665" s="7">
        <f t="shared" si="351"/>
        <v>142</v>
      </c>
      <c r="G3665" s="7">
        <f t="shared" si="352"/>
        <v>29</v>
      </c>
      <c r="H3665" t="s">
        <v>8218</v>
      </c>
      <c r="I3665" t="s">
        <v>8224</v>
      </c>
      <c r="J3665" t="s">
        <v>8246</v>
      </c>
      <c r="K3665">
        <v>1406470645</v>
      </c>
      <c r="L3665">
        <v>1403878645</v>
      </c>
      <c r="M3665" s="13">
        <f t="shared" si="353"/>
        <v>41817.59542824074</v>
      </c>
      <c r="N3665" s="13" t="str">
        <f t="shared" si="354"/>
        <v>2014</v>
      </c>
      <c r="O3665" s="13" t="str">
        <f t="shared" si="355"/>
        <v>Jun</v>
      </c>
      <c r="P3665" s="13">
        <f t="shared" si="356"/>
        <v>41847.59542824074</v>
      </c>
      <c r="Q3665" t="b">
        <v>0</v>
      </c>
      <c r="R3665">
        <v>27</v>
      </c>
      <c r="S3665" t="b">
        <v>1</v>
      </c>
      <c r="T3665" t="s">
        <v>8269</v>
      </c>
      <c r="U3665" s="9" t="s">
        <v>8315</v>
      </c>
      <c r="V3665" t="s">
        <v>8316</v>
      </c>
    </row>
    <row r="3666" spans="1:22" ht="30" x14ac:dyDescent="0.3">
      <c r="A3666">
        <v>3607</v>
      </c>
      <c r="B3666" s="3" t="s">
        <v>3606</v>
      </c>
      <c r="C3666" s="3" t="s">
        <v>7717</v>
      </c>
      <c r="D3666" s="20">
        <v>550</v>
      </c>
      <c r="E3666" s="7">
        <v>580</v>
      </c>
      <c r="F3666" s="7">
        <f t="shared" si="351"/>
        <v>105</v>
      </c>
      <c r="G3666" s="7">
        <f t="shared" si="352"/>
        <v>29</v>
      </c>
      <c r="H3666" t="s">
        <v>8218</v>
      </c>
      <c r="I3666" t="s">
        <v>8224</v>
      </c>
      <c r="J3666" t="s">
        <v>8246</v>
      </c>
      <c r="K3666">
        <v>1450137600</v>
      </c>
      <c r="L3666">
        <v>1448924882</v>
      </c>
      <c r="M3666" s="13">
        <f t="shared" si="353"/>
        <v>42338.963912037041</v>
      </c>
      <c r="N3666" s="13" t="str">
        <f t="shared" si="354"/>
        <v>2015</v>
      </c>
      <c r="O3666" s="13" t="str">
        <f t="shared" si="355"/>
        <v>Nov</v>
      </c>
      <c r="P3666" s="13">
        <f t="shared" si="356"/>
        <v>42353</v>
      </c>
      <c r="Q3666" t="b">
        <v>0</v>
      </c>
      <c r="R3666">
        <v>20</v>
      </c>
      <c r="S3666" t="b">
        <v>1</v>
      </c>
      <c r="T3666" t="s">
        <v>8269</v>
      </c>
      <c r="U3666" s="9" t="s">
        <v>8315</v>
      </c>
      <c r="V3666" t="s">
        <v>8316</v>
      </c>
    </row>
    <row r="3667" spans="1:22" ht="45" x14ac:dyDescent="0.3">
      <c r="A3667">
        <v>539</v>
      </c>
      <c r="B3667" s="3" t="s">
        <v>540</v>
      </c>
      <c r="C3667" s="3" t="s">
        <v>4649</v>
      </c>
      <c r="D3667" s="20">
        <v>500</v>
      </c>
      <c r="E3667" s="7">
        <v>503.22</v>
      </c>
      <c r="F3667" s="7">
        <f t="shared" si="351"/>
        <v>101</v>
      </c>
      <c r="G3667" s="7">
        <f t="shared" si="352"/>
        <v>25.16</v>
      </c>
      <c r="H3667" t="s">
        <v>8218</v>
      </c>
      <c r="I3667" t="s">
        <v>8224</v>
      </c>
      <c r="J3667" t="s">
        <v>8246</v>
      </c>
      <c r="K3667">
        <v>1467681107</v>
      </c>
      <c r="L3667">
        <v>1465866707</v>
      </c>
      <c r="M3667" s="13">
        <f t="shared" si="353"/>
        <v>42535.049849537041</v>
      </c>
      <c r="N3667" s="13" t="str">
        <f t="shared" si="354"/>
        <v>2016</v>
      </c>
      <c r="O3667" s="13" t="str">
        <f t="shared" si="355"/>
        <v>Jun</v>
      </c>
      <c r="P3667" s="13">
        <f t="shared" si="356"/>
        <v>42556.049849537041</v>
      </c>
      <c r="Q3667" t="b">
        <v>0</v>
      </c>
      <c r="R3667">
        <v>20</v>
      </c>
      <c r="S3667" t="b">
        <v>1</v>
      </c>
      <c r="T3667" t="s">
        <v>8269</v>
      </c>
      <c r="U3667" s="9" t="s">
        <v>8315</v>
      </c>
      <c r="V3667" t="s">
        <v>8316</v>
      </c>
    </row>
    <row r="3668" spans="1:22" ht="45" x14ac:dyDescent="0.3">
      <c r="A3668">
        <v>1294</v>
      </c>
      <c r="B3668" s="3" t="s">
        <v>1295</v>
      </c>
      <c r="C3668" s="3" t="s">
        <v>5404</v>
      </c>
      <c r="D3668" s="20">
        <v>500</v>
      </c>
      <c r="E3668" s="7">
        <v>610</v>
      </c>
      <c r="F3668" s="7">
        <f t="shared" si="351"/>
        <v>122</v>
      </c>
      <c r="G3668" s="7">
        <f t="shared" si="352"/>
        <v>27.73</v>
      </c>
      <c r="H3668" t="s">
        <v>8218</v>
      </c>
      <c r="I3668" t="s">
        <v>8224</v>
      </c>
      <c r="J3668" t="s">
        <v>8246</v>
      </c>
      <c r="K3668">
        <v>1445252400</v>
      </c>
      <c r="L3668">
        <v>1443696797</v>
      </c>
      <c r="M3668" s="13">
        <f t="shared" si="353"/>
        <v>42278.453668981485</v>
      </c>
      <c r="N3668" s="13" t="str">
        <f t="shared" si="354"/>
        <v>2015</v>
      </c>
      <c r="O3668" s="13" t="str">
        <f t="shared" si="355"/>
        <v>Oct</v>
      </c>
      <c r="P3668" s="13">
        <f t="shared" si="356"/>
        <v>42296.458333333328</v>
      </c>
      <c r="Q3668" t="b">
        <v>0</v>
      </c>
      <c r="R3668">
        <v>22</v>
      </c>
      <c r="S3668" t="b">
        <v>1</v>
      </c>
      <c r="T3668" t="s">
        <v>8269</v>
      </c>
      <c r="U3668" s="9" t="s">
        <v>8315</v>
      </c>
      <c r="V3668" t="s">
        <v>8316</v>
      </c>
    </row>
    <row r="3669" spans="1:22" ht="45" x14ac:dyDescent="0.3">
      <c r="A3669">
        <v>2801</v>
      </c>
      <c r="B3669" s="3" t="s">
        <v>2801</v>
      </c>
      <c r="C3669" s="3" t="s">
        <v>6911</v>
      </c>
      <c r="D3669" s="20">
        <v>500</v>
      </c>
      <c r="E3669" s="7">
        <v>666</v>
      </c>
      <c r="F3669" s="7">
        <f t="shared" si="351"/>
        <v>133</v>
      </c>
      <c r="G3669" s="7">
        <f t="shared" si="352"/>
        <v>51.23</v>
      </c>
      <c r="H3669" t="s">
        <v>8218</v>
      </c>
      <c r="I3669" t="s">
        <v>8225</v>
      </c>
      <c r="J3669" t="s">
        <v>8247</v>
      </c>
      <c r="K3669">
        <v>1412938800</v>
      </c>
      <c r="L3669">
        <v>1411019409</v>
      </c>
      <c r="M3669" s="13">
        <f t="shared" si="353"/>
        <v>41900.243159722224</v>
      </c>
      <c r="N3669" s="13" t="str">
        <f t="shared" si="354"/>
        <v>2014</v>
      </c>
      <c r="O3669" s="13" t="str">
        <f t="shared" si="355"/>
        <v>Sep</v>
      </c>
      <c r="P3669" s="13">
        <f t="shared" si="356"/>
        <v>41922.458333333336</v>
      </c>
      <c r="Q3669" t="b">
        <v>0</v>
      </c>
      <c r="R3669">
        <v>13</v>
      </c>
      <c r="S3669" t="b">
        <v>1</v>
      </c>
      <c r="T3669" t="s">
        <v>8269</v>
      </c>
      <c r="U3669" s="9" t="s">
        <v>8315</v>
      </c>
      <c r="V3669" t="s">
        <v>8316</v>
      </c>
    </row>
    <row r="3670" spans="1:22" ht="60" x14ac:dyDescent="0.3">
      <c r="A3670">
        <v>3181</v>
      </c>
      <c r="B3670" s="3" t="s">
        <v>3181</v>
      </c>
      <c r="C3670" s="3" t="s">
        <v>7291</v>
      </c>
      <c r="D3670" s="20">
        <v>500</v>
      </c>
      <c r="E3670" s="7">
        <v>545</v>
      </c>
      <c r="F3670" s="7">
        <f t="shared" si="351"/>
        <v>109</v>
      </c>
      <c r="G3670" s="7">
        <f t="shared" si="352"/>
        <v>36.33</v>
      </c>
      <c r="H3670" t="s">
        <v>8218</v>
      </c>
      <c r="I3670" t="s">
        <v>8224</v>
      </c>
      <c r="J3670" t="s">
        <v>8246</v>
      </c>
      <c r="K3670">
        <v>1402848000</v>
      </c>
      <c r="L3670">
        <v>1400570787</v>
      </c>
      <c r="M3670" s="13">
        <f t="shared" si="353"/>
        <v>41779.310034722221</v>
      </c>
      <c r="N3670" s="13" t="str">
        <f t="shared" si="354"/>
        <v>2014</v>
      </c>
      <c r="O3670" s="13" t="str">
        <f t="shared" si="355"/>
        <v>May</v>
      </c>
      <c r="P3670" s="13">
        <f t="shared" si="356"/>
        <v>41805.666666666664</v>
      </c>
      <c r="Q3670" t="b">
        <v>1</v>
      </c>
      <c r="R3670">
        <v>15</v>
      </c>
      <c r="S3670" t="b">
        <v>1</v>
      </c>
      <c r="T3670" t="s">
        <v>8269</v>
      </c>
      <c r="U3670" s="9" t="s">
        <v>8315</v>
      </c>
      <c r="V3670" t="s">
        <v>8316</v>
      </c>
    </row>
    <row r="3671" spans="1:22" ht="60" x14ac:dyDescent="0.3">
      <c r="A3671">
        <v>3289</v>
      </c>
      <c r="B3671" s="3" t="s">
        <v>3289</v>
      </c>
      <c r="C3671" s="3" t="s">
        <v>7399</v>
      </c>
      <c r="D3671" s="20">
        <v>500</v>
      </c>
      <c r="E3671" s="7">
        <v>665.21</v>
      </c>
      <c r="F3671" s="7">
        <f t="shared" si="351"/>
        <v>133</v>
      </c>
      <c r="G3671" s="7">
        <f t="shared" si="352"/>
        <v>26.61</v>
      </c>
      <c r="H3671" t="s">
        <v>8218</v>
      </c>
      <c r="I3671" t="s">
        <v>8224</v>
      </c>
      <c r="J3671" t="s">
        <v>8246</v>
      </c>
      <c r="K3671">
        <v>1487580602</v>
      </c>
      <c r="L3671">
        <v>1485161402</v>
      </c>
      <c r="M3671" s="13">
        <f t="shared" si="353"/>
        <v>42758.368078703701</v>
      </c>
      <c r="N3671" s="13" t="str">
        <f t="shared" si="354"/>
        <v>2017</v>
      </c>
      <c r="O3671" s="13" t="str">
        <f t="shared" si="355"/>
        <v>Jan</v>
      </c>
      <c r="P3671" s="13">
        <f t="shared" si="356"/>
        <v>42786.368078703701</v>
      </c>
      <c r="Q3671" t="b">
        <v>0</v>
      </c>
      <c r="R3671">
        <v>25</v>
      </c>
      <c r="S3671" t="b">
        <v>1</v>
      </c>
      <c r="T3671" t="s">
        <v>8269</v>
      </c>
      <c r="U3671" s="9" t="s">
        <v>8315</v>
      </c>
      <c r="V3671" t="s">
        <v>8316</v>
      </c>
    </row>
    <row r="3672" spans="1:22" ht="60" x14ac:dyDescent="0.3">
      <c r="A3672">
        <v>3291</v>
      </c>
      <c r="B3672" s="3" t="s">
        <v>3291</v>
      </c>
      <c r="C3672" s="3" t="s">
        <v>7401</v>
      </c>
      <c r="D3672" s="20">
        <v>500</v>
      </c>
      <c r="E3672" s="7">
        <v>570</v>
      </c>
      <c r="F3672" s="7">
        <f t="shared" si="351"/>
        <v>114</v>
      </c>
      <c r="G3672" s="7">
        <f t="shared" si="352"/>
        <v>40.71</v>
      </c>
      <c r="H3672" t="s">
        <v>8218</v>
      </c>
      <c r="I3672" t="s">
        <v>8223</v>
      </c>
      <c r="J3672" t="s">
        <v>8245</v>
      </c>
      <c r="K3672">
        <v>1442462340</v>
      </c>
      <c r="L3672">
        <v>1439743900</v>
      </c>
      <c r="M3672" s="13">
        <f t="shared" si="353"/>
        <v>42232.702546296292</v>
      </c>
      <c r="N3672" s="13" t="str">
        <f t="shared" si="354"/>
        <v>2015</v>
      </c>
      <c r="O3672" s="13" t="str">
        <f t="shared" si="355"/>
        <v>Aug</v>
      </c>
      <c r="P3672" s="13">
        <f t="shared" si="356"/>
        <v>42264.165972222225</v>
      </c>
      <c r="Q3672" t="b">
        <v>0</v>
      </c>
      <c r="R3672">
        <v>14</v>
      </c>
      <c r="S3672" t="b">
        <v>1</v>
      </c>
      <c r="T3672" t="s">
        <v>8269</v>
      </c>
      <c r="U3672" s="9" t="s">
        <v>8315</v>
      </c>
      <c r="V3672" t="s">
        <v>8316</v>
      </c>
    </row>
    <row r="3673" spans="1:22" ht="60" x14ac:dyDescent="0.3">
      <c r="A3673">
        <v>3319</v>
      </c>
      <c r="B3673" s="3" t="s">
        <v>3319</v>
      </c>
      <c r="C3673" s="3" t="s">
        <v>7429</v>
      </c>
      <c r="D3673" s="20">
        <v>500</v>
      </c>
      <c r="E3673" s="7">
        <v>540</v>
      </c>
      <c r="F3673" s="7">
        <f t="shared" si="351"/>
        <v>108</v>
      </c>
      <c r="G3673" s="7">
        <f t="shared" si="352"/>
        <v>33.75</v>
      </c>
      <c r="H3673" t="s">
        <v>8218</v>
      </c>
      <c r="I3673" t="s">
        <v>8224</v>
      </c>
      <c r="J3673" t="s">
        <v>8246</v>
      </c>
      <c r="K3673">
        <v>1422712986</v>
      </c>
      <c r="L3673">
        <v>1418824986</v>
      </c>
      <c r="M3673" s="13">
        <f t="shared" si="353"/>
        <v>41990.585486111115</v>
      </c>
      <c r="N3673" s="13" t="str">
        <f t="shared" si="354"/>
        <v>2014</v>
      </c>
      <c r="O3673" s="13" t="str">
        <f t="shared" si="355"/>
        <v>Dec</v>
      </c>
      <c r="P3673" s="13">
        <f t="shared" si="356"/>
        <v>42035.585486111115</v>
      </c>
      <c r="Q3673" t="b">
        <v>0</v>
      </c>
      <c r="R3673">
        <v>16</v>
      </c>
      <c r="S3673" t="b">
        <v>1</v>
      </c>
      <c r="T3673" t="s">
        <v>8269</v>
      </c>
      <c r="U3673" s="9" t="s">
        <v>8315</v>
      </c>
      <c r="V3673" t="s">
        <v>8316</v>
      </c>
    </row>
    <row r="3674" spans="1:22" ht="60" x14ac:dyDescent="0.3">
      <c r="A3674">
        <v>3321</v>
      </c>
      <c r="B3674" s="3" t="s">
        <v>3321</v>
      </c>
      <c r="C3674" s="3" t="s">
        <v>7431</v>
      </c>
      <c r="D3674" s="20">
        <v>500</v>
      </c>
      <c r="E3674" s="7">
        <v>537</v>
      </c>
      <c r="F3674" s="7">
        <f t="shared" si="351"/>
        <v>107</v>
      </c>
      <c r="G3674" s="7">
        <f t="shared" si="352"/>
        <v>35.799999999999997</v>
      </c>
      <c r="H3674" t="s">
        <v>8218</v>
      </c>
      <c r="I3674" t="s">
        <v>8223</v>
      </c>
      <c r="J3674" t="s">
        <v>8245</v>
      </c>
      <c r="K3674">
        <v>1413431940</v>
      </c>
      <c r="L3674">
        <v>1412216665</v>
      </c>
      <c r="M3674" s="13">
        <f t="shared" si="353"/>
        <v>41914.100289351853</v>
      </c>
      <c r="N3674" s="13" t="str">
        <f t="shared" si="354"/>
        <v>2014</v>
      </c>
      <c r="O3674" s="13" t="str">
        <f t="shared" si="355"/>
        <v>Oct</v>
      </c>
      <c r="P3674" s="13">
        <f t="shared" si="356"/>
        <v>41928.165972222225</v>
      </c>
      <c r="Q3674" t="b">
        <v>0</v>
      </c>
      <c r="R3674">
        <v>15</v>
      </c>
      <c r="S3674" t="b">
        <v>1</v>
      </c>
      <c r="T3674" t="s">
        <v>8269</v>
      </c>
      <c r="U3674" s="9" t="s">
        <v>8315</v>
      </c>
      <c r="V3674" t="s">
        <v>8316</v>
      </c>
    </row>
    <row r="3675" spans="1:22" ht="60" x14ac:dyDescent="0.3">
      <c r="A3675">
        <v>3345</v>
      </c>
      <c r="B3675" s="3" t="s">
        <v>3345</v>
      </c>
      <c r="C3675" s="3" t="s">
        <v>7455</v>
      </c>
      <c r="D3675" s="20">
        <v>500</v>
      </c>
      <c r="E3675" s="7">
        <v>650</v>
      </c>
      <c r="F3675" s="7">
        <f t="shared" si="351"/>
        <v>130</v>
      </c>
      <c r="G3675" s="7">
        <f t="shared" si="352"/>
        <v>50</v>
      </c>
      <c r="H3675" t="s">
        <v>8218</v>
      </c>
      <c r="I3675" t="s">
        <v>8223</v>
      </c>
      <c r="J3675" t="s">
        <v>8245</v>
      </c>
      <c r="K3675">
        <v>1429317420</v>
      </c>
      <c r="L3675">
        <v>1424226768</v>
      </c>
      <c r="M3675" s="13">
        <f t="shared" si="353"/>
        <v>42053.106111111112</v>
      </c>
      <c r="N3675" s="13" t="str">
        <f t="shared" si="354"/>
        <v>2015</v>
      </c>
      <c r="O3675" s="13" t="str">
        <f t="shared" si="355"/>
        <v>Feb</v>
      </c>
      <c r="P3675" s="13">
        <f t="shared" si="356"/>
        <v>42112.025694444441</v>
      </c>
      <c r="Q3675" t="b">
        <v>0</v>
      </c>
      <c r="R3675">
        <v>13</v>
      </c>
      <c r="S3675" t="b">
        <v>1</v>
      </c>
      <c r="T3675" t="s">
        <v>8269</v>
      </c>
      <c r="U3675" s="9" t="s">
        <v>8315</v>
      </c>
      <c r="V3675" t="s">
        <v>8316</v>
      </c>
    </row>
    <row r="3676" spans="1:22" ht="45" x14ac:dyDescent="0.3">
      <c r="A3676">
        <v>3353</v>
      </c>
      <c r="B3676" s="3" t="s">
        <v>3352</v>
      </c>
      <c r="C3676" s="3" t="s">
        <v>7463</v>
      </c>
      <c r="D3676" s="20">
        <v>500</v>
      </c>
      <c r="E3676" s="7">
        <v>1575</v>
      </c>
      <c r="F3676" s="7">
        <f t="shared" si="351"/>
        <v>315</v>
      </c>
      <c r="G3676" s="7">
        <f t="shared" si="352"/>
        <v>35.799999999999997</v>
      </c>
      <c r="H3676" t="s">
        <v>8218</v>
      </c>
      <c r="I3676" t="s">
        <v>8224</v>
      </c>
      <c r="J3676" t="s">
        <v>8246</v>
      </c>
      <c r="K3676">
        <v>1462230000</v>
      </c>
      <c r="L3676">
        <v>1461061350</v>
      </c>
      <c r="M3676" s="13">
        <f t="shared" si="353"/>
        <v>42479.432291666672</v>
      </c>
      <c r="N3676" s="13" t="str">
        <f t="shared" si="354"/>
        <v>2016</v>
      </c>
      <c r="O3676" s="13" t="str">
        <f t="shared" si="355"/>
        <v>Apr</v>
      </c>
      <c r="P3676" s="13">
        <f t="shared" si="356"/>
        <v>42492.958333333328</v>
      </c>
      <c r="Q3676" t="b">
        <v>0</v>
      </c>
      <c r="R3676">
        <v>44</v>
      </c>
      <c r="S3676" t="b">
        <v>1</v>
      </c>
      <c r="T3676" t="s">
        <v>8269</v>
      </c>
      <c r="U3676" s="9" t="s">
        <v>8315</v>
      </c>
      <c r="V3676" t="s">
        <v>8316</v>
      </c>
    </row>
    <row r="3677" spans="1:22" ht="45" x14ac:dyDescent="0.3">
      <c r="A3677">
        <v>3362</v>
      </c>
      <c r="B3677" s="3" t="s">
        <v>3361</v>
      </c>
      <c r="C3677" s="3" t="s">
        <v>7472</v>
      </c>
      <c r="D3677" s="20">
        <v>500</v>
      </c>
      <c r="E3677" s="7">
        <v>1090</v>
      </c>
      <c r="F3677" s="7">
        <f t="shared" si="351"/>
        <v>218</v>
      </c>
      <c r="G3677" s="7">
        <f t="shared" si="352"/>
        <v>54.5</v>
      </c>
      <c r="H3677" t="s">
        <v>8218</v>
      </c>
      <c r="I3677" t="s">
        <v>8223</v>
      </c>
      <c r="J3677" t="s">
        <v>8245</v>
      </c>
      <c r="K3677">
        <v>1425704100</v>
      </c>
      <c r="L3677">
        <v>1424484717</v>
      </c>
      <c r="M3677" s="13">
        <f t="shared" si="353"/>
        <v>42056.091631944444</v>
      </c>
      <c r="N3677" s="13" t="str">
        <f t="shared" si="354"/>
        <v>2015</v>
      </c>
      <c r="O3677" s="13" t="str">
        <f t="shared" si="355"/>
        <v>Feb</v>
      </c>
      <c r="P3677" s="13">
        <f t="shared" si="356"/>
        <v>42070.204861111109</v>
      </c>
      <c r="Q3677" t="b">
        <v>0</v>
      </c>
      <c r="R3677">
        <v>20</v>
      </c>
      <c r="S3677" t="b">
        <v>1</v>
      </c>
      <c r="T3677" t="s">
        <v>8269</v>
      </c>
      <c r="U3677" s="9" t="s">
        <v>8315</v>
      </c>
      <c r="V3677" t="s">
        <v>8316</v>
      </c>
    </row>
    <row r="3678" spans="1:22" ht="45" x14ac:dyDescent="0.3">
      <c r="A3678">
        <v>3366</v>
      </c>
      <c r="B3678" s="3" t="s">
        <v>3365</v>
      </c>
      <c r="C3678" s="3" t="s">
        <v>7476</v>
      </c>
      <c r="D3678" s="20">
        <v>500</v>
      </c>
      <c r="E3678" s="7">
        <v>1105</v>
      </c>
      <c r="F3678" s="7">
        <f t="shared" si="351"/>
        <v>221</v>
      </c>
      <c r="G3678" s="7">
        <f t="shared" si="352"/>
        <v>61.39</v>
      </c>
      <c r="H3678" t="s">
        <v>8218</v>
      </c>
      <c r="I3678" t="s">
        <v>8223</v>
      </c>
      <c r="J3678" t="s">
        <v>8245</v>
      </c>
      <c r="K3678">
        <v>1431481037</v>
      </c>
      <c r="L3678">
        <v>1428889037</v>
      </c>
      <c r="M3678" s="13">
        <f t="shared" si="353"/>
        <v>42107.067557870367</v>
      </c>
      <c r="N3678" s="13" t="str">
        <f t="shared" si="354"/>
        <v>2015</v>
      </c>
      <c r="O3678" s="13" t="str">
        <f t="shared" si="355"/>
        <v>Apr</v>
      </c>
      <c r="P3678" s="13">
        <f t="shared" si="356"/>
        <v>42137.067557870367</v>
      </c>
      <c r="Q3678" t="b">
        <v>0</v>
      </c>
      <c r="R3678">
        <v>18</v>
      </c>
      <c r="S3678" t="b">
        <v>1</v>
      </c>
      <c r="T3678" t="s">
        <v>8269</v>
      </c>
      <c r="U3678" s="9" t="s">
        <v>8315</v>
      </c>
      <c r="V3678" t="s">
        <v>8316</v>
      </c>
    </row>
    <row r="3679" spans="1:22" ht="60" x14ac:dyDescent="0.3">
      <c r="A3679">
        <v>3391</v>
      </c>
      <c r="B3679" s="3" t="s">
        <v>3390</v>
      </c>
      <c r="C3679" s="3" t="s">
        <v>7501</v>
      </c>
      <c r="D3679" s="20">
        <v>500</v>
      </c>
      <c r="E3679" s="7">
        <v>1115</v>
      </c>
      <c r="F3679" s="7">
        <f t="shared" ref="F3679:F3742" si="357">IFERROR(ROUND(E3679/D3679*100,0),0)</f>
        <v>223</v>
      </c>
      <c r="G3679" s="7">
        <f t="shared" si="352"/>
        <v>61.94</v>
      </c>
      <c r="H3679" t="s">
        <v>8218</v>
      </c>
      <c r="I3679" t="s">
        <v>8223</v>
      </c>
      <c r="J3679" t="s">
        <v>8245</v>
      </c>
      <c r="K3679">
        <v>1407536880</v>
      </c>
      <c r="L3679">
        <v>1404997548</v>
      </c>
      <c r="M3679" s="13">
        <f t="shared" si="353"/>
        <v>41830.545694444445</v>
      </c>
      <c r="N3679" s="13" t="str">
        <f t="shared" si="354"/>
        <v>2014</v>
      </c>
      <c r="O3679" s="13" t="str">
        <f t="shared" si="355"/>
        <v>Jul</v>
      </c>
      <c r="P3679" s="13">
        <f t="shared" si="356"/>
        <v>41859.936111111114</v>
      </c>
      <c r="Q3679" t="b">
        <v>0</v>
      </c>
      <c r="R3679">
        <v>18</v>
      </c>
      <c r="S3679" t="b">
        <v>1</v>
      </c>
      <c r="T3679" t="s">
        <v>8269</v>
      </c>
      <c r="U3679" s="9" t="s">
        <v>8315</v>
      </c>
      <c r="V3679" t="s">
        <v>8316</v>
      </c>
    </row>
    <row r="3680" spans="1:22" ht="60" x14ac:dyDescent="0.3">
      <c r="A3680">
        <v>3392</v>
      </c>
      <c r="B3680" s="3" t="s">
        <v>3391</v>
      </c>
      <c r="C3680" s="3" t="s">
        <v>7502</v>
      </c>
      <c r="D3680" s="20">
        <v>500</v>
      </c>
      <c r="E3680" s="7">
        <v>500</v>
      </c>
      <c r="F3680" s="7">
        <f t="shared" si="357"/>
        <v>100</v>
      </c>
      <c r="G3680" s="7">
        <f t="shared" si="352"/>
        <v>41.67</v>
      </c>
      <c r="H3680" t="s">
        <v>8218</v>
      </c>
      <c r="I3680" t="s">
        <v>8224</v>
      </c>
      <c r="J3680" t="s">
        <v>8246</v>
      </c>
      <c r="K3680">
        <v>1462565855</v>
      </c>
      <c r="L3680">
        <v>1458245855</v>
      </c>
      <c r="M3680" s="13">
        <f t="shared" si="353"/>
        <v>42446.845543981486</v>
      </c>
      <c r="N3680" s="13" t="str">
        <f t="shared" si="354"/>
        <v>2016</v>
      </c>
      <c r="O3680" s="13" t="str">
        <f t="shared" si="355"/>
        <v>Mar</v>
      </c>
      <c r="P3680" s="13">
        <f t="shared" si="356"/>
        <v>42496.845543981486</v>
      </c>
      <c r="Q3680" t="b">
        <v>0</v>
      </c>
      <c r="R3680">
        <v>12</v>
      </c>
      <c r="S3680" t="b">
        <v>1</v>
      </c>
      <c r="T3680" t="s">
        <v>8269</v>
      </c>
      <c r="U3680" s="9" t="s">
        <v>8315</v>
      </c>
      <c r="V3680" t="s">
        <v>8316</v>
      </c>
    </row>
    <row r="3681" spans="1:22" ht="30" x14ac:dyDescent="0.3">
      <c r="A3681">
        <v>3395</v>
      </c>
      <c r="B3681" s="3" t="s">
        <v>3394</v>
      </c>
      <c r="C3681" s="3" t="s">
        <v>7505</v>
      </c>
      <c r="D3681" s="20">
        <v>500</v>
      </c>
      <c r="E3681" s="7">
        <v>920</v>
      </c>
      <c r="F3681" s="7">
        <f t="shared" si="357"/>
        <v>184</v>
      </c>
      <c r="G3681" s="7">
        <f t="shared" si="352"/>
        <v>24.21</v>
      </c>
      <c r="H3681" t="s">
        <v>8218</v>
      </c>
      <c r="I3681" t="s">
        <v>8224</v>
      </c>
      <c r="J3681" t="s">
        <v>8246</v>
      </c>
      <c r="K3681">
        <v>1433009400</v>
      </c>
      <c r="L3681">
        <v>1431795944</v>
      </c>
      <c r="M3681" s="13">
        <f t="shared" si="353"/>
        <v>42140.712314814817</v>
      </c>
      <c r="N3681" s="13" t="str">
        <f t="shared" si="354"/>
        <v>2015</v>
      </c>
      <c r="O3681" s="13" t="str">
        <f t="shared" si="355"/>
        <v>May</v>
      </c>
      <c r="P3681" s="13">
        <f t="shared" si="356"/>
        <v>42154.756944444445</v>
      </c>
      <c r="Q3681" t="b">
        <v>0</v>
      </c>
      <c r="R3681">
        <v>38</v>
      </c>
      <c r="S3681" t="b">
        <v>1</v>
      </c>
      <c r="T3681" t="s">
        <v>8269</v>
      </c>
      <c r="U3681" s="9" t="s">
        <v>8315</v>
      </c>
      <c r="V3681" t="s">
        <v>8316</v>
      </c>
    </row>
    <row r="3682" spans="1:22" ht="60" x14ac:dyDescent="0.3">
      <c r="A3682">
        <v>3404</v>
      </c>
      <c r="B3682" s="3" t="s">
        <v>3403</v>
      </c>
      <c r="C3682" s="3" t="s">
        <v>7514</v>
      </c>
      <c r="D3682" s="20">
        <v>500</v>
      </c>
      <c r="E3682" s="7">
        <v>610</v>
      </c>
      <c r="F3682" s="7">
        <f t="shared" si="357"/>
        <v>122</v>
      </c>
      <c r="G3682" s="7">
        <f t="shared" si="352"/>
        <v>203.33</v>
      </c>
      <c r="H3682" t="s">
        <v>8218</v>
      </c>
      <c r="I3682" t="s">
        <v>8223</v>
      </c>
      <c r="J3682" t="s">
        <v>8245</v>
      </c>
      <c r="K3682">
        <v>1434542702</v>
      </c>
      <c r="L3682">
        <v>1432814702</v>
      </c>
      <c r="M3682" s="13">
        <f t="shared" si="353"/>
        <v>42152.503495370373</v>
      </c>
      <c r="N3682" s="13" t="str">
        <f t="shared" si="354"/>
        <v>2015</v>
      </c>
      <c r="O3682" s="13" t="str">
        <f t="shared" si="355"/>
        <v>May</v>
      </c>
      <c r="P3682" s="13">
        <f t="shared" si="356"/>
        <v>42172.503495370373</v>
      </c>
      <c r="Q3682" t="b">
        <v>0</v>
      </c>
      <c r="R3682">
        <v>3</v>
      </c>
      <c r="S3682" t="b">
        <v>1</v>
      </c>
      <c r="T3682" t="s">
        <v>8269</v>
      </c>
      <c r="U3682" s="9" t="s">
        <v>8315</v>
      </c>
      <c r="V3682" t="s">
        <v>8316</v>
      </c>
    </row>
    <row r="3683" spans="1:22" ht="45" x14ac:dyDescent="0.3">
      <c r="A3683">
        <v>3408</v>
      </c>
      <c r="B3683" s="3" t="s">
        <v>3407</v>
      </c>
      <c r="C3683" s="3" t="s">
        <v>7518</v>
      </c>
      <c r="D3683" s="20">
        <v>500</v>
      </c>
      <c r="E3683" s="7">
        <v>1055</v>
      </c>
      <c r="F3683" s="7">
        <f t="shared" si="357"/>
        <v>211</v>
      </c>
      <c r="G3683" s="7">
        <f t="shared" si="352"/>
        <v>58.61</v>
      </c>
      <c r="H3683" t="s">
        <v>8218</v>
      </c>
      <c r="I3683" t="s">
        <v>8223</v>
      </c>
      <c r="J3683" t="s">
        <v>8245</v>
      </c>
      <c r="K3683">
        <v>1405727304</v>
      </c>
      <c r="L3683">
        <v>1403135304</v>
      </c>
      <c r="M3683" s="13">
        <f t="shared" si="353"/>
        <v>41808.991944444446</v>
      </c>
      <c r="N3683" s="13" t="str">
        <f t="shared" si="354"/>
        <v>2014</v>
      </c>
      <c r="O3683" s="13" t="str">
        <f t="shared" si="355"/>
        <v>Jun</v>
      </c>
      <c r="P3683" s="13">
        <f t="shared" si="356"/>
        <v>41838.991944444446</v>
      </c>
      <c r="Q3683" t="b">
        <v>0</v>
      </c>
      <c r="R3683">
        <v>18</v>
      </c>
      <c r="S3683" t="b">
        <v>1</v>
      </c>
      <c r="T3683" t="s">
        <v>8269</v>
      </c>
      <c r="U3683" s="9" t="s">
        <v>8315</v>
      </c>
      <c r="V3683" t="s">
        <v>8316</v>
      </c>
    </row>
    <row r="3684" spans="1:22" ht="45" x14ac:dyDescent="0.3">
      <c r="A3684">
        <v>3409</v>
      </c>
      <c r="B3684" s="3" t="s">
        <v>3408</v>
      </c>
      <c r="C3684" s="3" t="s">
        <v>7519</v>
      </c>
      <c r="D3684" s="20">
        <v>500</v>
      </c>
      <c r="E3684" s="7">
        <v>618</v>
      </c>
      <c r="F3684" s="7">
        <f t="shared" si="357"/>
        <v>124</v>
      </c>
      <c r="G3684" s="7">
        <f t="shared" si="352"/>
        <v>29.43</v>
      </c>
      <c r="H3684" t="s">
        <v>8218</v>
      </c>
      <c r="I3684" t="s">
        <v>8224</v>
      </c>
      <c r="J3684" t="s">
        <v>8246</v>
      </c>
      <c r="K3684">
        <v>1469998680</v>
      </c>
      <c r="L3684">
        <v>1466710358</v>
      </c>
      <c r="M3684" s="13">
        <f t="shared" si="353"/>
        <v>42544.814328703709</v>
      </c>
      <c r="N3684" s="13" t="str">
        <f t="shared" si="354"/>
        <v>2016</v>
      </c>
      <c r="O3684" s="13" t="str">
        <f t="shared" si="355"/>
        <v>Jun</v>
      </c>
      <c r="P3684" s="13">
        <f t="shared" si="356"/>
        <v>42582.873611111107</v>
      </c>
      <c r="Q3684" t="b">
        <v>0</v>
      </c>
      <c r="R3684">
        <v>21</v>
      </c>
      <c r="S3684" t="b">
        <v>1</v>
      </c>
      <c r="T3684" t="s">
        <v>8269</v>
      </c>
      <c r="U3684" s="9" t="s">
        <v>8315</v>
      </c>
      <c r="V3684" t="s">
        <v>8316</v>
      </c>
    </row>
    <row r="3685" spans="1:22" ht="60" x14ac:dyDescent="0.3">
      <c r="A3685">
        <v>3413</v>
      </c>
      <c r="B3685" s="3" t="s">
        <v>3412</v>
      </c>
      <c r="C3685" s="3" t="s">
        <v>7523</v>
      </c>
      <c r="D3685" s="20">
        <v>500</v>
      </c>
      <c r="E3685" s="7">
        <v>650</v>
      </c>
      <c r="F3685" s="7">
        <f t="shared" si="357"/>
        <v>130</v>
      </c>
      <c r="G3685" s="7">
        <f t="shared" si="352"/>
        <v>46.43</v>
      </c>
      <c r="H3685" t="s">
        <v>8218</v>
      </c>
      <c r="I3685" t="s">
        <v>8223</v>
      </c>
      <c r="J3685" t="s">
        <v>8245</v>
      </c>
      <c r="K3685">
        <v>1425099540</v>
      </c>
      <c r="L3685">
        <v>1424280938</v>
      </c>
      <c r="M3685" s="13">
        <f t="shared" si="353"/>
        <v>42053.733078703706</v>
      </c>
      <c r="N3685" s="13" t="str">
        <f t="shared" si="354"/>
        <v>2015</v>
      </c>
      <c r="O3685" s="13" t="str">
        <f t="shared" si="355"/>
        <v>Feb</v>
      </c>
      <c r="P3685" s="13">
        <f t="shared" si="356"/>
        <v>42063.207638888889</v>
      </c>
      <c r="Q3685" t="b">
        <v>0</v>
      </c>
      <c r="R3685">
        <v>14</v>
      </c>
      <c r="S3685" t="b">
        <v>1</v>
      </c>
      <c r="T3685" t="s">
        <v>8269</v>
      </c>
      <c r="U3685" s="9" t="s">
        <v>8315</v>
      </c>
      <c r="V3685" t="s">
        <v>8316</v>
      </c>
    </row>
    <row r="3686" spans="1:22" ht="45" x14ac:dyDescent="0.3">
      <c r="A3686">
        <v>3450</v>
      </c>
      <c r="B3686" s="3" t="s">
        <v>3449</v>
      </c>
      <c r="C3686" s="3" t="s">
        <v>7560</v>
      </c>
      <c r="D3686" s="20">
        <v>500</v>
      </c>
      <c r="E3686" s="7">
        <v>760</v>
      </c>
      <c r="F3686" s="7">
        <f t="shared" si="357"/>
        <v>152</v>
      </c>
      <c r="G3686" s="7">
        <f t="shared" si="352"/>
        <v>19.489999999999998</v>
      </c>
      <c r="H3686" t="s">
        <v>8218</v>
      </c>
      <c r="I3686" t="s">
        <v>8224</v>
      </c>
      <c r="J3686" t="s">
        <v>8246</v>
      </c>
      <c r="K3686">
        <v>1427990071</v>
      </c>
      <c r="L3686">
        <v>1422809671</v>
      </c>
      <c r="M3686" s="13">
        <f t="shared" si="353"/>
        <v>42036.704525462963</v>
      </c>
      <c r="N3686" s="13" t="str">
        <f t="shared" si="354"/>
        <v>2015</v>
      </c>
      <c r="O3686" s="13" t="str">
        <f t="shared" si="355"/>
        <v>Feb</v>
      </c>
      <c r="P3686" s="13">
        <f t="shared" si="356"/>
        <v>42096.662858796291</v>
      </c>
      <c r="Q3686" t="b">
        <v>0</v>
      </c>
      <c r="R3686">
        <v>39</v>
      </c>
      <c r="S3686" t="b">
        <v>1</v>
      </c>
      <c r="T3686" t="s">
        <v>8269</v>
      </c>
      <c r="U3686" s="9" t="s">
        <v>8315</v>
      </c>
      <c r="V3686" t="s">
        <v>8316</v>
      </c>
    </row>
    <row r="3687" spans="1:22" ht="60" x14ac:dyDescent="0.3">
      <c r="A3687">
        <v>3459</v>
      </c>
      <c r="B3687" s="3" t="s">
        <v>3458</v>
      </c>
      <c r="C3687" s="3" t="s">
        <v>7569</v>
      </c>
      <c r="D3687" s="20">
        <v>500</v>
      </c>
      <c r="E3687" s="7">
        <v>631</v>
      </c>
      <c r="F3687" s="7">
        <f t="shared" si="357"/>
        <v>126</v>
      </c>
      <c r="G3687" s="7">
        <f t="shared" si="352"/>
        <v>17.53</v>
      </c>
      <c r="H3687" t="s">
        <v>8218</v>
      </c>
      <c r="I3687" t="s">
        <v>8224</v>
      </c>
      <c r="J3687" t="s">
        <v>8246</v>
      </c>
      <c r="K3687">
        <v>1463743860</v>
      </c>
      <c r="L3687">
        <v>1461151860</v>
      </c>
      <c r="M3687" s="13">
        <f t="shared" si="353"/>
        <v>42480.479861111111</v>
      </c>
      <c r="N3687" s="13" t="str">
        <f t="shared" si="354"/>
        <v>2016</v>
      </c>
      <c r="O3687" s="13" t="str">
        <f t="shared" si="355"/>
        <v>Apr</v>
      </c>
      <c r="P3687" s="13">
        <f t="shared" si="356"/>
        <v>42510.479861111111</v>
      </c>
      <c r="Q3687" t="b">
        <v>0</v>
      </c>
      <c r="R3687">
        <v>36</v>
      </c>
      <c r="S3687" t="b">
        <v>1</v>
      </c>
      <c r="T3687" t="s">
        <v>8269</v>
      </c>
      <c r="U3687" s="9" t="s">
        <v>8315</v>
      </c>
      <c r="V3687" t="s">
        <v>8316</v>
      </c>
    </row>
    <row r="3688" spans="1:22" ht="45" x14ac:dyDescent="0.3">
      <c r="A3688">
        <v>3460</v>
      </c>
      <c r="B3688" s="3" t="s">
        <v>3459</v>
      </c>
      <c r="C3688" s="3" t="s">
        <v>7570</v>
      </c>
      <c r="D3688" s="20">
        <v>500</v>
      </c>
      <c r="E3688" s="7">
        <v>950</v>
      </c>
      <c r="F3688" s="7">
        <f t="shared" si="357"/>
        <v>190</v>
      </c>
      <c r="G3688" s="7">
        <f t="shared" si="352"/>
        <v>50</v>
      </c>
      <c r="H3688" t="s">
        <v>8218</v>
      </c>
      <c r="I3688" t="s">
        <v>8224</v>
      </c>
      <c r="J3688" t="s">
        <v>8246</v>
      </c>
      <c r="K3688">
        <v>1408106352</v>
      </c>
      <c r="L3688">
        <v>1406896752</v>
      </c>
      <c r="M3688" s="13">
        <f t="shared" si="353"/>
        <v>41852.527222222219</v>
      </c>
      <c r="N3688" s="13" t="str">
        <f t="shared" si="354"/>
        <v>2014</v>
      </c>
      <c r="O3688" s="13" t="str">
        <f t="shared" si="355"/>
        <v>Aug</v>
      </c>
      <c r="P3688" s="13">
        <f t="shared" si="356"/>
        <v>41866.527222222219</v>
      </c>
      <c r="Q3688" t="b">
        <v>0</v>
      </c>
      <c r="R3688">
        <v>19</v>
      </c>
      <c r="S3688" t="b">
        <v>1</v>
      </c>
      <c r="T3688" t="s">
        <v>8269</v>
      </c>
      <c r="U3688" s="9" t="s">
        <v>8315</v>
      </c>
      <c r="V3688" t="s">
        <v>8316</v>
      </c>
    </row>
    <row r="3689" spans="1:22" ht="60" x14ac:dyDescent="0.3">
      <c r="A3689">
        <v>3461</v>
      </c>
      <c r="B3689" s="3" t="s">
        <v>3460</v>
      </c>
      <c r="C3689" s="3" t="s">
        <v>7571</v>
      </c>
      <c r="D3689" s="20">
        <v>500</v>
      </c>
      <c r="E3689" s="7">
        <v>695</v>
      </c>
      <c r="F3689" s="7">
        <f t="shared" si="357"/>
        <v>139</v>
      </c>
      <c r="G3689" s="7">
        <f t="shared" si="352"/>
        <v>57.92</v>
      </c>
      <c r="H3689" t="s">
        <v>8218</v>
      </c>
      <c r="I3689" t="s">
        <v>8223</v>
      </c>
      <c r="J3689" t="s">
        <v>8245</v>
      </c>
      <c r="K3689">
        <v>1477710000</v>
      </c>
      <c r="L3689">
        <v>1475248279</v>
      </c>
      <c r="M3689" s="13">
        <f t="shared" si="353"/>
        <v>42643.632858796293</v>
      </c>
      <c r="N3689" s="13" t="str">
        <f t="shared" si="354"/>
        <v>2016</v>
      </c>
      <c r="O3689" s="13" t="str">
        <f t="shared" si="355"/>
        <v>Sep</v>
      </c>
      <c r="P3689" s="13">
        <f t="shared" si="356"/>
        <v>42672.125</v>
      </c>
      <c r="Q3689" t="b">
        <v>0</v>
      </c>
      <c r="R3689">
        <v>12</v>
      </c>
      <c r="S3689" t="b">
        <v>1</v>
      </c>
      <c r="T3689" t="s">
        <v>8269</v>
      </c>
      <c r="U3689" s="9" t="s">
        <v>8315</v>
      </c>
      <c r="V3689" t="s">
        <v>8316</v>
      </c>
    </row>
    <row r="3690" spans="1:22" ht="45" x14ac:dyDescent="0.3">
      <c r="A3690">
        <v>3471</v>
      </c>
      <c r="B3690" s="3" t="s">
        <v>3470</v>
      </c>
      <c r="C3690" s="3" t="s">
        <v>7581</v>
      </c>
      <c r="D3690" s="20">
        <v>500</v>
      </c>
      <c r="E3690" s="7">
        <v>1073</v>
      </c>
      <c r="F3690" s="7">
        <f t="shared" si="357"/>
        <v>215</v>
      </c>
      <c r="G3690" s="7">
        <f t="shared" si="352"/>
        <v>35.770000000000003</v>
      </c>
      <c r="H3690" t="s">
        <v>8218</v>
      </c>
      <c r="I3690" t="s">
        <v>8224</v>
      </c>
      <c r="J3690" t="s">
        <v>8246</v>
      </c>
      <c r="K3690">
        <v>1409515200</v>
      </c>
      <c r="L3690">
        <v>1405971690</v>
      </c>
      <c r="M3690" s="13">
        <f t="shared" si="353"/>
        <v>41841.820486111108</v>
      </c>
      <c r="N3690" s="13" t="str">
        <f t="shared" si="354"/>
        <v>2014</v>
      </c>
      <c r="O3690" s="13" t="str">
        <f t="shared" si="355"/>
        <v>Jul</v>
      </c>
      <c r="P3690" s="13">
        <f t="shared" si="356"/>
        <v>41882.833333333336</v>
      </c>
      <c r="Q3690" t="b">
        <v>0</v>
      </c>
      <c r="R3690">
        <v>30</v>
      </c>
      <c r="S3690" t="b">
        <v>1</v>
      </c>
      <c r="T3690" t="s">
        <v>8269</v>
      </c>
      <c r="U3690" s="9" t="s">
        <v>8315</v>
      </c>
      <c r="V3690" t="s">
        <v>8316</v>
      </c>
    </row>
    <row r="3691" spans="1:22" ht="60" x14ac:dyDescent="0.3">
      <c r="A3691">
        <v>3491</v>
      </c>
      <c r="B3691" s="3" t="s">
        <v>3490</v>
      </c>
      <c r="C3691" s="3" t="s">
        <v>7601</v>
      </c>
      <c r="D3691" s="20">
        <v>500</v>
      </c>
      <c r="E3691" s="7">
        <v>791</v>
      </c>
      <c r="F3691" s="7">
        <f t="shared" si="357"/>
        <v>158</v>
      </c>
      <c r="G3691" s="7">
        <f t="shared" si="352"/>
        <v>79.099999999999994</v>
      </c>
      <c r="H3691" t="s">
        <v>8218</v>
      </c>
      <c r="I3691" t="s">
        <v>8223</v>
      </c>
      <c r="J3691" t="s">
        <v>8245</v>
      </c>
      <c r="K3691">
        <v>1431928784</v>
      </c>
      <c r="L3691">
        <v>1430114384</v>
      </c>
      <c r="M3691" s="13">
        <f t="shared" si="353"/>
        <v>42121.249814814815</v>
      </c>
      <c r="N3691" s="13" t="str">
        <f t="shared" si="354"/>
        <v>2015</v>
      </c>
      <c r="O3691" s="13" t="str">
        <f t="shared" si="355"/>
        <v>Apr</v>
      </c>
      <c r="P3691" s="13">
        <f t="shared" si="356"/>
        <v>42142.249814814815</v>
      </c>
      <c r="Q3691" t="b">
        <v>0</v>
      </c>
      <c r="R3691">
        <v>10</v>
      </c>
      <c r="S3691" t="b">
        <v>1</v>
      </c>
      <c r="T3691" t="s">
        <v>8269</v>
      </c>
      <c r="U3691" s="9" t="s">
        <v>8315</v>
      </c>
      <c r="V3691" t="s">
        <v>8316</v>
      </c>
    </row>
    <row r="3692" spans="1:22" ht="45" x14ac:dyDescent="0.3">
      <c r="A3692">
        <v>3514</v>
      </c>
      <c r="B3692" s="3" t="s">
        <v>3513</v>
      </c>
      <c r="C3692" s="3" t="s">
        <v>7624</v>
      </c>
      <c r="D3692" s="20">
        <v>500</v>
      </c>
      <c r="E3692" s="7">
        <v>550</v>
      </c>
      <c r="F3692" s="7">
        <f t="shared" si="357"/>
        <v>110</v>
      </c>
      <c r="G3692" s="7">
        <f t="shared" si="352"/>
        <v>55</v>
      </c>
      <c r="H3692" t="s">
        <v>8218</v>
      </c>
      <c r="I3692" t="s">
        <v>8223</v>
      </c>
      <c r="J3692" t="s">
        <v>8245</v>
      </c>
      <c r="K3692">
        <v>1422853140</v>
      </c>
      <c r="L3692">
        <v>1421439552</v>
      </c>
      <c r="M3692" s="13">
        <f t="shared" si="353"/>
        <v>42020.846666666665</v>
      </c>
      <c r="N3692" s="13" t="str">
        <f t="shared" si="354"/>
        <v>2015</v>
      </c>
      <c r="O3692" s="13" t="str">
        <f t="shared" si="355"/>
        <v>Jan</v>
      </c>
      <c r="P3692" s="13">
        <f t="shared" si="356"/>
        <v>42037.207638888889</v>
      </c>
      <c r="Q3692" t="b">
        <v>0</v>
      </c>
      <c r="R3692">
        <v>10</v>
      </c>
      <c r="S3692" t="b">
        <v>1</v>
      </c>
      <c r="T3692" t="s">
        <v>8269</v>
      </c>
      <c r="U3692" s="9" t="s">
        <v>8315</v>
      </c>
      <c r="V3692" t="s">
        <v>8316</v>
      </c>
    </row>
    <row r="3693" spans="1:22" ht="60" x14ac:dyDescent="0.3">
      <c r="A3693">
        <v>3525</v>
      </c>
      <c r="B3693" s="3" t="s">
        <v>3524</v>
      </c>
      <c r="C3693" s="3" t="s">
        <v>7635</v>
      </c>
      <c r="D3693" s="20">
        <v>500</v>
      </c>
      <c r="E3693" s="7">
        <v>530</v>
      </c>
      <c r="F3693" s="7">
        <f t="shared" si="357"/>
        <v>106</v>
      </c>
      <c r="G3693" s="7">
        <f t="shared" si="352"/>
        <v>75.709999999999994</v>
      </c>
      <c r="H3693" t="s">
        <v>8218</v>
      </c>
      <c r="I3693" t="s">
        <v>8223</v>
      </c>
      <c r="J3693" t="s">
        <v>8245</v>
      </c>
      <c r="K3693">
        <v>1439136000</v>
      </c>
      <c r="L3693">
        <v>1438188106</v>
      </c>
      <c r="M3693" s="13">
        <f t="shared" si="353"/>
        <v>42214.6956712963</v>
      </c>
      <c r="N3693" s="13" t="str">
        <f t="shared" si="354"/>
        <v>2015</v>
      </c>
      <c r="O3693" s="13" t="str">
        <f t="shared" si="355"/>
        <v>Jul</v>
      </c>
      <c r="P3693" s="13">
        <f t="shared" si="356"/>
        <v>42225.666666666672</v>
      </c>
      <c r="Q3693" t="b">
        <v>0</v>
      </c>
      <c r="R3693">
        <v>7</v>
      </c>
      <c r="S3693" t="b">
        <v>1</v>
      </c>
      <c r="T3693" t="s">
        <v>8269</v>
      </c>
      <c r="U3693" s="9" t="s">
        <v>8315</v>
      </c>
      <c r="V3693" t="s">
        <v>8316</v>
      </c>
    </row>
    <row r="3694" spans="1:22" ht="60" x14ac:dyDescent="0.3">
      <c r="A3694">
        <v>3529</v>
      </c>
      <c r="B3694" s="3" t="s">
        <v>3528</v>
      </c>
      <c r="C3694" s="3" t="s">
        <v>7639</v>
      </c>
      <c r="D3694" s="20">
        <v>500</v>
      </c>
      <c r="E3694" s="7">
        <v>660</v>
      </c>
      <c r="F3694" s="7">
        <f t="shared" si="357"/>
        <v>132</v>
      </c>
      <c r="G3694" s="7">
        <f t="shared" si="352"/>
        <v>36.67</v>
      </c>
      <c r="H3694" t="s">
        <v>8218</v>
      </c>
      <c r="I3694" t="s">
        <v>8223</v>
      </c>
      <c r="J3694" t="s">
        <v>8245</v>
      </c>
      <c r="K3694">
        <v>1436749200</v>
      </c>
      <c r="L3694">
        <v>1434997018</v>
      </c>
      <c r="M3694" s="13">
        <f t="shared" si="353"/>
        <v>42177.761782407411</v>
      </c>
      <c r="N3694" s="13" t="str">
        <f t="shared" si="354"/>
        <v>2015</v>
      </c>
      <c r="O3694" s="13" t="str">
        <f t="shared" si="355"/>
        <v>Jun</v>
      </c>
      <c r="P3694" s="13">
        <f t="shared" si="356"/>
        <v>42198.041666666672</v>
      </c>
      <c r="Q3694" t="b">
        <v>0</v>
      </c>
      <c r="R3694">
        <v>18</v>
      </c>
      <c r="S3694" t="b">
        <v>1</v>
      </c>
      <c r="T3694" t="s">
        <v>8269</v>
      </c>
      <c r="U3694" s="9" t="s">
        <v>8315</v>
      </c>
      <c r="V3694" t="s">
        <v>8316</v>
      </c>
    </row>
    <row r="3695" spans="1:22" ht="60" x14ac:dyDescent="0.3">
      <c r="A3695">
        <v>3533</v>
      </c>
      <c r="B3695" s="3" t="s">
        <v>3532</v>
      </c>
      <c r="C3695" s="3" t="s">
        <v>7643</v>
      </c>
      <c r="D3695" s="20">
        <v>500</v>
      </c>
      <c r="E3695" s="7">
        <v>631</v>
      </c>
      <c r="F3695" s="7">
        <f t="shared" si="357"/>
        <v>126</v>
      </c>
      <c r="G3695" s="7">
        <f t="shared" si="352"/>
        <v>78.88</v>
      </c>
      <c r="H3695" t="s">
        <v>8218</v>
      </c>
      <c r="I3695" t="s">
        <v>8223</v>
      </c>
      <c r="J3695" t="s">
        <v>8245</v>
      </c>
      <c r="K3695">
        <v>1447269367</v>
      </c>
      <c r="L3695">
        <v>1444673767</v>
      </c>
      <c r="M3695" s="13">
        <f t="shared" si="353"/>
        <v>42289.761192129634</v>
      </c>
      <c r="N3695" s="13" t="str">
        <f t="shared" si="354"/>
        <v>2015</v>
      </c>
      <c r="O3695" s="13" t="str">
        <f t="shared" si="355"/>
        <v>Oct</v>
      </c>
      <c r="P3695" s="13">
        <f t="shared" si="356"/>
        <v>42319.802858796291</v>
      </c>
      <c r="Q3695" t="b">
        <v>0</v>
      </c>
      <c r="R3695">
        <v>8</v>
      </c>
      <c r="S3695" t="b">
        <v>1</v>
      </c>
      <c r="T3695" t="s">
        <v>8269</v>
      </c>
      <c r="U3695" s="9" t="s">
        <v>8315</v>
      </c>
      <c r="V3695" t="s">
        <v>8316</v>
      </c>
    </row>
    <row r="3696" spans="1:22" ht="45" x14ac:dyDescent="0.3">
      <c r="A3696">
        <v>3563</v>
      </c>
      <c r="B3696" s="3" t="s">
        <v>3562</v>
      </c>
      <c r="C3696" s="3" t="s">
        <v>7673</v>
      </c>
      <c r="D3696" s="20">
        <v>500</v>
      </c>
      <c r="E3696" s="7">
        <v>527.45000000000005</v>
      </c>
      <c r="F3696" s="7">
        <f t="shared" si="357"/>
        <v>105</v>
      </c>
      <c r="G3696" s="7">
        <f t="shared" si="352"/>
        <v>21.1</v>
      </c>
      <c r="H3696" t="s">
        <v>8218</v>
      </c>
      <c r="I3696" t="s">
        <v>8224</v>
      </c>
      <c r="J3696" t="s">
        <v>8246</v>
      </c>
      <c r="K3696">
        <v>1470078000</v>
      </c>
      <c r="L3696">
        <v>1467648456</v>
      </c>
      <c r="M3696" s="13">
        <f t="shared" si="353"/>
        <v>42555.671944444446</v>
      </c>
      <c r="N3696" s="13" t="str">
        <f t="shared" si="354"/>
        <v>2016</v>
      </c>
      <c r="O3696" s="13" t="str">
        <f t="shared" si="355"/>
        <v>Jul</v>
      </c>
      <c r="P3696" s="13">
        <f t="shared" si="356"/>
        <v>42583.791666666672</v>
      </c>
      <c r="Q3696" t="b">
        <v>0</v>
      </c>
      <c r="R3696">
        <v>25</v>
      </c>
      <c r="S3696" t="b">
        <v>1</v>
      </c>
      <c r="T3696" t="s">
        <v>8269</v>
      </c>
      <c r="U3696" s="9" t="s">
        <v>8315</v>
      </c>
      <c r="V3696" t="s">
        <v>8316</v>
      </c>
    </row>
    <row r="3697" spans="1:22" ht="30" x14ac:dyDescent="0.3">
      <c r="A3697">
        <v>3572</v>
      </c>
      <c r="B3697" s="3" t="s">
        <v>3571</v>
      </c>
      <c r="C3697" s="3" t="s">
        <v>7682</v>
      </c>
      <c r="D3697" s="20">
        <v>500</v>
      </c>
      <c r="E3697" s="7">
        <v>500</v>
      </c>
      <c r="F3697" s="7">
        <f t="shared" si="357"/>
        <v>100</v>
      </c>
      <c r="G3697" s="7">
        <f t="shared" si="352"/>
        <v>55.56</v>
      </c>
      <c r="H3697" t="s">
        <v>8218</v>
      </c>
      <c r="I3697" t="s">
        <v>8224</v>
      </c>
      <c r="J3697" t="s">
        <v>8246</v>
      </c>
      <c r="K3697">
        <v>1434894082</v>
      </c>
      <c r="L3697">
        <v>1432302082</v>
      </c>
      <c r="M3697" s="13">
        <f t="shared" si="353"/>
        <v>42146.570393518516</v>
      </c>
      <c r="N3697" s="13" t="str">
        <f t="shared" si="354"/>
        <v>2015</v>
      </c>
      <c r="O3697" s="13" t="str">
        <f t="shared" si="355"/>
        <v>May</v>
      </c>
      <c r="P3697" s="13">
        <f t="shared" si="356"/>
        <v>42176.570393518516</v>
      </c>
      <c r="Q3697" t="b">
        <v>0</v>
      </c>
      <c r="R3697">
        <v>9</v>
      </c>
      <c r="S3697" t="b">
        <v>1</v>
      </c>
      <c r="T3697" t="s">
        <v>8269</v>
      </c>
      <c r="U3697" s="9" t="s">
        <v>8315</v>
      </c>
      <c r="V3697" t="s">
        <v>8316</v>
      </c>
    </row>
    <row r="3698" spans="1:22" ht="60" x14ac:dyDescent="0.3">
      <c r="A3698">
        <v>3579</v>
      </c>
      <c r="B3698" s="3" t="s">
        <v>3578</v>
      </c>
      <c r="C3698" s="3" t="s">
        <v>7689</v>
      </c>
      <c r="D3698" s="20">
        <v>500</v>
      </c>
      <c r="E3698" s="7">
        <v>500</v>
      </c>
      <c r="F3698" s="7">
        <f t="shared" si="357"/>
        <v>100</v>
      </c>
      <c r="G3698" s="7">
        <f t="shared" si="352"/>
        <v>35.71</v>
      </c>
      <c r="H3698" t="s">
        <v>8218</v>
      </c>
      <c r="I3698" t="s">
        <v>8224</v>
      </c>
      <c r="J3698" t="s">
        <v>8246</v>
      </c>
      <c r="K3698">
        <v>1459444656</v>
      </c>
      <c r="L3698">
        <v>1456856256</v>
      </c>
      <c r="M3698" s="13">
        <f t="shared" si="353"/>
        <v>42430.762222222227</v>
      </c>
      <c r="N3698" s="13" t="str">
        <f t="shared" si="354"/>
        <v>2016</v>
      </c>
      <c r="O3698" s="13" t="str">
        <f t="shared" si="355"/>
        <v>Mar</v>
      </c>
      <c r="P3698" s="13">
        <f t="shared" si="356"/>
        <v>42460.720555555556</v>
      </c>
      <c r="Q3698" t="b">
        <v>0</v>
      </c>
      <c r="R3698">
        <v>14</v>
      </c>
      <c r="S3698" t="b">
        <v>1</v>
      </c>
      <c r="T3698" t="s">
        <v>8269</v>
      </c>
      <c r="U3698" s="9" t="s">
        <v>8315</v>
      </c>
      <c r="V3698" t="s">
        <v>8316</v>
      </c>
    </row>
    <row r="3699" spans="1:22" ht="45" x14ac:dyDescent="0.3">
      <c r="A3699">
        <v>3587</v>
      </c>
      <c r="B3699" s="3" t="s">
        <v>3586</v>
      </c>
      <c r="C3699" s="3" t="s">
        <v>7697</v>
      </c>
      <c r="D3699" s="20">
        <v>500</v>
      </c>
      <c r="E3699" s="7">
        <v>633</v>
      </c>
      <c r="F3699" s="7">
        <f t="shared" si="357"/>
        <v>127</v>
      </c>
      <c r="G3699" s="7">
        <f t="shared" si="352"/>
        <v>22.61</v>
      </c>
      <c r="H3699" t="s">
        <v>8218</v>
      </c>
      <c r="I3699" t="s">
        <v>8224</v>
      </c>
      <c r="J3699" t="s">
        <v>8246</v>
      </c>
      <c r="K3699">
        <v>1467054000</v>
      </c>
      <c r="L3699">
        <v>1463144254</v>
      </c>
      <c r="M3699" s="13">
        <f t="shared" si="353"/>
        <v>42503.539976851855</v>
      </c>
      <c r="N3699" s="13" t="str">
        <f t="shared" si="354"/>
        <v>2016</v>
      </c>
      <c r="O3699" s="13" t="str">
        <f t="shared" si="355"/>
        <v>May</v>
      </c>
      <c r="P3699" s="13">
        <f t="shared" si="356"/>
        <v>42548.791666666672</v>
      </c>
      <c r="Q3699" t="b">
        <v>0</v>
      </c>
      <c r="R3699">
        <v>28</v>
      </c>
      <c r="S3699" t="b">
        <v>1</v>
      </c>
      <c r="T3699" t="s">
        <v>8269</v>
      </c>
      <c r="U3699" s="9" t="s">
        <v>8315</v>
      </c>
      <c r="V3699" t="s">
        <v>8316</v>
      </c>
    </row>
    <row r="3700" spans="1:22" ht="45" x14ac:dyDescent="0.3">
      <c r="A3700">
        <v>3599</v>
      </c>
      <c r="B3700" s="3" t="s">
        <v>3598</v>
      </c>
      <c r="C3700" s="3" t="s">
        <v>7709</v>
      </c>
      <c r="D3700" s="20">
        <v>500</v>
      </c>
      <c r="E3700" s="7">
        <v>1010</v>
      </c>
      <c r="F3700" s="7">
        <f t="shared" si="357"/>
        <v>202</v>
      </c>
      <c r="G3700" s="7">
        <f t="shared" si="352"/>
        <v>59.41</v>
      </c>
      <c r="H3700" t="s">
        <v>8218</v>
      </c>
      <c r="I3700" t="s">
        <v>8223</v>
      </c>
      <c r="J3700" t="s">
        <v>8245</v>
      </c>
      <c r="K3700">
        <v>1440892800</v>
      </c>
      <c r="L3700">
        <v>1438715077</v>
      </c>
      <c r="M3700" s="13">
        <f t="shared" si="353"/>
        <v>42220.79487268519</v>
      </c>
      <c r="N3700" s="13" t="str">
        <f t="shared" si="354"/>
        <v>2015</v>
      </c>
      <c r="O3700" s="13" t="str">
        <f t="shared" si="355"/>
        <v>Aug</v>
      </c>
      <c r="P3700" s="13">
        <f t="shared" si="356"/>
        <v>42246</v>
      </c>
      <c r="Q3700" t="b">
        <v>0</v>
      </c>
      <c r="R3700">
        <v>17</v>
      </c>
      <c r="S3700" t="b">
        <v>1</v>
      </c>
      <c r="T3700" t="s">
        <v>8269</v>
      </c>
      <c r="U3700" s="9" t="s">
        <v>8315</v>
      </c>
      <c r="V3700" t="s">
        <v>8316</v>
      </c>
    </row>
    <row r="3701" spans="1:22" ht="60" x14ac:dyDescent="0.3">
      <c r="A3701">
        <v>3650</v>
      </c>
      <c r="B3701" s="3" t="s">
        <v>3648</v>
      </c>
      <c r="C3701" s="3" t="s">
        <v>7760</v>
      </c>
      <c r="D3701" s="20">
        <v>500</v>
      </c>
      <c r="E3701" s="7">
        <v>500</v>
      </c>
      <c r="F3701" s="7">
        <f t="shared" si="357"/>
        <v>100</v>
      </c>
      <c r="G3701" s="7">
        <f t="shared" si="352"/>
        <v>29.41</v>
      </c>
      <c r="H3701" t="s">
        <v>8218</v>
      </c>
      <c r="I3701" t="s">
        <v>8224</v>
      </c>
      <c r="J3701" t="s">
        <v>8246</v>
      </c>
      <c r="K3701">
        <v>1454412584</v>
      </c>
      <c r="L3701">
        <v>1452598184</v>
      </c>
      <c r="M3701" s="13">
        <f t="shared" si="353"/>
        <v>42381.478981481487</v>
      </c>
      <c r="N3701" s="13" t="str">
        <f t="shared" si="354"/>
        <v>2016</v>
      </c>
      <c r="O3701" s="13" t="str">
        <f t="shared" si="355"/>
        <v>Jan</v>
      </c>
      <c r="P3701" s="13">
        <f t="shared" si="356"/>
        <v>42402.478981481487</v>
      </c>
      <c r="Q3701" t="b">
        <v>0</v>
      </c>
      <c r="R3701">
        <v>17</v>
      </c>
      <c r="S3701" t="b">
        <v>1</v>
      </c>
      <c r="T3701" t="s">
        <v>8269</v>
      </c>
      <c r="U3701" s="9" t="s">
        <v>8315</v>
      </c>
      <c r="V3701" t="s">
        <v>8316</v>
      </c>
    </row>
    <row r="3702" spans="1:22" ht="45" x14ac:dyDescent="0.3">
      <c r="A3702">
        <v>3651</v>
      </c>
      <c r="B3702" s="3" t="s">
        <v>3649</v>
      </c>
      <c r="C3702" s="3" t="s">
        <v>7761</v>
      </c>
      <c r="D3702" s="20">
        <v>500</v>
      </c>
      <c r="E3702" s="7">
        <v>520</v>
      </c>
      <c r="F3702" s="7">
        <f t="shared" si="357"/>
        <v>104</v>
      </c>
      <c r="G3702" s="7">
        <f t="shared" si="352"/>
        <v>57.78</v>
      </c>
      <c r="H3702" t="s">
        <v>8218</v>
      </c>
      <c r="I3702" t="s">
        <v>8223</v>
      </c>
      <c r="J3702" t="s">
        <v>8245</v>
      </c>
      <c r="K3702">
        <v>1407686340</v>
      </c>
      <c r="L3702">
        <v>1404833442</v>
      </c>
      <c r="M3702" s="13">
        <f t="shared" si="353"/>
        <v>41828.646319444444</v>
      </c>
      <c r="N3702" s="13" t="str">
        <f t="shared" si="354"/>
        <v>2014</v>
      </c>
      <c r="O3702" s="13" t="str">
        <f t="shared" si="355"/>
        <v>Jul</v>
      </c>
      <c r="P3702" s="13">
        <f t="shared" si="356"/>
        <v>41861.665972222225</v>
      </c>
      <c r="Q3702" t="b">
        <v>0</v>
      </c>
      <c r="R3702">
        <v>9</v>
      </c>
      <c r="S3702" t="b">
        <v>1</v>
      </c>
      <c r="T3702" t="s">
        <v>8269</v>
      </c>
      <c r="U3702" s="9" t="s">
        <v>8315</v>
      </c>
      <c r="V3702" t="s">
        <v>8316</v>
      </c>
    </row>
    <row r="3703" spans="1:22" ht="30" x14ac:dyDescent="0.3">
      <c r="A3703">
        <v>3700</v>
      </c>
      <c r="B3703" s="3" t="s">
        <v>3697</v>
      </c>
      <c r="C3703" s="3" t="s">
        <v>7810</v>
      </c>
      <c r="D3703" s="20">
        <v>500</v>
      </c>
      <c r="E3703" s="7">
        <v>606</v>
      </c>
      <c r="F3703" s="7">
        <f t="shared" si="357"/>
        <v>121</v>
      </c>
      <c r="G3703" s="7">
        <f t="shared" si="352"/>
        <v>33.67</v>
      </c>
      <c r="H3703" t="s">
        <v>8218</v>
      </c>
      <c r="I3703" t="s">
        <v>8223</v>
      </c>
      <c r="J3703" t="s">
        <v>8245</v>
      </c>
      <c r="K3703">
        <v>1412092800</v>
      </c>
      <c r="L3703">
        <v>1409493800</v>
      </c>
      <c r="M3703" s="13">
        <f t="shared" si="353"/>
        <v>41882.585648148146</v>
      </c>
      <c r="N3703" s="13" t="str">
        <f t="shared" si="354"/>
        <v>2014</v>
      </c>
      <c r="O3703" s="13" t="str">
        <f t="shared" si="355"/>
        <v>Aug</v>
      </c>
      <c r="P3703" s="13">
        <f t="shared" si="356"/>
        <v>41912.666666666664</v>
      </c>
      <c r="Q3703" t="b">
        <v>0</v>
      </c>
      <c r="R3703">
        <v>18</v>
      </c>
      <c r="S3703" t="b">
        <v>1</v>
      </c>
      <c r="T3703" t="s">
        <v>8269</v>
      </c>
      <c r="U3703" s="9" t="s">
        <v>8315</v>
      </c>
      <c r="V3703" t="s">
        <v>8316</v>
      </c>
    </row>
    <row r="3704" spans="1:22" ht="30" x14ac:dyDescent="0.3">
      <c r="A3704">
        <v>3711</v>
      </c>
      <c r="B3704" s="3" t="s">
        <v>3708</v>
      </c>
      <c r="C3704" s="3" t="s">
        <v>7821</v>
      </c>
      <c r="D3704" s="20">
        <v>500</v>
      </c>
      <c r="E3704" s="7">
        <v>570</v>
      </c>
      <c r="F3704" s="7">
        <f t="shared" si="357"/>
        <v>114</v>
      </c>
      <c r="G3704" s="7">
        <f t="shared" si="352"/>
        <v>27.14</v>
      </c>
      <c r="H3704" t="s">
        <v>8218</v>
      </c>
      <c r="I3704" t="s">
        <v>8223</v>
      </c>
      <c r="J3704" t="s">
        <v>8245</v>
      </c>
      <c r="K3704">
        <v>1402848000</v>
      </c>
      <c r="L3704">
        <v>1400606573</v>
      </c>
      <c r="M3704" s="13">
        <f t="shared" si="353"/>
        <v>41779.724224537036</v>
      </c>
      <c r="N3704" s="13" t="str">
        <f t="shared" si="354"/>
        <v>2014</v>
      </c>
      <c r="O3704" s="13" t="str">
        <f t="shared" si="355"/>
        <v>May</v>
      </c>
      <c r="P3704" s="13">
        <f t="shared" si="356"/>
        <v>41805.666666666664</v>
      </c>
      <c r="Q3704" t="b">
        <v>0</v>
      </c>
      <c r="R3704">
        <v>21</v>
      </c>
      <c r="S3704" t="b">
        <v>1</v>
      </c>
      <c r="T3704" t="s">
        <v>8269</v>
      </c>
      <c r="U3704" s="9" t="s">
        <v>8315</v>
      </c>
      <c r="V3704" t="s">
        <v>8316</v>
      </c>
    </row>
    <row r="3705" spans="1:22" ht="45" x14ac:dyDescent="0.3">
      <c r="A3705">
        <v>3718</v>
      </c>
      <c r="B3705" s="3" t="s">
        <v>3715</v>
      </c>
      <c r="C3705" s="3" t="s">
        <v>7828</v>
      </c>
      <c r="D3705" s="20">
        <v>500</v>
      </c>
      <c r="E3705" s="7">
        <v>1197</v>
      </c>
      <c r="F3705" s="7">
        <f t="shared" si="357"/>
        <v>239</v>
      </c>
      <c r="G3705" s="7">
        <f t="shared" si="352"/>
        <v>26.02</v>
      </c>
      <c r="H3705" t="s">
        <v>8218</v>
      </c>
      <c r="I3705" t="s">
        <v>8224</v>
      </c>
      <c r="J3705" t="s">
        <v>8246</v>
      </c>
      <c r="K3705">
        <v>1425057075</v>
      </c>
      <c r="L3705">
        <v>1422465075</v>
      </c>
      <c r="M3705" s="13">
        <f t="shared" si="353"/>
        <v>42032.716145833328</v>
      </c>
      <c r="N3705" s="13" t="str">
        <f t="shared" si="354"/>
        <v>2015</v>
      </c>
      <c r="O3705" s="13" t="str">
        <f t="shared" si="355"/>
        <v>Jan</v>
      </c>
      <c r="P3705" s="13">
        <f t="shared" si="356"/>
        <v>42062.716145833328</v>
      </c>
      <c r="Q3705" t="b">
        <v>0</v>
      </c>
      <c r="R3705">
        <v>46</v>
      </c>
      <c r="S3705" t="b">
        <v>1</v>
      </c>
      <c r="T3705" t="s">
        <v>8269</v>
      </c>
      <c r="U3705" s="9" t="s">
        <v>8315</v>
      </c>
      <c r="V3705" t="s">
        <v>8316</v>
      </c>
    </row>
    <row r="3706" spans="1:22" ht="60" x14ac:dyDescent="0.3">
      <c r="A3706">
        <v>3829</v>
      </c>
      <c r="B3706" s="3" t="s">
        <v>3826</v>
      </c>
      <c r="C3706" s="3" t="s">
        <v>7938</v>
      </c>
      <c r="D3706" s="20">
        <v>500</v>
      </c>
      <c r="E3706" s="7">
        <v>501</v>
      </c>
      <c r="F3706" s="7">
        <f t="shared" si="357"/>
        <v>100</v>
      </c>
      <c r="G3706" s="7">
        <f t="shared" si="352"/>
        <v>62.63</v>
      </c>
      <c r="H3706" t="s">
        <v>8218</v>
      </c>
      <c r="I3706" t="s">
        <v>8223</v>
      </c>
      <c r="J3706" t="s">
        <v>8245</v>
      </c>
      <c r="K3706">
        <v>1472676371</v>
      </c>
      <c r="L3706">
        <v>1470948371</v>
      </c>
      <c r="M3706" s="13">
        <f t="shared" si="353"/>
        <v>42593.865405092598</v>
      </c>
      <c r="N3706" s="13" t="str">
        <f t="shared" si="354"/>
        <v>2016</v>
      </c>
      <c r="O3706" s="13" t="str">
        <f t="shared" si="355"/>
        <v>Aug</v>
      </c>
      <c r="P3706" s="13">
        <f t="shared" si="356"/>
        <v>42613.865405092598</v>
      </c>
      <c r="Q3706" t="b">
        <v>0</v>
      </c>
      <c r="R3706">
        <v>8</v>
      </c>
      <c r="S3706" t="b">
        <v>1</v>
      </c>
      <c r="T3706" t="s">
        <v>8269</v>
      </c>
      <c r="U3706" s="9" t="s">
        <v>8315</v>
      </c>
      <c r="V3706" t="s">
        <v>8316</v>
      </c>
    </row>
    <row r="3707" spans="1:22" ht="60" x14ac:dyDescent="0.3">
      <c r="A3707">
        <v>3831</v>
      </c>
      <c r="B3707" s="3" t="s">
        <v>3828</v>
      </c>
      <c r="C3707" s="3" t="s">
        <v>7940</v>
      </c>
      <c r="D3707" s="20">
        <v>500</v>
      </c>
      <c r="E3707" s="7">
        <v>530.11</v>
      </c>
      <c r="F3707" s="7">
        <f t="shared" si="357"/>
        <v>106</v>
      </c>
      <c r="G3707" s="7">
        <f t="shared" si="352"/>
        <v>58.9</v>
      </c>
      <c r="H3707" t="s">
        <v>8218</v>
      </c>
      <c r="I3707" t="s">
        <v>8223</v>
      </c>
      <c r="J3707" t="s">
        <v>8245</v>
      </c>
      <c r="K3707">
        <v>1415222545</v>
      </c>
      <c r="L3707">
        <v>1413404545</v>
      </c>
      <c r="M3707" s="13">
        <f t="shared" si="353"/>
        <v>41927.848900462966</v>
      </c>
      <c r="N3707" s="13" t="str">
        <f t="shared" si="354"/>
        <v>2014</v>
      </c>
      <c r="O3707" s="13" t="str">
        <f t="shared" si="355"/>
        <v>Oct</v>
      </c>
      <c r="P3707" s="13">
        <f t="shared" si="356"/>
        <v>41948.890567129631</v>
      </c>
      <c r="Q3707" t="b">
        <v>0</v>
      </c>
      <c r="R3707">
        <v>9</v>
      </c>
      <c r="S3707" t="b">
        <v>1</v>
      </c>
      <c r="T3707" t="s">
        <v>8269</v>
      </c>
      <c r="U3707" s="9" t="s">
        <v>8315</v>
      </c>
      <c r="V3707" t="s">
        <v>8316</v>
      </c>
    </row>
    <row r="3708" spans="1:22" ht="60" x14ac:dyDescent="0.3">
      <c r="A3708">
        <v>2836</v>
      </c>
      <c r="B3708" s="3" t="s">
        <v>2836</v>
      </c>
      <c r="C3708" s="3" t="s">
        <v>6946</v>
      </c>
      <c r="D3708" s="20">
        <v>450</v>
      </c>
      <c r="E3708" s="7">
        <v>485</v>
      </c>
      <c r="F3708" s="7">
        <f t="shared" si="357"/>
        <v>108</v>
      </c>
      <c r="G3708" s="7">
        <f t="shared" si="352"/>
        <v>44.09</v>
      </c>
      <c r="H3708" t="s">
        <v>8218</v>
      </c>
      <c r="I3708" t="s">
        <v>8223</v>
      </c>
      <c r="J3708" t="s">
        <v>8245</v>
      </c>
      <c r="K3708">
        <v>1487393940</v>
      </c>
      <c r="L3708">
        <v>1484115418</v>
      </c>
      <c r="M3708" s="13">
        <f t="shared" si="353"/>
        <v>42746.261782407411</v>
      </c>
      <c r="N3708" s="13" t="str">
        <f t="shared" si="354"/>
        <v>2017</v>
      </c>
      <c r="O3708" s="13" t="str">
        <f t="shared" si="355"/>
        <v>Jan</v>
      </c>
      <c r="P3708" s="13">
        <f t="shared" si="356"/>
        <v>42784.207638888889</v>
      </c>
      <c r="Q3708" t="b">
        <v>0</v>
      </c>
      <c r="R3708">
        <v>11</v>
      </c>
      <c r="S3708" t="b">
        <v>1</v>
      </c>
      <c r="T3708" t="s">
        <v>8269</v>
      </c>
      <c r="U3708" s="9" t="s">
        <v>8315</v>
      </c>
      <c r="V3708" t="s">
        <v>8316</v>
      </c>
    </row>
    <row r="3709" spans="1:22" ht="60" x14ac:dyDescent="0.3">
      <c r="A3709">
        <v>2805</v>
      </c>
      <c r="B3709" s="3" t="s">
        <v>2805</v>
      </c>
      <c r="C3709" s="3" t="s">
        <v>6915</v>
      </c>
      <c r="D3709" s="20">
        <v>400</v>
      </c>
      <c r="E3709" s="7">
        <v>440</v>
      </c>
      <c r="F3709" s="7">
        <f t="shared" si="357"/>
        <v>110</v>
      </c>
      <c r="G3709" s="7">
        <f t="shared" si="352"/>
        <v>24.44</v>
      </c>
      <c r="H3709" t="s">
        <v>8218</v>
      </c>
      <c r="I3709" t="s">
        <v>8224</v>
      </c>
      <c r="J3709" t="s">
        <v>8246</v>
      </c>
      <c r="K3709">
        <v>1440245273</v>
      </c>
      <c r="L3709">
        <v>1438085273</v>
      </c>
      <c r="M3709" s="13">
        <f t="shared" si="353"/>
        <v>42213.505474537036</v>
      </c>
      <c r="N3709" s="13" t="str">
        <f t="shared" si="354"/>
        <v>2015</v>
      </c>
      <c r="O3709" s="13" t="str">
        <f t="shared" si="355"/>
        <v>Jul</v>
      </c>
      <c r="P3709" s="13">
        <f t="shared" si="356"/>
        <v>42238.505474537036</v>
      </c>
      <c r="Q3709" t="b">
        <v>0</v>
      </c>
      <c r="R3709">
        <v>18</v>
      </c>
      <c r="S3709" t="b">
        <v>1</v>
      </c>
      <c r="T3709" t="s">
        <v>8269</v>
      </c>
      <c r="U3709" s="9" t="s">
        <v>8315</v>
      </c>
      <c r="V3709" t="s">
        <v>8316</v>
      </c>
    </row>
    <row r="3710" spans="1:22" ht="60" x14ac:dyDescent="0.3">
      <c r="A3710">
        <v>3325</v>
      </c>
      <c r="B3710" s="3" t="s">
        <v>3325</v>
      </c>
      <c r="C3710" s="3" t="s">
        <v>7435</v>
      </c>
      <c r="D3710" s="20">
        <v>400</v>
      </c>
      <c r="E3710" s="7">
        <v>450</v>
      </c>
      <c r="F3710" s="7">
        <f t="shared" si="357"/>
        <v>113</v>
      </c>
      <c r="G3710" s="7">
        <f t="shared" si="352"/>
        <v>30</v>
      </c>
      <c r="H3710" t="s">
        <v>8218</v>
      </c>
      <c r="I3710" t="s">
        <v>8224</v>
      </c>
      <c r="J3710" t="s">
        <v>8246</v>
      </c>
      <c r="K3710">
        <v>1428256277</v>
      </c>
      <c r="L3710">
        <v>1425235877</v>
      </c>
      <c r="M3710" s="13">
        <f t="shared" si="353"/>
        <v>42064.785613425927</v>
      </c>
      <c r="N3710" s="13" t="str">
        <f t="shared" si="354"/>
        <v>2015</v>
      </c>
      <c r="O3710" s="13" t="str">
        <f t="shared" si="355"/>
        <v>Mar</v>
      </c>
      <c r="P3710" s="13">
        <f t="shared" si="356"/>
        <v>42099.743946759263</v>
      </c>
      <c r="Q3710" t="b">
        <v>0</v>
      </c>
      <c r="R3710">
        <v>15</v>
      </c>
      <c r="S3710" t="b">
        <v>1</v>
      </c>
      <c r="T3710" t="s">
        <v>8269</v>
      </c>
      <c r="U3710" s="9" t="s">
        <v>8315</v>
      </c>
      <c r="V3710" t="s">
        <v>8316</v>
      </c>
    </row>
    <row r="3711" spans="1:22" ht="45" x14ac:dyDescent="0.3">
      <c r="A3711">
        <v>3494</v>
      </c>
      <c r="B3711" s="3" t="s">
        <v>3493</v>
      </c>
      <c r="C3711" s="3" t="s">
        <v>7604</v>
      </c>
      <c r="D3711" s="20">
        <v>400</v>
      </c>
      <c r="E3711" s="7">
        <v>400</v>
      </c>
      <c r="F3711" s="7">
        <f t="shared" si="357"/>
        <v>100</v>
      </c>
      <c r="G3711" s="7">
        <f t="shared" si="352"/>
        <v>30.77</v>
      </c>
      <c r="H3711" t="s">
        <v>8218</v>
      </c>
      <c r="I3711" t="s">
        <v>8223</v>
      </c>
      <c r="J3711" t="s">
        <v>8245</v>
      </c>
      <c r="K3711">
        <v>1480140000</v>
      </c>
      <c r="L3711">
        <v>1479186575</v>
      </c>
      <c r="M3711" s="13">
        <f t="shared" si="353"/>
        <v>42689.214988425927</v>
      </c>
      <c r="N3711" s="13" t="str">
        <f t="shared" si="354"/>
        <v>2016</v>
      </c>
      <c r="O3711" s="13" t="str">
        <f t="shared" si="355"/>
        <v>Nov</v>
      </c>
      <c r="P3711" s="13">
        <f t="shared" si="356"/>
        <v>42700.25</v>
      </c>
      <c r="Q3711" t="b">
        <v>0</v>
      </c>
      <c r="R3711">
        <v>13</v>
      </c>
      <c r="S3711" t="b">
        <v>1</v>
      </c>
      <c r="T3711" t="s">
        <v>8269</v>
      </c>
      <c r="U3711" s="9" t="s">
        <v>8315</v>
      </c>
      <c r="V3711" t="s">
        <v>8316</v>
      </c>
    </row>
    <row r="3712" spans="1:22" ht="30" x14ac:dyDescent="0.3">
      <c r="A3712">
        <v>3309</v>
      </c>
      <c r="B3712" s="3" t="s">
        <v>3309</v>
      </c>
      <c r="C3712" s="3" t="s">
        <v>7419</v>
      </c>
      <c r="D3712" s="20">
        <v>350</v>
      </c>
      <c r="E3712" s="7">
        <v>558</v>
      </c>
      <c r="F3712" s="7">
        <f t="shared" si="357"/>
        <v>159</v>
      </c>
      <c r="G3712" s="7">
        <f t="shared" si="352"/>
        <v>18</v>
      </c>
      <c r="H3712" t="s">
        <v>8218</v>
      </c>
      <c r="I3712" t="s">
        <v>8224</v>
      </c>
      <c r="J3712" t="s">
        <v>8246</v>
      </c>
      <c r="K3712">
        <v>1476632178</v>
      </c>
      <c r="L3712">
        <v>1473953778</v>
      </c>
      <c r="M3712" s="13">
        <f t="shared" si="353"/>
        <v>42628.650208333333</v>
      </c>
      <c r="N3712" s="13" t="str">
        <f t="shared" si="354"/>
        <v>2016</v>
      </c>
      <c r="O3712" s="13" t="str">
        <f t="shared" si="355"/>
        <v>Sep</v>
      </c>
      <c r="P3712" s="13">
        <f t="shared" si="356"/>
        <v>42659.650208333333</v>
      </c>
      <c r="Q3712" t="b">
        <v>0</v>
      </c>
      <c r="R3712">
        <v>31</v>
      </c>
      <c r="S3712" t="b">
        <v>1</v>
      </c>
      <c r="T3712" t="s">
        <v>8269</v>
      </c>
      <c r="U3712" s="9" t="s">
        <v>8315</v>
      </c>
      <c r="V3712" t="s">
        <v>8316</v>
      </c>
    </row>
    <row r="3713" spans="1:22" ht="45" x14ac:dyDescent="0.3">
      <c r="A3713">
        <v>3405</v>
      </c>
      <c r="B3713" s="3" t="s">
        <v>3404</v>
      </c>
      <c r="C3713" s="3" t="s">
        <v>7515</v>
      </c>
      <c r="D3713" s="20">
        <v>350</v>
      </c>
      <c r="E3713" s="7">
        <v>481.5</v>
      </c>
      <c r="F3713" s="7">
        <f t="shared" si="357"/>
        <v>138</v>
      </c>
      <c r="G3713" s="7">
        <f t="shared" si="352"/>
        <v>28.32</v>
      </c>
      <c r="H3713" t="s">
        <v>8218</v>
      </c>
      <c r="I3713" t="s">
        <v>8224</v>
      </c>
      <c r="J3713" t="s">
        <v>8246</v>
      </c>
      <c r="K3713">
        <v>1456876740</v>
      </c>
      <c r="L3713">
        <v>1455063886</v>
      </c>
      <c r="M3713" s="13">
        <f t="shared" si="353"/>
        <v>42410.017199074078</v>
      </c>
      <c r="N3713" s="13" t="str">
        <f t="shared" si="354"/>
        <v>2016</v>
      </c>
      <c r="O3713" s="13" t="str">
        <f t="shared" si="355"/>
        <v>Feb</v>
      </c>
      <c r="P3713" s="13">
        <f t="shared" si="356"/>
        <v>42430.999305555553</v>
      </c>
      <c r="Q3713" t="b">
        <v>0</v>
      </c>
      <c r="R3713">
        <v>17</v>
      </c>
      <c r="S3713" t="b">
        <v>1</v>
      </c>
      <c r="T3713" t="s">
        <v>8269</v>
      </c>
      <c r="U3713" s="9" t="s">
        <v>8315</v>
      </c>
      <c r="V3713" t="s">
        <v>8316</v>
      </c>
    </row>
    <row r="3714" spans="1:22" ht="60" x14ac:dyDescent="0.3">
      <c r="A3714">
        <v>3521</v>
      </c>
      <c r="B3714" s="3" t="s">
        <v>3520</v>
      </c>
      <c r="C3714" s="3" t="s">
        <v>7631</v>
      </c>
      <c r="D3714" s="20">
        <v>350</v>
      </c>
      <c r="E3714" s="7">
        <v>593</v>
      </c>
      <c r="F3714" s="7">
        <f t="shared" si="357"/>
        <v>169</v>
      </c>
      <c r="G3714" s="7">
        <f t="shared" si="352"/>
        <v>45.62</v>
      </c>
      <c r="H3714" t="s">
        <v>8218</v>
      </c>
      <c r="I3714" t="s">
        <v>8223</v>
      </c>
      <c r="J3714" t="s">
        <v>8245</v>
      </c>
      <c r="K3714">
        <v>1411980020</v>
      </c>
      <c r="L3714">
        <v>1409388020</v>
      </c>
      <c r="M3714" s="13">
        <f t="shared" si="353"/>
        <v>41881.361342592594</v>
      </c>
      <c r="N3714" s="13" t="str">
        <f t="shared" si="354"/>
        <v>2014</v>
      </c>
      <c r="O3714" s="13" t="str">
        <f t="shared" si="355"/>
        <v>Aug</v>
      </c>
      <c r="P3714" s="13">
        <f t="shared" si="356"/>
        <v>41911.361342592594</v>
      </c>
      <c r="Q3714" t="b">
        <v>0</v>
      </c>
      <c r="R3714">
        <v>13</v>
      </c>
      <c r="S3714" t="b">
        <v>1</v>
      </c>
      <c r="T3714" t="s">
        <v>8269</v>
      </c>
      <c r="U3714" s="9" t="s">
        <v>8315</v>
      </c>
      <c r="V3714" t="s">
        <v>8316</v>
      </c>
    </row>
    <row r="3715" spans="1:22" ht="45" x14ac:dyDescent="0.3">
      <c r="A3715">
        <v>3558</v>
      </c>
      <c r="B3715" s="3" t="s">
        <v>3557</v>
      </c>
      <c r="C3715" s="3" t="s">
        <v>7668</v>
      </c>
      <c r="D3715" s="20">
        <v>350</v>
      </c>
      <c r="E3715" s="7">
        <v>504</v>
      </c>
      <c r="F3715" s="7">
        <f t="shared" si="357"/>
        <v>144</v>
      </c>
      <c r="G3715" s="7">
        <f t="shared" si="352"/>
        <v>22.91</v>
      </c>
      <c r="H3715" t="s">
        <v>8218</v>
      </c>
      <c r="I3715" t="s">
        <v>8224</v>
      </c>
      <c r="J3715" t="s">
        <v>8246</v>
      </c>
      <c r="K3715">
        <v>1435352400</v>
      </c>
      <c r="L3715">
        <v>1431718575</v>
      </c>
      <c r="M3715" s="13">
        <f t="shared" si="353"/>
        <v>42139.816840277781</v>
      </c>
      <c r="N3715" s="13" t="str">
        <f t="shared" si="354"/>
        <v>2015</v>
      </c>
      <c r="O3715" s="13" t="str">
        <f t="shared" si="355"/>
        <v>May</v>
      </c>
      <c r="P3715" s="13">
        <f t="shared" si="356"/>
        <v>42181.875</v>
      </c>
      <c r="Q3715" t="b">
        <v>0</v>
      </c>
      <c r="R3715">
        <v>22</v>
      </c>
      <c r="S3715" t="b">
        <v>1</v>
      </c>
      <c r="T3715" t="s">
        <v>8269</v>
      </c>
      <c r="U3715" s="9" t="s">
        <v>8315</v>
      </c>
      <c r="V3715" t="s">
        <v>8316</v>
      </c>
    </row>
    <row r="3716" spans="1:22" ht="45" x14ac:dyDescent="0.3">
      <c r="A3716">
        <v>3686</v>
      </c>
      <c r="B3716" s="3" t="s">
        <v>3683</v>
      </c>
      <c r="C3716" s="3" t="s">
        <v>7796</v>
      </c>
      <c r="D3716" s="20">
        <v>350</v>
      </c>
      <c r="E3716" s="7">
        <v>355</v>
      </c>
      <c r="F3716" s="7">
        <f t="shared" si="357"/>
        <v>101</v>
      </c>
      <c r="G3716" s="7">
        <f t="shared" si="352"/>
        <v>59.17</v>
      </c>
      <c r="H3716" t="s">
        <v>8218</v>
      </c>
      <c r="I3716" t="s">
        <v>8223</v>
      </c>
      <c r="J3716" t="s">
        <v>8245</v>
      </c>
      <c r="K3716">
        <v>1440820740</v>
      </c>
      <c r="L3716">
        <v>1439567660</v>
      </c>
      <c r="M3716" s="13">
        <f t="shared" si="353"/>
        <v>42230.662731481483</v>
      </c>
      <c r="N3716" s="13" t="str">
        <f t="shared" si="354"/>
        <v>2015</v>
      </c>
      <c r="O3716" s="13" t="str">
        <f t="shared" si="355"/>
        <v>Aug</v>
      </c>
      <c r="P3716" s="13">
        <f t="shared" si="356"/>
        <v>42245.165972222225</v>
      </c>
      <c r="Q3716" t="b">
        <v>0</v>
      </c>
      <c r="R3716">
        <v>6</v>
      </c>
      <c r="S3716" t="b">
        <v>1</v>
      </c>
      <c r="T3716" t="s">
        <v>8269</v>
      </c>
      <c r="U3716" s="9" t="s">
        <v>8315</v>
      </c>
      <c r="V3716" t="s">
        <v>8316</v>
      </c>
    </row>
    <row r="3717" spans="1:22" ht="60" x14ac:dyDescent="0.3">
      <c r="A3717">
        <v>3693</v>
      </c>
      <c r="B3717" s="3" t="s">
        <v>3690</v>
      </c>
      <c r="C3717" s="3" t="s">
        <v>7803</v>
      </c>
      <c r="D3717" s="20">
        <v>333</v>
      </c>
      <c r="E3717" s="7">
        <v>430</v>
      </c>
      <c r="F3717" s="7">
        <f t="shared" si="357"/>
        <v>129</v>
      </c>
      <c r="G3717" s="7">
        <f t="shared" si="352"/>
        <v>30.71</v>
      </c>
      <c r="H3717" t="s">
        <v>8218</v>
      </c>
      <c r="I3717" t="s">
        <v>8224</v>
      </c>
      <c r="J3717" t="s">
        <v>8246</v>
      </c>
      <c r="K3717">
        <v>1448922600</v>
      </c>
      <c r="L3717">
        <v>1446352529</v>
      </c>
      <c r="M3717" s="13">
        <f t="shared" si="353"/>
        <v>42309.191307870366</v>
      </c>
      <c r="N3717" s="13" t="str">
        <f t="shared" si="354"/>
        <v>2015</v>
      </c>
      <c r="O3717" s="13" t="str">
        <f t="shared" si="355"/>
        <v>Nov</v>
      </c>
      <c r="P3717" s="13">
        <f t="shared" si="356"/>
        <v>42338.9375</v>
      </c>
      <c r="Q3717" t="b">
        <v>0</v>
      </c>
      <c r="R3717">
        <v>14</v>
      </c>
      <c r="S3717" t="b">
        <v>1</v>
      </c>
      <c r="T3717" t="s">
        <v>8269</v>
      </c>
      <c r="U3717" s="9" t="s">
        <v>8315</v>
      </c>
      <c r="V3717" t="s">
        <v>8316</v>
      </c>
    </row>
    <row r="3718" spans="1:22" ht="60" x14ac:dyDescent="0.3">
      <c r="A3718">
        <v>3562</v>
      </c>
      <c r="B3718" s="3" t="s">
        <v>3561</v>
      </c>
      <c r="C3718" s="3" t="s">
        <v>7672</v>
      </c>
      <c r="D3718" s="20">
        <v>315</v>
      </c>
      <c r="E3718" s="7">
        <v>469</v>
      </c>
      <c r="F3718" s="7">
        <f t="shared" si="357"/>
        <v>149</v>
      </c>
      <c r="G3718" s="7">
        <f t="shared" si="352"/>
        <v>15.13</v>
      </c>
      <c r="H3718" t="s">
        <v>8218</v>
      </c>
      <c r="I3718" t="s">
        <v>8224</v>
      </c>
      <c r="J3718" t="s">
        <v>8246</v>
      </c>
      <c r="K3718">
        <v>1457906400</v>
      </c>
      <c r="L3718">
        <v>1457115427</v>
      </c>
      <c r="M3718" s="13">
        <f t="shared" si="353"/>
        <v>42433.761886574073</v>
      </c>
      <c r="N3718" s="13" t="str">
        <f t="shared" si="354"/>
        <v>2016</v>
      </c>
      <c r="O3718" s="13" t="str">
        <f t="shared" si="355"/>
        <v>Mar</v>
      </c>
      <c r="P3718" s="13">
        <f t="shared" si="356"/>
        <v>42442.916666666672</v>
      </c>
      <c r="Q3718" t="b">
        <v>0</v>
      </c>
      <c r="R3718">
        <v>31</v>
      </c>
      <c r="S3718" t="b">
        <v>1</v>
      </c>
      <c r="T3718" t="s">
        <v>8269</v>
      </c>
      <c r="U3718" s="9" t="s">
        <v>8315</v>
      </c>
      <c r="V3718" t="s">
        <v>8316</v>
      </c>
    </row>
    <row r="3719" spans="1:22" ht="60" x14ac:dyDescent="0.3">
      <c r="A3719">
        <v>3255</v>
      </c>
      <c r="B3719" s="3" t="s">
        <v>3255</v>
      </c>
      <c r="C3719" s="3" t="s">
        <v>7365</v>
      </c>
      <c r="D3719" s="20">
        <v>300</v>
      </c>
      <c r="E3719" s="7">
        <v>525</v>
      </c>
      <c r="F3719" s="7">
        <f t="shared" si="357"/>
        <v>175</v>
      </c>
      <c r="G3719" s="7">
        <f t="shared" si="352"/>
        <v>29.17</v>
      </c>
      <c r="H3719" t="s">
        <v>8218</v>
      </c>
      <c r="I3719" t="s">
        <v>8224</v>
      </c>
      <c r="J3719" t="s">
        <v>8246</v>
      </c>
      <c r="K3719">
        <v>1412706375</v>
      </c>
      <c r="L3719">
        <v>1410114375</v>
      </c>
      <c r="M3719" s="13">
        <f t="shared" si="353"/>
        <v>41889.768229166664</v>
      </c>
      <c r="N3719" s="13" t="str">
        <f t="shared" si="354"/>
        <v>2014</v>
      </c>
      <c r="O3719" s="13" t="str">
        <f t="shared" si="355"/>
        <v>Sep</v>
      </c>
      <c r="P3719" s="13">
        <f t="shared" si="356"/>
        <v>41919.768229166664</v>
      </c>
      <c r="Q3719" t="b">
        <v>1</v>
      </c>
      <c r="R3719">
        <v>18</v>
      </c>
      <c r="S3719" t="b">
        <v>1</v>
      </c>
      <c r="T3719" t="s">
        <v>8269</v>
      </c>
      <c r="U3719" s="9" t="s">
        <v>8315</v>
      </c>
      <c r="V3719" t="s">
        <v>8316</v>
      </c>
    </row>
    <row r="3720" spans="1:22" ht="60" x14ac:dyDescent="0.3">
      <c r="A3720">
        <v>3444</v>
      </c>
      <c r="B3720" s="3" t="s">
        <v>3443</v>
      </c>
      <c r="C3720" s="3" t="s">
        <v>7554</v>
      </c>
      <c r="D3720" s="20">
        <v>300</v>
      </c>
      <c r="E3720" s="7">
        <v>867</v>
      </c>
      <c r="F3720" s="7">
        <f t="shared" si="357"/>
        <v>289</v>
      </c>
      <c r="G3720" s="7">
        <f t="shared" si="352"/>
        <v>43.35</v>
      </c>
      <c r="H3720" t="s">
        <v>8218</v>
      </c>
      <c r="I3720" t="s">
        <v>8225</v>
      </c>
      <c r="J3720" t="s">
        <v>8247</v>
      </c>
      <c r="K3720">
        <v>1465394340</v>
      </c>
      <c r="L3720">
        <v>1464677986</v>
      </c>
      <c r="M3720" s="13">
        <f t="shared" si="353"/>
        <v>42521.291504629626</v>
      </c>
      <c r="N3720" s="13" t="str">
        <f t="shared" si="354"/>
        <v>2016</v>
      </c>
      <c r="O3720" s="13" t="str">
        <f t="shared" si="355"/>
        <v>May</v>
      </c>
      <c r="P3720" s="13">
        <f t="shared" si="356"/>
        <v>42529.582638888889</v>
      </c>
      <c r="Q3720" t="b">
        <v>0</v>
      </c>
      <c r="R3720">
        <v>20</v>
      </c>
      <c r="S3720" t="b">
        <v>1</v>
      </c>
      <c r="T3720" t="s">
        <v>8269</v>
      </c>
      <c r="U3720" s="9" t="s">
        <v>8315</v>
      </c>
      <c r="V3720" t="s">
        <v>8316</v>
      </c>
    </row>
    <row r="3721" spans="1:22" ht="45" x14ac:dyDescent="0.3">
      <c r="A3721">
        <v>3453</v>
      </c>
      <c r="B3721" s="3" t="s">
        <v>3452</v>
      </c>
      <c r="C3721" s="3" t="s">
        <v>7563</v>
      </c>
      <c r="D3721" s="20">
        <v>300</v>
      </c>
      <c r="E3721" s="7">
        <v>385</v>
      </c>
      <c r="F3721" s="7">
        <f t="shared" si="357"/>
        <v>128</v>
      </c>
      <c r="G3721" s="7">
        <f t="shared" si="352"/>
        <v>27.5</v>
      </c>
      <c r="H3721" t="s">
        <v>8218</v>
      </c>
      <c r="I3721" t="s">
        <v>8224</v>
      </c>
      <c r="J3721" t="s">
        <v>8246</v>
      </c>
      <c r="K3721">
        <v>1471130956</v>
      </c>
      <c r="L3721">
        <v>1465946956</v>
      </c>
      <c r="M3721" s="13">
        <f t="shared" si="353"/>
        <v>42535.97865740741</v>
      </c>
      <c r="N3721" s="13" t="str">
        <f t="shared" si="354"/>
        <v>2016</v>
      </c>
      <c r="O3721" s="13" t="str">
        <f t="shared" si="355"/>
        <v>Jun</v>
      </c>
      <c r="P3721" s="13">
        <f t="shared" si="356"/>
        <v>42595.97865740741</v>
      </c>
      <c r="Q3721" t="b">
        <v>0</v>
      </c>
      <c r="R3721">
        <v>14</v>
      </c>
      <c r="S3721" t="b">
        <v>1</v>
      </c>
      <c r="T3721" t="s">
        <v>8269</v>
      </c>
      <c r="U3721" s="9" t="s">
        <v>8315</v>
      </c>
      <c r="V3721" t="s">
        <v>8316</v>
      </c>
    </row>
    <row r="3722" spans="1:22" ht="45" x14ac:dyDescent="0.3">
      <c r="A3722">
        <v>3475</v>
      </c>
      <c r="B3722" s="3" t="s">
        <v>3474</v>
      </c>
      <c r="C3722" s="3" t="s">
        <v>7585</v>
      </c>
      <c r="D3722" s="20">
        <v>300</v>
      </c>
      <c r="E3722" s="7">
        <v>340</v>
      </c>
      <c r="F3722" s="7">
        <f t="shared" si="357"/>
        <v>113</v>
      </c>
      <c r="G3722" s="7">
        <f t="shared" ref="G3722:G3785" si="358">IFERROR(ROUND(E3722/R3722,2),0)</f>
        <v>20</v>
      </c>
      <c r="H3722" t="s">
        <v>8218</v>
      </c>
      <c r="I3722" t="s">
        <v>8224</v>
      </c>
      <c r="J3722" t="s">
        <v>8246</v>
      </c>
      <c r="K3722">
        <v>1414972800</v>
      </c>
      <c r="L3722">
        <v>1412629704</v>
      </c>
      <c r="M3722" s="13">
        <f t="shared" ref="M3722:M3785" si="359">(((L3722/60)/60)/24)+DATE(1970,1,1)</f>
        <v>41918.880833333329</v>
      </c>
      <c r="N3722" s="13" t="str">
        <f t="shared" ref="N3722:N3785" si="360">TEXT(M3722, "YYY")</f>
        <v>2014</v>
      </c>
      <c r="O3722" s="13" t="str">
        <f t="shared" ref="O3722:O3785" si="361">TEXT(M3722,"MMM")</f>
        <v>Oct</v>
      </c>
      <c r="P3722" s="13">
        <f t="shared" ref="P3722:P3785" si="362">(((K3722/60)/60)/24)+DATE(1970,1,1)</f>
        <v>41946</v>
      </c>
      <c r="Q3722" t="b">
        <v>0</v>
      </c>
      <c r="R3722">
        <v>17</v>
      </c>
      <c r="S3722" t="b">
        <v>1</v>
      </c>
      <c r="T3722" t="s">
        <v>8269</v>
      </c>
      <c r="U3722" s="9" t="s">
        <v>8315</v>
      </c>
      <c r="V3722" t="s">
        <v>8316</v>
      </c>
    </row>
    <row r="3723" spans="1:22" ht="60" x14ac:dyDescent="0.3">
      <c r="A3723">
        <v>3476</v>
      </c>
      <c r="B3723" s="3" t="s">
        <v>3475</v>
      </c>
      <c r="C3723" s="3" t="s">
        <v>7586</v>
      </c>
      <c r="D3723" s="20">
        <v>300</v>
      </c>
      <c r="E3723" s="7">
        <v>312</v>
      </c>
      <c r="F3723" s="7">
        <f t="shared" si="357"/>
        <v>104</v>
      </c>
      <c r="G3723" s="7">
        <f t="shared" si="358"/>
        <v>52</v>
      </c>
      <c r="H3723" t="s">
        <v>8218</v>
      </c>
      <c r="I3723" t="s">
        <v>8223</v>
      </c>
      <c r="J3723" t="s">
        <v>8245</v>
      </c>
      <c r="K3723">
        <v>1414378800</v>
      </c>
      <c r="L3723">
        <v>1412836990</v>
      </c>
      <c r="M3723" s="13">
        <f t="shared" si="359"/>
        <v>41921.279976851853</v>
      </c>
      <c r="N3723" s="13" t="str">
        <f t="shared" si="360"/>
        <v>2014</v>
      </c>
      <c r="O3723" s="13" t="str">
        <f t="shared" si="361"/>
        <v>Oct</v>
      </c>
      <c r="P3723" s="13">
        <f t="shared" si="362"/>
        <v>41939.125</v>
      </c>
      <c r="Q3723" t="b">
        <v>0</v>
      </c>
      <c r="R3723">
        <v>6</v>
      </c>
      <c r="S3723" t="b">
        <v>1</v>
      </c>
      <c r="T3723" t="s">
        <v>8269</v>
      </c>
      <c r="U3723" s="9" t="s">
        <v>8315</v>
      </c>
      <c r="V3723" t="s">
        <v>8316</v>
      </c>
    </row>
    <row r="3724" spans="1:22" ht="60" x14ac:dyDescent="0.3">
      <c r="A3724">
        <v>3540</v>
      </c>
      <c r="B3724" s="3" t="s">
        <v>3539</v>
      </c>
      <c r="C3724" s="3" t="s">
        <v>7650</v>
      </c>
      <c r="D3724" s="20">
        <v>300</v>
      </c>
      <c r="E3724" s="7">
        <v>369</v>
      </c>
      <c r="F3724" s="7">
        <f t="shared" si="357"/>
        <v>123</v>
      </c>
      <c r="G3724" s="7">
        <f t="shared" si="358"/>
        <v>46.13</v>
      </c>
      <c r="H3724" t="s">
        <v>8218</v>
      </c>
      <c r="I3724" t="s">
        <v>8224</v>
      </c>
      <c r="J3724" t="s">
        <v>8246</v>
      </c>
      <c r="K3724">
        <v>1466899491</v>
      </c>
      <c r="L3724">
        <v>1464307491</v>
      </c>
      <c r="M3724" s="13">
        <f t="shared" si="359"/>
        <v>42517.003368055557</v>
      </c>
      <c r="N3724" s="13" t="str">
        <f t="shared" si="360"/>
        <v>2016</v>
      </c>
      <c r="O3724" s="13" t="str">
        <f t="shared" si="361"/>
        <v>May</v>
      </c>
      <c r="P3724" s="13">
        <f t="shared" si="362"/>
        <v>42547.003368055557</v>
      </c>
      <c r="Q3724" t="b">
        <v>0</v>
      </c>
      <c r="R3724">
        <v>8</v>
      </c>
      <c r="S3724" t="b">
        <v>1</v>
      </c>
      <c r="T3724" t="s">
        <v>8269</v>
      </c>
      <c r="U3724" s="9" t="s">
        <v>8315</v>
      </c>
      <c r="V3724" t="s">
        <v>8316</v>
      </c>
    </row>
    <row r="3725" spans="1:22" ht="60" x14ac:dyDescent="0.3">
      <c r="A3725">
        <v>3652</v>
      </c>
      <c r="B3725" s="3" t="s">
        <v>2867</v>
      </c>
      <c r="C3725" s="3" t="s">
        <v>7762</v>
      </c>
      <c r="D3725" s="20">
        <v>300</v>
      </c>
      <c r="E3725" s="7">
        <v>752</v>
      </c>
      <c r="F3725" s="7">
        <f t="shared" si="357"/>
        <v>251</v>
      </c>
      <c r="G3725" s="7">
        <f t="shared" si="358"/>
        <v>44.24</v>
      </c>
      <c r="H3725" t="s">
        <v>8218</v>
      </c>
      <c r="I3725" t="s">
        <v>8228</v>
      </c>
      <c r="J3725" t="s">
        <v>8250</v>
      </c>
      <c r="K3725">
        <v>1472097540</v>
      </c>
      <c r="L3725">
        <v>1471188502</v>
      </c>
      <c r="M3725" s="13">
        <f t="shared" si="359"/>
        <v>42596.644699074073</v>
      </c>
      <c r="N3725" s="13" t="str">
        <f t="shared" si="360"/>
        <v>2016</v>
      </c>
      <c r="O3725" s="13" t="str">
        <f t="shared" si="361"/>
        <v>Aug</v>
      </c>
      <c r="P3725" s="13">
        <f t="shared" si="362"/>
        <v>42607.165972222225</v>
      </c>
      <c r="Q3725" t="b">
        <v>0</v>
      </c>
      <c r="R3725">
        <v>17</v>
      </c>
      <c r="S3725" t="b">
        <v>1</v>
      </c>
      <c r="T3725" t="s">
        <v>8269</v>
      </c>
      <c r="U3725" s="9" t="s">
        <v>8315</v>
      </c>
      <c r="V3725" t="s">
        <v>8316</v>
      </c>
    </row>
    <row r="3726" spans="1:22" ht="45" x14ac:dyDescent="0.3">
      <c r="A3726">
        <v>3704</v>
      </c>
      <c r="B3726" s="3" t="s">
        <v>3701</v>
      </c>
      <c r="C3726" s="3" t="s">
        <v>7814</v>
      </c>
      <c r="D3726" s="20">
        <v>300</v>
      </c>
      <c r="E3726" s="7">
        <v>409.01</v>
      </c>
      <c r="F3726" s="7">
        <f t="shared" si="357"/>
        <v>136</v>
      </c>
      <c r="G3726" s="7">
        <f t="shared" si="358"/>
        <v>15.15</v>
      </c>
      <c r="H3726" t="s">
        <v>8218</v>
      </c>
      <c r="I3726" t="s">
        <v>8224</v>
      </c>
      <c r="J3726" t="s">
        <v>8246</v>
      </c>
      <c r="K3726">
        <v>1464712394</v>
      </c>
      <c r="L3726">
        <v>1459528394</v>
      </c>
      <c r="M3726" s="13">
        <f t="shared" si="359"/>
        <v>42461.689745370371</v>
      </c>
      <c r="N3726" s="13" t="str">
        <f t="shared" si="360"/>
        <v>2016</v>
      </c>
      <c r="O3726" s="13" t="str">
        <f t="shared" si="361"/>
        <v>Apr</v>
      </c>
      <c r="P3726" s="13">
        <f t="shared" si="362"/>
        <v>42521.689745370371</v>
      </c>
      <c r="Q3726" t="b">
        <v>0</v>
      </c>
      <c r="R3726">
        <v>27</v>
      </c>
      <c r="S3726" t="b">
        <v>1</v>
      </c>
      <c r="T3726" t="s">
        <v>8269</v>
      </c>
      <c r="U3726" s="9" t="s">
        <v>8315</v>
      </c>
      <c r="V3726" t="s">
        <v>8316</v>
      </c>
    </row>
    <row r="3727" spans="1:22" ht="60" x14ac:dyDescent="0.3">
      <c r="A3727">
        <v>3725</v>
      </c>
      <c r="B3727" s="3" t="s">
        <v>3722</v>
      </c>
      <c r="C3727" s="3" t="s">
        <v>7835</v>
      </c>
      <c r="D3727" s="20">
        <v>300</v>
      </c>
      <c r="E3727" s="7">
        <v>381</v>
      </c>
      <c r="F3727" s="7">
        <f t="shared" si="357"/>
        <v>127</v>
      </c>
      <c r="G3727" s="7">
        <f t="shared" si="358"/>
        <v>25.4</v>
      </c>
      <c r="H3727" t="s">
        <v>8218</v>
      </c>
      <c r="I3727" t="s">
        <v>8224</v>
      </c>
      <c r="J3727" t="s">
        <v>8246</v>
      </c>
      <c r="K3727">
        <v>1455831000</v>
      </c>
      <c r="L3727">
        <v>1454366467</v>
      </c>
      <c r="M3727" s="13">
        <f t="shared" si="359"/>
        <v>42401.945219907408</v>
      </c>
      <c r="N3727" s="13" t="str">
        <f t="shared" si="360"/>
        <v>2016</v>
      </c>
      <c r="O3727" s="13" t="str">
        <f t="shared" si="361"/>
        <v>Feb</v>
      </c>
      <c r="P3727" s="13">
        <f t="shared" si="362"/>
        <v>42418.895833333328</v>
      </c>
      <c r="Q3727" t="b">
        <v>0</v>
      </c>
      <c r="R3727">
        <v>15</v>
      </c>
      <c r="S3727" t="b">
        <v>1</v>
      </c>
      <c r="T3727" t="s">
        <v>8269</v>
      </c>
      <c r="U3727" s="9" t="s">
        <v>8315</v>
      </c>
      <c r="V3727" t="s">
        <v>8316</v>
      </c>
    </row>
    <row r="3728" spans="1:22" ht="45" x14ac:dyDescent="0.3">
      <c r="A3728">
        <v>3820</v>
      </c>
      <c r="B3728" s="3" t="s">
        <v>3817</v>
      </c>
      <c r="C3728" s="3" t="s">
        <v>7929</v>
      </c>
      <c r="D3728" s="20">
        <v>300</v>
      </c>
      <c r="E3728" s="7">
        <v>430</v>
      </c>
      <c r="F3728" s="7">
        <f t="shared" si="357"/>
        <v>143</v>
      </c>
      <c r="G3728" s="7">
        <f t="shared" si="358"/>
        <v>21.5</v>
      </c>
      <c r="H3728" t="s">
        <v>8218</v>
      </c>
      <c r="I3728" t="s">
        <v>8224</v>
      </c>
      <c r="J3728" t="s">
        <v>8246</v>
      </c>
      <c r="K3728">
        <v>1436110717</v>
      </c>
      <c r="L3728">
        <v>1433518717</v>
      </c>
      <c r="M3728" s="13">
        <f t="shared" si="359"/>
        <v>42160.651817129634</v>
      </c>
      <c r="N3728" s="13" t="str">
        <f t="shared" si="360"/>
        <v>2015</v>
      </c>
      <c r="O3728" s="13" t="str">
        <f t="shared" si="361"/>
        <v>Jun</v>
      </c>
      <c r="P3728" s="13">
        <f t="shared" si="362"/>
        <v>42190.651817129634</v>
      </c>
      <c r="Q3728" t="b">
        <v>0</v>
      </c>
      <c r="R3728">
        <v>20</v>
      </c>
      <c r="S3728" t="b">
        <v>1</v>
      </c>
      <c r="T3728" t="s">
        <v>8269</v>
      </c>
      <c r="U3728" s="9" t="s">
        <v>8315</v>
      </c>
      <c r="V3728" t="s">
        <v>8316</v>
      </c>
    </row>
    <row r="3729" spans="1:22" ht="75" x14ac:dyDescent="0.3">
      <c r="A3729">
        <v>1287</v>
      </c>
      <c r="B3729" s="3" t="s">
        <v>1288</v>
      </c>
      <c r="C3729" s="3" t="s">
        <v>5397</v>
      </c>
      <c r="D3729" s="20">
        <v>250</v>
      </c>
      <c r="E3729" s="7">
        <v>605</v>
      </c>
      <c r="F3729" s="7">
        <f t="shared" si="357"/>
        <v>242</v>
      </c>
      <c r="G3729" s="7">
        <f t="shared" si="358"/>
        <v>24.2</v>
      </c>
      <c r="H3729" t="s">
        <v>8218</v>
      </c>
      <c r="I3729" t="s">
        <v>8224</v>
      </c>
      <c r="J3729" t="s">
        <v>8246</v>
      </c>
      <c r="K3729">
        <v>1434120856</v>
      </c>
      <c r="L3729">
        <v>1428936856</v>
      </c>
      <c r="M3729" s="13">
        <f t="shared" si="359"/>
        <v>42107.621018518519</v>
      </c>
      <c r="N3729" s="13" t="str">
        <f t="shared" si="360"/>
        <v>2015</v>
      </c>
      <c r="O3729" s="13" t="str">
        <f t="shared" si="361"/>
        <v>Apr</v>
      </c>
      <c r="P3729" s="13">
        <f t="shared" si="362"/>
        <v>42167.621018518519</v>
      </c>
      <c r="Q3729" t="b">
        <v>0</v>
      </c>
      <c r="R3729">
        <v>25</v>
      </c>
      <c r="S3729" t="b">
        <v>1</v>
      </c>
      <c r="T3729" t="s">
        <v>8269</v>
      </c>
      <c r="U3729" s="9" t="s">
        <v>8315</v>
      </c>
      <c r="V3729" t="s">
        <v>8316</v>
      </c>
    </row>
    <row r="3730" spans="1:22" ht="60" hidden="1" x14ac:dyDescent="0.3">
      <c r="A3730">
        <v>4017</v>
      </c>
      <c r="B3730" s="3" t="s">
        <v>4013</v>
      </c>
      <c r="C3730" s="3" t="s">
        <v>8122</v>
      </c>
      <c r="D3730" s="5">
        <v>10000</v>
      </c>
      <c r="E3730" s="7">
        <v>105</v>
      </c>
      <c r="F3730" s="7">
        <f t="shared" si="357"/>
        <v>1</v>
      </c>
      <c r="G3730" s="7">
        <f t="shared" si="358"/>
        <v>52.5</v>
      </c>
      <c r="H3730" t="s">
        <v>8220</v>
      </c>
      <c r="I3730" t="s">
        <v>8223</v>
      </c>
      <c r="J3730" t="s">
        <v>8245</v>
      </c>
      <c r="K3730">
        <v>1409846874</v>
      </c>
      <c r="L3730">
        <v>1407254874</v>
      </c>
      <c r="M3730" s="13">
        <f t="shared" si="359"/>
        <v>41856.672152777777</v>
      </c>
      <c r="N3730" s="13" t="str">
        <f t="shared" si="360"/>
        <v>2014</v>
      </c>
      <c r="O3730" s="13" t="str">
        <f t="shared" si="361"/>
        <v>Aug</v>
      </c>
      <c r="P3730" s="13">
        <f t="shared" si="362"/>
        <v>41886.672152777777</v>
      </c>
      <c r="Q3730" t="b">
        <v>0</v>
      </c>
      <c r="R3730">
        <v>2</v>
      </c>
      <c r="S3730" t="b">
        <v>0</v>
      </c>
      <c r="T3730" t="s">
        <v>8269</v>
      </c>
      <c r="U3730" s="9" t="s">
        <v>8315</v>
      </c>
      <c r="V3730" t="s">
        <v>8316</v>
      </c>
    </row>
    <row r="3731" spans="1:22" ht="30" hidden="1" x14ac:dyDescent="0.3">
      <c r="A3731">
        <v>4035</v>
      </c>
      <c r="B3731" s="3" t="s">
        <v>4031</v>
      </c>
      <c r="C3731" s="3" t="s">
        <v>8140</v>
      </c>
      <c r="D3731" s="5">
        <v>10000</v>
      </c>
      <c r="E3731" s="7">
        <v>3685</v>
      </c>
      <c r="F3731" s="7">
        <f t="shared" si="357"/>
        <v>37</v>
      </c>
      <c r="G3731" s="7">
        <f t="shared" si="358"/>
        <v>147.4</v>
      </c>
      <c r="H3731" t="s">
        <v>8220</v>
      </c>
      <c r="I3731" t="s">
        <v>8223</v>
      </c>
      <c r="J3731" t="s">
        <v>8245</v>
      </c>
      <c r="K3731">
        <v>1413925887</v>
      </c>
      <c r="L3731">
        <v>1411333887</v>
      </c>
      <c r="M3731" s="13">
        <f t="shared" si="359"/>
        <v>41903.882951388885</v>
      </c>
      <c r="N3731" s="13" t="str">
        <f t="shared" si="360"/>
        <v>2014</v>
      </c>
      <c r="O3731" s="13" t="str">
        <f t="shared" si="361"/>
        <v>Sep</v>
      </c>
      <c r="P3731" s="13">
        <f t="shared" si="362"/>
        <v>41933.882951388885</v>
      </c>
      <c r="Q3731" t="b">
        <v>0</v>
      </c>
      <c r="R3731">
        <v>25</v>
      </c>
      <c r="S3731" t="b">
        <v>0</v>
      </c>
      <c r="T3731" t="s">
        <v>8269</v>
      </c>
      <c r="U3731" s="9" t="s">
        <v>8315</v>
      </c>
      <c r="V3731" t="s">
        <v>8316</v>
      </c>
    </row>
    <row r="3732" spans="1:22" ht="45" hidden="1" x14ac:dyDescent="0.3">
      <c r="A3732">
        <v>4042</v>
      </c>
      <c r="B3732" s="3" t="s">
        <v>4038</v>
      </c>
      <c r="C3732" s="3" t="s">
        <v>8146</v>
      </c>
      <c r="D3732" s="5">
        <v>10000</v>
      </c>
      <c r="E3732" s="7">
        <v>21</v>
      </c>
      <c r="F3732" s="7">
        <f t="shared" si="357"/>
        <v>0</v>
      </c>
      <c r="G3732" s="7">
        <f t="shared" si="358"/>
        <v>7</v>
      </c>
      <c r="H3732" t="s">
        <v>8220</v>
      </c>
      <c r="I3732" t="s">
        <v>8223</v>
      </c>
      <c r="J3732" t="s">
        <v>8245</v>
      </c>
      <c r="K3732">
        <v>1421781360</v>
      </c>
      <c r="L3732">
        <v>1419213664</v>
      </c>
      <c r="M3732" s="13">
        <f t="shared" si="359"/>
        <v>41995.084074074075</v>
      </c>
      <c r="N3732" s="13" t="str">
        <f t="shared" si="360"/>
        <v>2014</v>
      </c>
      <c r="O3732" s="13" t="str">
        <f t="shared" si="361"/>
        <v>Dec</v>
      </c>
      <c r="P3732" s="13">
        <f t="shared" si="362"/>
        <v>42024.802777777775</v>
      </c>
      <c r="Q3732" t="b">
        <v>0</v>
      </c>
      <c r="R3732">
        <v>3</v>
      </c>
      <c r="S3732" t="b">
        <v>0</v>
      </c>
      <c r="T3732" t="s">
        <v>8269</v>
      </c>
      <c r="U3732" s="9" t="s">
        <v>8315</v>
      </c>
      <c r="V3732" t="s">
        <v>8316</v>
      </c>
    </row>
    <row r="3733" spans="1:22" ht="45" hidden="1" x14ac:dyDescent="0.3">
      <c r="A3733">
        <v>4059</v>
      </c>
      <c r="B3733" s="3" t="s">
        <v>4055</v>
      </c>
      <c r="C3733" s="3" t="s">
        <v>8163</v>
      </c>
      <c r="D3733" s="5">
        <v>10000</v>
      </c>
      <c r="E3733" s="7">
        <v>250</v>
      </c>
      <c r="F3733" s="7">
        <f t="shared" si="357"/>
        <v>3</v>
      </c>
      <c r="G3733" s="7">
        <f t="shared" si="358"/>
        <v>35.71</v>
      </c>
      <c r="H3733" t="s">
        <v>8220</v>
      </c>
      <c r="I3733" t="s">
        <v>8228</v>
      </c>
      <c r="J3733" t="s">
        <v>8250</v>
      </c>
      <c r="K3733">
        <v>1410836400</v>
      </c>
      <c r="L3733">
        <v>1408116152</v>
      </c>
      <c r="M3733" s="13">
        <f t="shared" si="359"/>
        <v>41866.640648148146</v>
      </c>
      <c r="N3733" s="13" t="str">
        <f t="shared" si="360"/>
        <v>2014</v>
      </c>
      <c r="O3733" s="13" t="str">
        <f t="shared" si="361"/>
        <v>Aug</v>
      </c>
      <c r="P3733" s="13">
        <f t="shared" si="362"/>
        <v>41898.125</v>
      </c>
      <c r="Q3733" t="b">
        <v>0</v>
      </c>
      <c r="R3733">
        <v>7</v>
      </c>
      <c r="S3733" t="b">
        <v>0</v>
      </c>
      <c r="T3733" t="s">
        <v>8269</v>
      </c>
      <c r="U3733" s="9" t="s">
        <v>8315</v>
      </c>
      <c r="V3733" t="s">
        <v>8316</v>
      </c>
    </row>
    <row r="3734" spans="1:22" ht="60" hidden="1" x14ac:dyDescent="0.3">
      <c r="A3734">
        <v>4060</v>
      </c>
      <c r="B3734" s="3" t="s">
        <v>4056</v>
      </c>
      <c r="C3734" s="3" t="s">
        <v>8164</v>
      </c>
      <c r="D3734" s="5">
        <v>10000</v>
      </c>
      <c r="E3734" s="7">
        <v>285</v>
      </c>
      <c r="F3734" s="7">
        <f t="shared" si="357"/>
        <v>3</v>
      </c>
      <c r="G3734" s="7">
        <f t="shared" si="358"/>
        <v>57</v>
      </c>
      <c r="H3734" t="s">
        <v>8220</v>
      </c>
      <c r="I3734" t="s">
        <v>8228</v>
      </c>
      <c r="J3734" t="s">
        <v>8250</v>
      </c>
      <c r="K3734">
        <v>1403539200</v>
      </c>
      <c r="L3734">
        <v>1400604056</v>
      </c>
      <c r="M3734" s="13">
        <f t="shared" si="359"/>
        <v>41779.695092592592</v>
      </c>
      <c r="N3734" s="13" t="str">
        <f t="shared" si="360"/>
        <v>2014</v>
      </c>
      <c r="O3734" s="13" t="str">
        <f t="shared" si="361"/>
        <v>May</v>
      </c>
      <c r="P3734" s="13">
        <f t="shared" si="362"/>
        <v>41813.666666666664</v>
      </c>
      <c r="Q3734" t="b">
        <v>0</v>
      </c>
      <c r="R3734">
        <v>5</v>
      </c>
      <c r="S3734" t="b">
        <v>0</v>
      </c>
      <c r="T3734" t="s">
        <v>8269</v>
      </c>
      <c r="U3734" s="9" t="s">
        <v>8315</v>
      </c>
      <c r="V3734" t="s">
        <v>8316</v>
      </c>
    </row>
    <row r="3735" spans="1:22" ht="60" hidden="1" x14ac:dyDescent="0.3">
      <c r="A3735">
        <v>4097</v>
      </c>
      <c r="B3735" s="3" t="s">
        <v>4093</v>
      </c>
      <c r="C3735" s="3" t="s">
        <v>8200</v>
      </c>
      <c r="D3735" s="5">
        <v>10000</v>
      </c>
      <c r="E3735" s="7">
        <v>0</v>
      </c>
      <c r="F3735" s="7">
        <f t="shared" si="357"/>
        <v>0</v>
      </c>
      <c r="G3735" s="7">
        <f t="shared" si="358"/>
        <v>0</v>
      </c>
      <c r="H3735" t="s">
        <v>8220</v>
      </c>
      <c r="I3735" t="s">
        <v>8224</v>
      </c>
      <c r="J3735" t="s">
        <v>8246</v>
      </c>
      <c r="K3735">
        <v>1454284500</v>
      </c>
      <c r="L3735">
        <v>1449431237</v>
      </c>
      <c r="M3735" s="13">
        <f t="shared" si="359"/>
        <v>42344.824502314819</v>
      </c>
      <c r="N3735" s="13" t="str">
        <f t="shared" si="360"/>
        <v>2015</v>
      </c>
      <c r="O3735" s="13" t="str">
        <f t="shared" si="361"/>
        <v>Dec</v>
      </c>
      <c r="P3735" s="13">
        <f t="shared" si="362"/>
        <v>42400.996527777781</v>
      </c>
      <c r="Q3735" t="b">
        <v>0</v>
      </c>
      <c r="R3735">
        <v>0</v>
      </c>
      <c r="S3735" t="b">
        <v>0</v>
      </c>
      <c r="T3735" t="s">
        <v>8269</v>
      </c>
      <c r="U3735" s="9" t="s">
        <v>8315</v>
      </c>
      <c r="V3735" t="s">
        <v>8316</v>
      </c>
    </row>
    <row r="3736" spans="1:22" ht="60" hidden="1" x14ac:dyDescent="0.3">
      <c r="A3736">
        <v>3844</v>
      </c>
      <c r="B3736" s="3" t="s">
        <v>3841</v>
      </c>
      <c r="C3736" s="3" t="s">
        <v>7953</v>
      </c>
      <c r="D3736" s="5">
        <v>9800</v>
      </c>
      <c r="E3736" s="7">
        <v>4066</v>
      </c>
      <c r="F3736" s="7">
        <f t="shared" si="357"/>
        <v>41</v>
      </c>
      <c r="G3736" s="7">
        <f t="shared" si="358"/>
        <v>81.319999999999993</v>
      </c>
      <c r="H3736" t="s">
        <v>8220</v>
      </c>
      <c r="I3736" t="s">
        <v>8223</v>
      </c>
      <c r="J3736" t="s">
        <v>8245</v>
      </c>
      <c r="K3736">
        <v>1401778740</v>
      </c>
      <c r="L3736">
        <v>1399474134</v>
      </c>
      <c r="M3736" s="13">
        <f t="shared" si="359"/>
        <v>41766.617291666669</v>
      </c>
      <c r="N3736" s="13" t="str">
        <f t="shared" si="360"/>
        <v>2014</v>
      </c>
      <c r="O3736" s="13" t="str">
        <f t="shared" si="361"/>
        <v>May</v>
      </c>
      <c r="P3736" s="13">
        <f t="shared" si="362"/>
        <v>41793.290972222225</v>
      </c>
      <c r="Q3736" t="b">
        <v>1</v>
      </c>
      <c r="R3736">
        <v>50</v>
      </c>
      <c r="S3736" t="b">
        <v>0</v>
      </c>
      <c r="T3736" t="s">
        <v>8269</v>
      </c>
      <c r="U3736" s="9" t="s">
        <v>8315</v>
      </c>
      <c r="V3736" t="s">
        <v>8316</v>
      </c>
    </row>
    <row r="3737" spans="1:22" ht="60" hidden="1" x14ac:dyDescent="0.3">
      <c r="A3737">
        <v>2908</v>
      </c>
      <c r="B3737" s="3" t="s">
        <v>2908</v>
      </c>
      <c r="C3737" s="3" t="s">
        <v>7018</v>
      </c>
      <c r="D3737" s="5">
        <v>9600</v>
      </c>
      <c r="E3737" s="7">
        <v>264</v>
      </c>
      <c r="F3737" s="7">
        <f t="shared" si="357"/>
        <v>3</v>
      </c>
      <c r="G3737" s="7">
        <f t="shared" si="358"/>
        <v>52.8</v>
      </c>
      <c r="H3737" t="s">
        <v>8220</v>
      </c>
      <c r="I3737" t="s">
        <v>8223</v>
      </c>
      <c r="J3737" t="s">
        <v>8245</v>
      </c>
      <c r="K3737">
        <v>1465407219</v>
      </c>
      <c r="L3737">
        <v>1462815219</v>
      </c>
      <c r="M3737" s="13">
        <f t="shared" si="359"/>
        <v>42499.731701388882</v>
      </c>
      <c r="N3737" s="13" t="str">
        <f t="shared" si="360"/>
        <v>2016</v>
      </c>
      <c r="O3737" s="13" t="str">
        <f t="shared" si="361"/>
        <v>May</v>
      </c>
      <c r="P3737" s="13">
        <f t="shared" si="362"/>
        <v>42529.731701388882</v>
      </c>
      <c r="Q3737" t="b">
        <v>0</v>
      </c>
      <c r="R3737">
        <v>5</v>
      </c>
      <c r="S3737" t="b">
        <v>0</v>
      </c>
      <c r="T3737" t="s">
        <v>8269</v>
      </c>
      <c r="U3737" s="9" t="s">
        <v>8315</v>
      </c>
      <c r="V3737" t="s">
        <v>8316</v>
      </c>
    </row>
    <row r="3738" spans="1:22" hidden="1" x14ac:dyDescent="0.3">
      <c r="A3738">
        <v>4087</v>
      </c>
      <c r="B3738" s="3" t="s">
        <v>4083</v>
      </c>
      <c r="C3738" s="3" t="s">
        <v>8190</v>
      </c>
      <c r="D3738" s="5">
        <v>9600</v>
      </c>
      <c r="E3738" s="7">
        <v>0</v>
      </c>
      <c r="F3738" s="7">
        <f t="shared" si="357"/>
        <v>0</v>
      </c>
      <c r="G3738" s="7">
        <f t="shared" si="358"/>
        <v>0</v>
      </c>
      <c r="H3738" t="s">
        <v>8220</v>
      </c>
      <c r="I3738" t="s">
        <v>8223</v>
      </c>
      <c r="J3738" t="s">
        <v>8245</v>
      </c>
      <c r="K3738">
        <v>1468777786</v>
      </c>
      <c r="L3738">
        <v>1466185786</v>
      </c>
      <c r="M3738" s="13">
        <f t="shared" si="359"/>
        <v>42538.742893518516</v>
      </c>
      <c r="N3738" s="13" t="str">
        <f t="shared" si="360"/>
        <v>2016</v>
      </c>
      <c r="O3738" s="13" t="str">
        <f t="shared" si="361"/>
        <v>Jun</v>
      </c>
      <c r="P3738" s="13">
        <f t="shared" si="362"/>
        <v>42568.742893518516</v>
      </c>
      <c r="Q3738" t="b">
        <v>0</v>
      </c>
      <c r="R3738">
        <v>0</v>
      </c>
      <c r="S3738" t="b">
        <v>0</v>
      </c>
      <c r="T3738" t="s">
        <v>8269</v>
      </c>
      <c r="U3738" s="9" t="s">
        <v>8315</v>
      </c>
      <c r="V3738" t="s">
        <v>8316</v>
      </c>
    </row>
    <row r="3739" spans="1:22" ht="45" hidden="1" x14ac:dyDescent="0.3">
      <c r="A3739">
        <v>2853</v>
      </c>
      <c r="B3739" s="3" t="s">
        <v>2853</v>
      </c>
      <c r="C3739" s="3" t="s">
        <v>6963</v>
      </c>
      <c r="D3739" s="5">
        <v>9500</v>
      </c>
      <c r="E3739" s="7">
        <v>0</v>
      </c>
      <c r="F3739" s="7">
        <f t="shared" si="357"/>
        <v>0</v>
      </c>
      <c r="G3739" s="7">
        <f t="shared" si="358"/>
        <v>0</v>
      </c>
      <c r="H3739" t="s">
        <v>8220</v>
      </c>
      <c r="I3739" t="s">
        <v>8228</v>
      </c>
      <c r="J3739" t="s">
        <v>8250</v>
      </c>
      <c r="K3739">
        <v>1410669297</v>
      </c>
      <c r="L3739">
        <v>1405485297</v>
      </c>
      <c r="M3739" s="13">
        <f t="shared" si="359"/>
        <v>41836.190937499996</v>
      </c>
      <c r="N3739" s="13" t="str">
        <f t="shared" si="360"/>
        <v>2014</v>
      </c>
      <c r="O3739" s="13" t="str">
        <f t="shared" si="361"/>
        <v>Jul</v>
      </c>
      <c r="P3739" s="13">
        <f t="shared" si="362"/>
        <v>41896.190937499996</v>
      </c>
      <c r="Q3739" t="b">
        <v>0</v>
      </c>
      <c r="R3739">
        <v>0</v>
      </c>
      <c r="S3739" t="b">
        <v>0</v>
      </c>
      <c r="T3739" t="s">
        <v>8269</v>
      </c>
      <c r="U3739" s="9" t="s">
        <v>8315</v>
      </c>
      <c r="V3739" t="s">
        <v>8316</v>
      </c>
    </row>
    <row r="3740" spans="1:22" ht="60" hidden="1" x14ac:dyDescent="0.3">
      <c r="A3740">
        <v>4063</v>
      </c>
      <c r="B3740" s="3" t="s">
        <v>4059</v>
      </c>
      <c r="C3740" s="3" t="s">
        <v>8167</v>
      </c>
      <c r="D3740" s="5">
        <v>9500</v>
      </c>
      <c r="E3740" s="7">
        <v>135</v>
      </c>
      <c r="F3740" s="7">
        <f t="shared" si="357"/>
        <v>1</v>
      </c>
      <c r="G3740" s="7">
        <f t="shared" si="358"/>
        <v>15</v>
      </c>
      <c r="H3740" t="s">
        <v>8220</v>
      </c>
      <c r="I3740" t="s">
        <v>8224</v>
      </c>
      <c r="J3740" t="s">
        <v>8246</v>
      </c>
      <c r="K3740">
        <v>1403886084</v>
      </c>
      <c r="L3740">
        <v>1401294084</v>
      </c>
      <c r="M3740" s="13">
        <f t="shared" si="359"/>
        <v>41787.681527777779</v>
      </c>
      <c r="N3740" s="13" t="str">
        <f t="shared" si="360"/>
        <v>2014</v>
      </c>
      <c r="O3740" s="13" t="str">
        <f t="shared" si="361"/>
        <v>May</v>
      </c>
      <c r="P3740" s="13">
        <f t="shared" si="362"/>
        <v>41817.681527777779</v>
      </c>
      <c r="Q3740" t="b">
        <v>0</v>
      </c>
      <c r="R3740">
        <v>9</v>
      </c>
      <c r="S3740" t="b">
        <v>0</v>
      </c>
      <c r="T3740" t="s">
        <v>8269</v>
      </c>
      <c r="U3740" s="9" t="s">
        <v>8315</v>
      </c>
      <c r="V3740" t="s">
        <v>8316</v>
      </c>
    </row>
    <row r="3741" spans="1:22" ht="45" hidden="1" x14ac:dyDescent="0.3">
      <c r="A3741">
        <v>4014</v>
      </c>
      <c r="B3741" s="3" t="s">
        <v>4010</v>
      </c>
      <c r="C3741" s="3" t="s">
        <v>8119</v>
      </c>
      <c r="D3741" s="5">
        <v>9000</v>
      </c>
      <c r="E3741" s="7">
        <v>0</v>
      </c>
      <c r="F3741" s="7">
        <f t="shared" si="357"/>
        <v>0</v>
      </c>
      <c r="G3741" s="7">
        <f t="shared" si="358"/>
        <v>0</v>
      </c>
      <c r="H3741" t="s">
        <v>8220</v>
      </c>
      <c r="I3741" t="s">
        <v>8223</v>
      </c>
      <c r="J3741" t="s">
        <v>8245</v>
      </c>
      <c r="K3741">
        <v>1457157269</v>
      </c>
      <c r="L3741">
        <v>1455861269</v>
      </c>
      <c r="M3741" s="13">
        <f t="shared" si="359"/>
        <v>42419.246168981481</v>
      </c>
      <c r="N3741" s="13" t="str">
        <f t="shared" si="360"/>
        <v>2016</v>
      </c>
      <c r="O3741" s="13" t="str">
        <f t="shared" si="361"/>
        <v>Feb</v>
      </c>
      <c r="P3741" s="13">
        <f t="shared" si="362"/>
        <v>42434.246168981481</v>
      </c>
      <c r="Q3741" t="b">
        <v>0</v>
      </c>
      <c r="R3741">
        <v>0</v>
      </c>
      <c r="S3741" t="b">
        <v>0</v>
      </c>
      <c r="T3741" t="s">
        <v>8269</v>
      </c>
      <c r="U3741" s="9" t="s">
        <v>8315</v>
      </c>
      <c r="V3741" t="s">
        <v>8316</v>
      </c>
    </row>
    <row r="3742" spans="1:22" ht="45" hidden="1" x14ac:dyDescent="0.3">
      <c r="A3742">
        <v>4054</v>
      </c>
      <c r="B3742" s="3" t="s">
        <v>4050</v>
      </c>
      <c r="C3742" s="3" t="s">
        <v>8158</v>
      </c>
      <c r="D3742" s="5">
        <v>8880</v>
      </c>
      <c r="E3742" s="7">
        <v>0</v>
      </c>
      <c r="F3742" s="7">
        <f t="shared" si="357"/>
        <v>0</v>
      </c>
      <c r="G3742" s="7">
        <f t="shared" si="358"/>
        <v>0</v>
      </c>
      <c r="H3742" t="s">
        <v>8220</v>
      </c>
      <c r="I3742" t="s">
        <v>8223</v>
      </c>
      <c r="J3742" t="s">
        <v>8245</v>
      </c>
      <c r="K3742">
        <v>1475294400</v>
      </c>
      <c r="L3742">
        <v>1472674285</v>
      </c>
      <c r="M3742" s="13">
        <f t="shared" si="359"/>
        <v>42613.841261574074</v>
      </c>
      <c r="N3742" s="13" t="str">
        <f t="shared" si="360"/>
        <v>2016</v>
      </c>
      <c r="O3742" s="13" t="str">
        <f t="shared" si="361"/>
        <v>Aug</v>
      </c>
      <c r="P3742" s="13">
        <f t="shared" si="362"/>
        <v>42644.166666666672</v>
      </c>
      <c r="Q3742" t="b">
        <v>0</v>
      </c>
      <c r="R3742">
        <v>0</v>
      </c>
      <c r="S3742" t="b">
        <v>0</v>
      </c>
      <c r="T3742" t="s">
        <v>8269</v>
      </c>
      <c r="U3742" s="9" t="s">
        <v>8315</v>
      </c>
      <c r="V3742" t="s">
        <v>8316</v>
      </c>
    </row>
    <row r="3743" spans="1:22" ht="30" hidden="1" x14ac:dyDescent="0.3">
      <c r="A3743">
        <v>3746</v>
      </c>
      <c r="B3743" s="3" t="s">
        <v>3743</v>
      </c>
      <c r="C3743" s="3" t="s">
        <v>7856</v>
      </c>
      <c r="D3743" s="5">
        <v>8500</v>
      </c>
      <c r="E3743" s="7">
        <v>202</v>
      </c>
      <c r="F3743" s="7">
        <f t="shared" ref="F3743:F3806" si="363">IFERROR(ROUND(E3743/D3743*100,0),0)</f>
        <v>2</v>
      </c>
      <c r="G3743" s="7">
        <f t="shared" si="358"/>
        <v>202</v>
      </c>
      <c r="H3743" t="s">
        <v>8220</v>
      </c>
      <c r="I3743" t="s">
        <v>8223</v>
      </c>
      <c r="J3743" t="s">
        <v>8245</v>
      </c>
      <c r="K3743">
        <v>1475918439</v>
      </c>
      <c r="L3743">
        <v>1473326439</v>
      </c>
      <c r="M3743" s="13">
        <f t="shared" si="359"/>
        <v>42621.389340277776</v>
      </c>
      <c r="N3743" s="13" t="str">
        <f t="shared" si="360"/>
        <v>2016</v>
      </c>
      <c r="O3743" s="13" t="str">
        <f t="shared" si="361"/>
        <v>Sep</v>
      </c>
      <c r="P3743" s="13">
        <f t="shared" si="362"/>
        <v>42651.389340277776</v>
      </c>
      <c r="Q3743" t="b">
        <v>0</v>
      </c>
      <c r="R3743">
        <v>1</v>
      </c>
      <c r="S3743" t="b">
        <v>0</v>
      </c>
      <c r="T3743" t="s">
        <v>8269</v>
      </c>
      <c r="U3743" s="9" t="s">
        <v>8315</v>
      </c>
      <c r="V3743" t="s">
        <v>8316</v>
      </c>
    </row>
    <row r="3744" spans="1:22" ht="60" hidden="1" x14ac:dyDescent="0.3">
      <c r="A3744">
        <v>2846</v>
      </c>
      <c r="B3744" s="3" t="s">
        <v>2846</v>
      </c>
      <c r="C3744" s="3" t="s">
        <v>6956</v>
      </c>
      <c r="D3744" s="5">
        <v>8000</v>
      </c>
      <c r="E3744" s="7">
        <v>0</v>
      </c>
      <c r="F3744" s="7">
        <f t="shared" si="363"/>
        <v>0</v>
      </c>
      <c r="G3744" s="7">
        <f t="shared" si="358"/>
        <v>0</v>
      </c>
      <c r="H3744" t="s">
        <v>8220</v>
      </c>
      <c r="I3744" t="s">
        <v>8223</v>
      </c>
      <c r="J3744" t="s">
        <v>8245</v>
      </c>
      <c r="K3744">
        <v>1432917394</v>
      </c>
      <c r="L3744">
        <v>1429029394</v>
      </c>
      <c r="M3744" s="13">
        <f t="shared" si="359"/>
        <v>42108.692060185189</v>
      </c>
      <c r="N3744" s="13" t="str">
        <f t="shared" si="360"/>
        <v>2015</v>
      </c>
      <c r="O3744" s="13" t="str">
        <f t="shared" si="361"/>
        <v>Apr</v>
      </c>
      <c r="P3744" s="13">
        <f t="shared" si="362"/>
        <v>42153.692060185189</v>
      </c>
      <c r="Q3744" t="b">
        <v>0</v>
      </c>
      <c r="R3744">
        <v>0</v>
      </c>
      <c r="S3744" t="b">
        <v>0</v>
      </c>
      <c r="T3744" t="s">
        <v>8269</v>
      </c>
      <c r="U3744" s="9" t="s">
        <v>8315</v>
      </c>
      <c r="V3744" t="s">
        <v>8316</v>
      </c>
    </row>
    <row r="3745" spans="1:22" ht="45" hidden="1" x14ac:dyDescent="0.3">
      <c r="A3745">
        <v>2850</v>
      </c>
      <c r="B3745" s="3" t="s">
        <v>2850</v>
      </c>
      <c r="C3745" s="3" t="s">
        <v>6960</v>
      </c>
      <c r="D3745" s="5">
        <v>8000</v>
      </c>
      <c r="E3745" s="7">
        <v>311</v>
      </c>
      <c r="F3745" s="7">
        <f t="shared" si="363"/>
        <v>4</v>
      </c>
      <c r="G3745" s="7">
        <f t="shared" si="358"/>
        <v>23.92</v>
      </c>
      <c r="H3745" t="s">
        <v>8220</v>
      </c>
      <c r="I3745" t="s">
        <v>8223</v>
      </c>
      <c r="J3745" t="s">
        <v>8245</v>
      </c>
      <c r="K3745">
        <v>1409962211</v>
      </c>
      <c r="L3745">
        <v>1407370211</v>
      </c>
      <c r="M3745" s="13">
        <f t="shared" si="359"/>
        <v>41858.007071759261</v>
      </c>
      <c r="N3745" s="13" t="str">
        <f t="shared" si="360"/>
        <v>2014</v>
      </c>
      <c r="O3745" s="13" t="str">
        <f t="shared" si="361"/>
        <v>Aug</v>
      </c>
      <c r="P3745" s="13">
        <f t="shared" si="362"/>
        <v>41888.007071759261</v>
      </c>
      <c r="Q3745" t="b">
        <v>0</v>
      </c>
      <c r="R3745">
        <v>13</v>
      </c>
      <c r="S3745" t="b">
        <v>0</v>
      </c>
      <c r="T3745" t="s">
        <v>8269</v>
      </c>
      <c r="U3745" s="9" t="s">
        <v>8315</v>
      </c>
      <c r="V3745" t="s">
        <v>8316</v>
      </c>
    </row>
    <row r="3746" spans="1:22" ht="45" hidden="1" x14ac:dyDescent="0.3">
      <c r="A3746">
        <v>3889</v>
      </c>
      <c r="B3746" s="3" t="s">
        <v>3886</v>
      </c>
      <c r="C3746" s="3" t="s">
        <v>7997</v>
      </c>
      <c r="D3746" s="5">
        <v>8000</v>
      </c>
      <c r="E3746" s="7">
        <v>118</v>
      </c>
      <c r="F3746" s="7">
        <f t="shared" si="363"/>
        <v>1</v>
      </c>
      <c r="G3746" s="7">
        <f t="shared" si="358"/>
        <v>13.11</v>
      </c>
      <c r="H3746" t="s">
        <v>8220</v>
      </c>
      <c r="I3746" t="s">
        <v>8223</v>
      </c>
      <c r="J3746" t="s">
        <v>8245</v>
      </c>
      <c r="K3746">
        <v>1420413960</v>
      </c>
      <c r="L3746">
        <v>1417651630</v>
      </c>
      <c r="M3746" s="13">
        <f t="shared" si="359"/>
        <v>41977.004976851851</v>
      </c>
      <c r="N3746" s="13" t="str">
        <f t="shared" si="360"/>
        <v>2014</v>
      </c>
      <c r="O3746" s="13" t="str">
        <f t="shared" si="361"/>
        <v>Dec</v>
      </c>
      <c r="P3746" s="13">
        <f t="shared" si="362"/>
        <v>42008.976388888885</v>
      </c>
      <c r="Q3746" t="b">
        <v>0</v>
      </c>
      <c r="R3746">
        <v>9</v>
      </c>
      <c r="S3746" t="b">
        <v>0</v>
      </c>
      <c r="T3746" t="s">
        <v>8269</v>
      </c>
      <c r="U3746" s="9" t="s">
        <v>8315</v>
      </c>
      <c r="V3746" t="s">
        <v>8316</v>
      </c>
    </row>
    <row r="3747" spans="1:22" ht="45" hidden="1" x14ac:dyDescent="0.3">
      <c r="A3747">
        <v>3911</v>
      </c>
      <c r="B3747" s="3" t="s">
        <v>3908</v>
      </c>
      <c r="C3747" s="3" t="s">
        <v>8019</v>
      </c>
      <c r="D3747" s="5">
        <v>8000</v>
      </c>
      <c r="E3747" s="7">
        <v>2993</v>
      </c>
      <c r="F3747" s="7">
        <f t="shared" si="363"/>
        <v>37</v>
      </c>
      <c r="G3747" s="7">
        <f t="shared" si="358"/>
        <v>83.14</v>
      </c>
      <c r="H3747" t="s">
        <v>8220</v>
      </c>
      <c r="I3747" t="s">
        <v>8223</v>
      </c>
      <c r="J3747" t="s">
        <v>8245</v>
      </c>
      <c r="K3747">
        <v>1417033777</v>
      </c>
      <c r="L3747">
        <v>1414438177</v>
      </c>
      <c r="M3747" s="13">
        <f t="shared" si="359"/>
        <v>41939.8122337963</v>
      </c>
      <c r="N3747" s="13" t="str">
        <f t="shared" si="360"/>
        <v>2014</v>
      </c>
      <c r="O3747" s="13" t="str">
        <f t="shared" si="361"/>
        <v>Oct</v>
      </c>
      <c r="P3747" s="13">
        <f t="shared" si="362"/>
        <v>41969.853900462964</v>
      </c>
      <c r="Q3747" t="b">
        <v>0</v>
      </c>
      <c r="R3747">
        <v>36</v>
      </c>
      <c r="S3747" t="b">
        <v>0</v>
      </c>
      <c r="T3747" t="s">
        <v>8269</v>
      </c>
      <c r="U3747" s="9" t="s">
        <v>8315</v>
      </c>
      <c r="V3747" t="s">
        <v>8316</v>
      </c>
    </row>
    <row r="3748" spans="1:22" ht="45" hidden="1" x14ac:dyDescent="0.3">
      <c r="A3748">
        <v>3931</v>
      </c>
      <c r="B3748" s="3" t="s">
        <v>3928</v>
      </c>
      <c r="C3748" s="3" t="s">
        <v>8039</v>
      </c>
      <c r="D3748" s="5">
        <v>8000</v>
      </c>
      <c r="E3748" s="7">
        <v>0</v>
      </c>
      <c r="F3748" s="7">
        <f t="shared" si="363"/>
        <v>0</v>
      </c>
      <c r="G3748" s="7">
        <f t="shared" si="358"/>
        <v>0</v>
      </c>
      <c r="H3748" t="s">
        <v>8220</v>
      </c>
      <c r="I3748" t="s">
        <v>8223</v>
      </c>
      <c r="J3748" t="s">
        <v>8245</v>
      </c>
      <c r="K3748">
        <v>1441510707</v>
      </c>
      <c r="L3748">
        <v>1439350707</v>
      </c>
      <c r="M3748" s="13">
        <f t="shared" si="359"/>
        <v>42228.151701388888</v>
      </c>
      <c r="N3748" s="13" t="str">
        <f t="shared" si="360"/>
        <v>2015</v>
      </c>
      <c r="O3748" s="13" t="str">
        <f t="shared" si="361"/>
        <v>Aug</v>
      </c>
      <c r="P3748" s="13">
        <f t="shared" si="362"/>
        <v>42253.151701388888</v>
      </c>
      <c r="Q3748" t="b">
        <v>0</v>
      </c>
      <c r="R3748">
        <v>0</v>
      </c>
      <c r="S3748" t="b">
        <v>0</v>
      </c>
      <c r="T3748" t="s">
        <v>8269</v>
      </c>
      <c r="U3748" s="9" t="s">
        <v>8315</v>
      </c>
      <c r="V3748" t="s">
        <v>8316</v>
      </c>
    </row>
    <row r="3749" spans="1:22" ht="30" hidden="1" x14ac:dyDescent="0.3">
      <c r="A3749">
        <v>4000</v>
      </c>
      <c r="B3749" s="3" t="s">
        <v>3996</v>
      </c>
      <c r="C3749" s="3" t="s">
        <v>8106</v>
      </c>
      <c r="D3749" s="5">
        <v>8000</v>
      </c>
      <c r="E3749" s="7">
        <v>10</v>
      </c>
      <c r="F3749" s="7">
        <f t="shared" si="363"/>
        <v>0</v>
      </c>
      <c r="G3749" s="7">
        <f t="shared" si="358"/>
        <v>10</v>
      </c>
      <c r="H3749" t="s">
        <v>8220</v>
      </c>
      <c r="I3749" t="s">
        <v>8223</v>
      </c>
      <c r="J3749" t="s">
        <v>8245</v>
      </c>
      <c r="K3749">
        <v>1462631358</v>
      </c>
      <c r="L3749">
        <v>1457450958</v>
      </c>
      <c r="M3749" s="13">
        <f t="shared" si="359"/>
        <v>42437.64534722222</v>
      </c>
      <c r="N3749" s="13" t="str">
        <f t="shared" si="360"/>
        <v>2016</v>
      </c>
      <c r="O3749" s="13" t="str">
        <f t="shared" si="361"/>
        <v>Mar</v>
      </c>
      <c r="P3749" s="13">
        <f t="shared" si="362"/>
        <v>42497.603680555556</v>
      </c>
      <c r="Q3749" t="b">
        <v>0</v>
      </c>
      <c r="R3749">
        <v>1</v>
      </c>
      <c r="S3749" t="b">
        <v>0</v>
      </c>
      <c r="T3749" t="s">
        <v>8269</v>
      </c>
      <c r="U3749" s="9" t="s">
        <v>8315</v>
      </c>
      <c r="V3749" t="s">
        <v>8316</v>
      </c>
    </row>
    <row r="3750" spans="1:22" ht="45" hidden="1" x14ac:dyDescent="0.3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s="7">
        <f t="shared" si="363"/>
        <v>104</v>
      </c>
      <c r="G3750" s="7">
        <f t="shared" si="358"/>
        <v>99.54</v>
      </c>
      <c r="H3750" t="s">
        <v>8218</v>
      </c>
      <c r="I3750" t="s">
        <v>8223</v>
      </c>
      <c r="J3750" t="s">
        <v>8245</v>
      </c>
      <c r="K3750">
        <v>1455602340</v>
      </c>
      <c r="L3750">
        <v>1453827436</v>
      </c>
      <c r="M3750" s="13">
        <f t="shared" si="359"/>
        <v>42395.706435185188</v>
      </c>
      <c r="N3750" s="13" t="str">
        <f t="shared" si="360"/>
        <v>2016</v>
      </c>
      <c r="O3750" s="13" t="str">
        <f t="shared" si="361"/>
        <v>Jan</v>
      </c>
      <c r="P3750" s="13">
        <f t="shared" si="362"/>
        <v>42416.249305555553</v>
      </c>
      <c r="Q3750" t="b">
        <v>0</v>
      </c>
      <c r="R3750">
        <v>52</v>
      </c>
      <c r="S3750" t="b">
        <v>1</v>
      </c>
      <c r="T3750" t="s">
        <v>8303</v>
      </c>
      <c r="U3750" s="9" t="s">
        <v>8315</v>
      </c>
      <c r="V3750" t="s">
        <v>8357</v>
      </c>
    </row>
    <row r="3751" spans="1:22" ht="45" hidden="1" x14ac:dyDescent="0.3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s="7">
        <f t="shared" si="363"/>
        <v>105</v>
      </c>
      <c r="G3751" s="7">
        <f t="shared" si="358"/>
        <v>75</v>
      </c>
      <c r="H3751" t="s">
        <v>8218</v>
      </c>
      <c r="I3751" t="s">
        <v>8223</v>
      </c>
      <c r="J3751" t="s">
        <v>8245</v>
      </c>
      <c r="K3751">
        <v>1461902340</v>
      </c>
      <c r="L3751">
        <v>1459220588</v>
      </c>
      <c r="M3751" s="13">
        <f t="shared" si="359"/>
        <v>42458.127175925925</v>
      </c>
      <c r="N3751" s="13" t="str">
        <f t="shared" si="360"/>
        <v>2016</v>
      </c>
      <c r="O3751" s="13" t="str">
        <f t="shared" si="361"/>
        <v>Mar</v>
      </c>
      <c r="P3751" s="13">
        <f t="shared" si="362"/>
        <v>42489.165972222225</v>
      </c>
      <c r="Q3751" t="b">
        <v>0</v>
      </c>
      <c r="R3751">
        <v>7</v>
      </c>
      <c r="S3751" t="b">
        <v>1</v>
      </c>
      <c r="T3751" t="s">
        <v>8303</v>
      </c>
      <c r="U3751" s="9" t="s">
        <v>8315</v>
      </c>
      <c r="V3751" t="s">
        <v>8357</v>
      </c>
    </row>
    <row r="3752" spans="1:22" ht="90" hidden="1" x14ac:dyDescent="0.3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s="7">
        <f t="shared" si="363"/>
        <v>100</v>
      </c>
      <c r="G3752" s="7">
        <f t="shared" si="358"/>
        <v>215.25</v>
      </c>
      <c r="H3752" t="s">
        <v>8218</v>
      </c>
      <c r="I3752" t="s">
        <v>8223</v>
      </c>
      <c r="J3752" t="s">
        <v>8245</v>
      </c>
      <c r="K3752">
        <v>1423555140</v>
      </c>
      <c r="L3752">
        <v>1421105608</v>
      </c>
      <c r="M3752" s="13">
        <f t="shared" si="359"/>
        <v>42016.981574074074</v>
      </c>
      <c r="N3752" s="13" t="str">
        <f t="shared" si="360"/>
        <v>2015</v>
      </c>
      <c r="O3752" s="13" t="str">
        <f t="shared" si="361"/>
        <v>Jan</v>
      </c>
      <c r="P3752" s="13">
        <f t="shared" si="362"/>
        <v>42045.332638888889</v>
      </c>
      <c r="Q3752" t="b">
        <v>0</v>
      </c>
      <c r="R3752">
        <v>28</v>
      </c>
      <c r="S3752" t="b">
        <v>1</v>
      </c>
      <c r="T3752" t="s">
        <v>8303</v>
      </c>
      <c r="U3752" s="9" t="s">
        <v>8315</v>
      </c>
      <c r="V3752" t="s">
        <v>8357</v>
      </c>
    </row>
    <row r="3753" spans="1:22" ht="45" hidden="1" x14ac:dyDescent="0.3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s="7">
        <f t="shared" si="363"/>
        <v>133</v>
      </c>
      <c r="G3753" s="7">
        <f t="shared" si="358"/>
        <v>120.55</v>
      </c>
      <c r="H3753" t="s">
        <v>8218</v>
      </c>
      <c r="I3753" t="s">
        <v>8223</v>
      </c>
      <c r="J3753" t="s">
        <v>8245</v>
      </c>
      <c r="K3753">
        <v>1459641073</v>
      </c>
      <c r="L3753">
        <v>1454460673</v>
      </c>
      <c r="M3753" s="13">
        <f t="shared" si="359"/>
        <v>42403.035567129627</v>
      </c>
      <c r="N3753" s="13" t="str">
        <f t="shared" si="360"/>
        <v>2016</v>
      </c>
      <c r="O3753" s="13" t="str">
        <f t="shared" si="361"/>
        <v>Feb</v>
      </c>
      <c r="P3753" s="13">
        <f t="shared" si="362"/>
        <v>42462.993900462956</v>
      </c>
      <c r="Q3753" t="b">
        <v>0</v>
      </c>
      <c r="R3753">
        <v>11</v>
      </c>
      <c r="S3753" t="b">
        <v>1</v>
      </c>
      <c r="T3753" t="s">
        <v>8303</v>
      </c>
      <c r="U3753" s="9" t="s">
        <v>8315</v>
      </c>
      <c r="V3753" t="s">
        <v>8357</v>
      </c>
    </row>
    <row r="3754" spans="1:22" ht="60" hidden="1" x14ac:dyDescent="0.3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s="7">
        <f t="shared" si="363"/>
        <v>113</v>
      </c>
      <c r="G3754" s="7">
        <f t="shared" si="358"/>
        <v>37.67</v>
      </c>
      <c r="H3754" t="s">
        <v>8218</v>
      </c>
      <c r="I3754" t="s">
        <v>8224</v>
      </c>
      <c r="J3754" t="s">
        <v>8246</v>
      </c>
      <c r="K3754">
        <v>1476651600</v>
      </c>
      <c r="L3754">
        <v>1473189335</v>
      </c>
      <c r="M3754" s="13">
        <f t="shared" si="359"/>
        <v>42619.802488425921</v>
      </c>
      <c r="N3754" s="13" t="str">
        <f t="shared" si="360"/>
        <v>2016</v>
      </c>
      <c r="O3754" s="13" t="str">
        <f t="shared" si="361"/>
        <v>Sep</v>
      </c>
      <c r="P3754" s="13">
        <f t="shared" si="362"/>
        <v>42659.875</v>
      </c>
      <c r="Q3754" t="b">
        <v>0</v>
      </c>
      <c r="R3754">
        <v>15</v>
      </c>
      <c r="S3754" t="b">
        <v>1</v>
      </c>
      <c r="T3754" t="s">
        <v>8303</v>
      </c>
      <c r="U3754" s="9" t="s">
        <v>8315</v>
      </c>
      <c r="V3754" t="s">
        <v>8357</v>
      </c>
    </row>
    <row r="3755" spans="1:22" ht="60" hidden="1" x14ac:dyDescent="0.3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s="7">
        <f t="shared" si="363"/>
        <v>103</v>
      </c>
      <c r="G3755" s="7">
        <f t="shared" si="358"/>
        <v>172.23</v>
      </c>
      <c r="H3755" t="s">
        <v>8218</v>
      </c>
      <c r="I3755" t="s">
        <v>8223</v>
      </c>
      <c r="J3755" t="s">
        <v>8245</v>
      </c>
      <c r="K3755">
        <v>1433289600</v>
      </c>
      <c r="L3755">
        <v>1430768800</v>
      </c>
      <c r="M3755" s="13">
        <f t="shared" si="359"/>
        <v>42128.824074074073</v>
      </c>
      <c r="N3755" s="13" t="str">
        <f t="shared" si="360"/>
        <v>2015</v>
      </c>
      <c r="O3755" s="13" t="str">
        <f t="shared" si="361"/>
        <v>May</v>
      </c>
      <c r="P3755" s="13">
        <f t="shared" si="362"/>
        <v>42158</v>
      </c>
      <c r="Q3755" t="b">
        <v>0</v>
      </c>
      <c r="R3755">
        <v>30</v>
      </c>
      <c r="S3755" t="b">
        <v>1</v>
      </c>
      <c r="T3755" t="s">
        <v>8303</v>
      </c>
      <c r="U3755" s="9" t="s">
        <v>8315</v>
      </c>
      <c r="V3755" t="s">
        <v>8357</v>
      </c>
    </row>
    <row r="3756" spans="1:22" ht="45" hidden="1" x14ac:dyDescent="0.3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s="7">
        <f t="shared" si="363"/>
        <v>120</v>
      </c>
      <c r="G3756" s="7">
        <f t="shared" si="358"/>
        <v>111.11</v>
      </c>
      <c r="H3756" t="s">
        <v>8218</v>
      </c>
      <c r="I3756" t="s">
        <v>8223</v>
      </c>
      <c r="J3756" t="s">
        <v>8245</v>
      </c>
      <c r="K3756">
        <v>1406350740</v>
      </c>
      <c r="L3756">
        <v>1403125737</v>
      </c>
      <c r="M3756" s="13">
        <f t="shared" si="359"/>
        <v>41808.881215277775</v>
      </c>
      <c r="N3756" s="13" t="str">
        <f t="shared" si="360"/>
        <v>2014</v>
      </c>
      <c r="O3756" s="13" t="str">
        <f t="shared" si="361"/>
        <v>Jun</v>
      </c>
      <c r="P3756" s="13">
        <f t="shared" si="362"/>
        <v>41846.207638888889</v>
      </c>
      <c r="Q3756" t="b">
        <v>0</v>
      </c>
      <c r="R3756">
        <v>27</v>
      </c>
      <c r="S3756" t="b">
        <v>1</v>
      </c>
      <c r="T3756" t="s">
        <v>8303</v>
      </c>
      <c r="U3756" s="9" t="s">
        <v>8315</v>
      </c>
      <c r="V3756" t="s">
        <v>8357</v>
      </c>
    </row>
    <row r="3757" spans="1:22" ht="45" hidden="1" x14ac:dyDescent="0.3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s="7">
        <f t="shared" si="363"/>
        <v>130</v>
      </c>
      <c r="G3757" s="7">
        <f t="shared" si="358"/>
        <v>25.46</v>
      </c>
      <c r="H3757" t="s">
        <v>8218</v>
      </c>
      <c r="I3757" t="s">
        <v>8224</v>
      </c>
      <c r="J3757" t="s">
        <v>8246</v>
      </c>
      <c r="K3757">
        <v>1460753307</v>
      </c>
      <c r="L3757">
        <v>1458161307</v>
      </c>
      <c r="M3757" s="13">
        <f t="shared" si="359"/>
        <v>42445.866979166662</v>
      </c>
      <c r="N3757" s="13" t="str">
        <f t="shared" si="360"/>
        <v>2016</v>
      </c>
      <c r="O3757" s="13" t="str">
        <f t="shared" si="361"/>
        <v>Mar</v>
      </c>
      <c r="P3757" s="13">
        <f t="shared" si="362"/>
        <v>42475.866979166662</v>
      </c>
      <c r="Q3757" t="b">
        <v>0</v>
      </c>
      <c r="R3757">
        <v>28</v>
      </c>
      <c r="S3757" t="b">
        <v>1</v>
      </c>
      <c r="T3757" t="s">
        <v>8303</v>
      </c>
      <c r="U3757" s="9" t="s">
        <v>8315</v>
      </c>
      <c r="V3757" t="s">
        <v>8357</v>
      </c>
    </row>
    <row r="3758" spans="1:22" ht="45" hidden="1" x14ac:dyDescent="0.3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s="7">
        <f t="shared" si="363"/>
        <v>101</v>
      </c>
      <c r="G3758" s="7">
        <f t="shared" si="358"/>
        <v>267.64999999999998</v>
      </c>
      <c r="H3758" t="s">
        <v>8218</v>
      </c>
      <c r="I3758" t="s">
        <v>8223</v>
      </c>
      <c r="J3758" t="s">
        <v>8245</v>
      </c>
      <c r="K3758">
        <v>1402515198</v>
      </c>
      <c r="L3758">
        <v>1399923198</v>
      </c>
      <c r="M3758" s="13">
        <f t="shared" si="359"/>
        <v>41771.814791666664</v>
      </c>
      <c r="N3758" s="13" t="str">
        <f t="shared" si="360"/>
        <v>2014</v>
      </c>
      <c r="O3758" s="13" t="str">
        <f t="shared" si="361"/>
        <v>May</v>
      </c>
      <c r="P3758" s="13">
        <f t="shared" si="362"/>
        <v>41801.814791666664</v>
      </c>
      <c r="Q3758" t="b">
        <v>0</v>
      </c>
      <c r="R3758">
        <v>17</v>
      </c>
      <c r="S3758" t="b">
        <v>1</v>
      </c>
      <c r="T3758" t="s">
        <v>8303</v>
      </c>
      <c r="U3758" s="9" t="s">
        <v>8315</v>
      </c>
      <c r="V3758" t="s">
        <v>8357</v>
      </c>
    </row>
    <row r="3759" spans="1:22" ht="45" hidden="1" x14ac:dyDescent="0.3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s="7">
        <f t="shared" si="363"/>
        <v>109</v>
      </c>
      <c r="G3759" s="7">
        <f t="shared" si="358"/>
        <v>75.959999999999994</v>
      </c>
      <c r="H3759" t="s">
        <v>8218</v>
      </c>
      <c r="I3759" t="s">
        <v>8223</v>
      </c>
      <c r="J3759" t="s">
        <v>8245</v>
      </c>
      <c r="K3759">
        <v>1417465515</v>
      </c>
      <c r="L3759">
        <v>1415737515</v>
      </c>
      <c r="M3759" s="13">
        <f t="shared" si="359"/>
        <v>41954.850868055553</v>
      </c>
      <c r="N3759" s="13" t="str">
        <f t="shared" si="360"/>
        <v>2014</v>
      </c>
      <c r="O3759" s="13" t="str">
        <f t="shared" si="361"/>
        <v>Nov</v>
      </c>
      <c r="P3759" s="13">
        <f t="shared" si="362"/>
        <v>41974.850868055553</v>
      </c>
      <c r="Q3759" t="b">
        <v>0</v>
      </c>
      <c r="R3759">
        <v>50</v>
      </c>
      <c r="S3759" t="b">
        <v>1</v>
      </c>
      <c r="T3759" t="s">
        <v>8303</v>
      </c>
      <c r="U3759" s="9" t="s">
        <v>8315</v>
      </c>
      <c r="V3759" t="s">
        <v>8357</v>
      </c>
    </row>
    <row r="3760" spans="1:22" ht="30" hidden="1" x14ac:dyDescent="0.3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s="7">
        <f t="shared" si="363"/>
        <v>102</v>
      </c>
      <c r="G3760" s="7">
        <f t="shared" si="358"/>
        <v>59.04</v>
      </c>
      <c r="H3760" t="s">
        <v>8218</v>
      </c>
      <c r="I3760" t="s">
        <v>8223</v>
      </c>
      <c r="J3760" t="s">
        <v>8245</v>
      </c>
      <c r="K3760">
        <v>1400475600</v>
      </c>
      <c r="L3760">
        <v>1397819938</v>
      </c>
      <c r="M3760" s="13">
        <f t="shared" si="359"/>
        <v>41747.471504629626</v>
      </c>
      <c r="N3760" s="13" t="str">
        <f t="shared" si="360"/>
        <v>2014</v>
      </c>
      <c r="O3760" s="13" t="str">
        <f t="shared" si="361"/>
        <v>Apr</v>
      </c>
      <c r="P3760" s="13">
        <f t="shared" si="362"/>
        <v>41778.208333333336</v>
      </c>
      <c r="Q3760" t="b">
        <v>0</v>
      </c>
      <c r="R3760">
        <v>26</v>
      </c>
      <c r="S3760" t="b">
        <v>1</v>
      </c>
      <c r="T3760" t="s">
        <v>8303</v>
      </c>
      <c r="U3760" s="9" t="s">
        <v>8315</v>
      </c>
      <c r="V3760" t="s">
        <v>8357</v>
      </c>
    </row>
    <row r="3761" spans="1:22" ht="30" hidden="1" x14ac:dyDescent="0.3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s="7">
        <f t="shared" si="363"/>
        <v>110</v>
      </c>
      <c r="G3761" s="7">
        <f t="shared" si="358"/>
        <v>50.11</v>
      </c>
      <c r="H3761" t="s">
        <v>8218</v>
      </c>
      <c r="I3761" t="s">
        <v>8223</v>
      </c>
      <c r="J3761" t="s">
        <v>8245</v>
      </c>
      <c r="K3761">
        <v>1440556553</v>
      </c>
      <c r="L3761">
        <v>1435372553</v>
      </c>
      <c r="M3761" s="13">
        <f t="shared" si="359"/>
        <v>42182.108252314814</v>
      </c>
      <c r="N3761" s="13" t="str">
        <f t="shared" si="360"/>
        <v>2015</v>
      </c>
      <c r="O3761" s="13" t="str">
        <f t="shared" si="361"/>
        <v>Jun</v>
      </c>
      <c r="P3761" s="13">
        <f t="shared" si="362"/>
        <v>42242.108252314814</v>
      </c>
      <c r="Q3761" t="b">
        <v>0</v>
      </c>
      <c r="R3761">
        <v>88</v>
      </c>
      <c r="S3761" t="b">
        <v>1</v>
      </c>
      <c r="T3761" t="s">
        <v>8303</v>
      </c>
      <c r="U3761" s="9" t="s">
        <v>8315</v>
      </c>
      <c r="V3761" t="s">
        <v>8357</v>
      </c>
    </row>
    <row r="3762" spans="1:22" ht="45" hidden="1" x14ac:dyDescent="0.3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s="7">
        <f t="shared" si="363"/>
        <v>101</v>
      </c>
      <c r="G3762" s="7">
        <f t="shared" si="358"/>
        <v>55.5</v>
      </c>
      <c r="H3762" t="s">
        <v>8218</v>
      </c>
      <c r="I3762" t="s">
        <v>8223</v>
      </c>
      <c r="J3762" t="s">
        <v>8245</v>
      </c>
      <c r="K3762">
        <v>1399293386</v>
      </c>
      <c r="L3762">
        <v>1397133386</v>
      </c>
      <c r="M3762" s="13">
        <f t="shared" si="359"/>
        <v>41739.525300925925</v>
      </c>
      <c r="N3762" s="13" t="str">
        <f t="shared" si="360"/>
        <v>2014</v>
      </c>
      <c r="O3762" s="13" t="str">
        <f t="shared" si="361"/>
        <v>Apr</v>
      </c>
      <c r="P3762" s="13">
        <f t="shared" si="362"/>
        <v>41764.525300925925</v>
      </c>
      <c r="Q3762" t="b">
        <v>0</v>
      </c>
      <c r="R3762">
        <v>91</v>
      </c>
      <c r="S3762" t="b">
        <v>1</v>
      </c>
      <c r="T3762" t="s">
        <v>8303</v>
      </c>
      <c r="U3762" s="9" t="s">
        <v>8315</v>
      </c>
      <c r="V3762" t="s">
        <v>8357</v>
      </c>
    </row>
    <row r="3763" spans="1:22" ht="60" hidden="1" x14ac:dyDescent="0.3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s="7">
        <f t="shared" si="363"/>
        <v>100</v>
      </c>
      <c r="G3763" s="7">
        <f t="shared" si="358"/>
        <v>166.67</v>
      </c>
      <c r="H3763" t="s">
        <v>8218</v>
      </c>
      <c r="I3763" t="s">
        <v>8224</v>
      </c>
      <c r="J3763" t="s">
        <v>8246</v>
      </c>
      <c r="K3763">
        <v>1439247600</v>
      </c>
      <c r="L3763">
        <v>1434625937</v>
      </c>
      <c r="M3763" s="13">
        <f t="shared" si="359"/>
        <v>42173.466863425929</v>
      </c>
      <c r="N3763" s="13" t="str">
        <f t="shared" si="360"/>
        <v>2015</v>
      </c>
      <c r="O3763" s="13" t="str">
        <f t="shared" si="361"/>
        <v>Jun</v>
      </c>
      <c r="P3763" s="13">
        <f t="shared" si="362"/>
        <v>42226.958333333328</v>
      </c>
      <c r="Q3763" t="b">
        <v>0</v>
      </c>
      <c r="R3763">
        <v>3</v>
      </c>
      <c r="S3763" t="b">
        <v>1</v>
      </c>
      <c r="T3763" t="s">
        <v>8303</v>
      </c>
      <c r="U3763" s="9" t="s">
        <v>8315</v>
      </c>
      <c r="V3763" t="s">
        <v>8357</v>
      </c>
    </row>
    <row r="3764" spans="1:22" ht="45" hidden="1" x14ac:dyDescent="0.3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s="7">
        <f t="shared" si="363"/>
        <v>106</v>
      </c>
      <c r="G3764" s="7">
        <f t="shared" si="358"/>
        <v>47.43</v>
      </c>
      <c r="H3764" t="s">
        <v>8218</v>
      </c>
      <c r="I3764" t="s">
        <v>8224</v>
      </c>
      <c r="J3764" t="s">
        <v>8246</v>
      </c>
      <c r="K3764">
        <v>1438543889</v>
      </c>
      <c r="L3764">
        <v>1436383889</v>
      </c>
      <c r="M3764" s="13">
        <f t="shared" si="359"/>
        <v>42193.813530092593</v>
      </c>
      <c r="N3764" s="13" t="str">
        <f t="shared" si="360"/>
        <v>2015</v>
      </c>
      <c r="O3764" s="13" t="str">
        <f t="shared" si="361"/>
        <v>Jul</v>
      </c>
      <c r="P3764" s="13">
        <f t="shared" si="362"/>
        <v>42218.813530092593</v>
      </c>
      <c r="Q3764" t="b">
        <v>0</v>
      </c>
      <c r="R3764">
        <v>28</v>
      </c>
      <c r="S3764" t="b">
        <v>1</v>
      </c>
      <c r="T3764" t="s">
        <v>8303</v>
      </c>
      <c r="U3764" s="9" t="s">
        <v>8315</v>
      </c>
      <c r="V3764" t="s">
        <v>8357</v>
      </c>
    </row>
    <row r="3765" spans="1:22" ht="30" hidden="1" x14ac:dyDescent="0.3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s="7">
        <f t="shared" si="363"/>
        <v>100</v>
      </c>
      <c r="G3765" s="7">
        <f t="shared" si="358"/>
        <v>64.94</v>
      </c>
      <c r="H3765" t="s">
        <v>8218</v>
      </c>
      <c r="I3765" t="s">
        <v>8223</v>
      </c>
      <c r="J3765" t="s">
        <v>8245</v>
      </c>
      <c r="K3765">
        <v>1427907626</v>
      </c>
      <c r="L3765">
        <v>1425319226</v>
      </c>
      <c r="M3765" s="13">
        <f t="shared" si="359"/>
        <v>42065.750300925924</v>
      </c>
      <c r="N3765" s="13" t="str">
        <f t="shared" si="360"/>
        <v>2015</v>
      </c>
      <c r="O3765" s="13" t="str">
        <f t="shared" si="361"/>
        <v>Mar</v>
      </c>
      <c r="P3765" s="13">
        <f t="shared" si="362"/>
        <v>42095.708634259259</v>
      </c>
      <c r="Q3765" t="b">
        <v>0</v>
      </c>
      <c r="R3765">
        <v>77</v>
      </c>
      <c r="S3765" t="b">
        <v>1</v>
      </c>
      <c r="T3765" t="s">
        <v>8303</v>
      </c>
      <c r="U3765" s="9" t="s">
        <v>8315</v>
      </c>
      <c r="V3765" t="s">
        <v>8357</v>
      </c>
    </row>
    <row r="3766" spans="1:22" ht="45" hidden="1" x14ac:dyDescent="0.3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s="7">
        <f t="shared" si="363"/>
        <v>100</v>
      </c>
      <c r="G3766" s="7">
        <f t="shared" si="358"/>
        <v>55.56</v>
      </c>
      <c r="H3766" t="s">
        <v>8218</v>
      </c>
      <c r="I3766" t="s">
        <v>8223</v>
      </c>
      <c r="J3766" t="s">
        <v>8245</v>
      </c>
      <c r="K3766">
        <v>1464482160</v>
      </c>
      <c r="L3766">
        <v>1462824832</v>
      </c>
      <c r="M3766" s="13">
        <f t="shared" si="359"/>
        <v>42499.842962962968</v>
      </c>
      <c r="N3766" s="13" t="str">
        <f t="shared" si="360"/>
        <v>2016</v>
      </c>
      <c r="O3766" s="13" t="str">
        <f t="shared" si="361"/>
        <v>May</v>
      </c>
      <c r="P3766" s="13">
        <f t="shared" si="362"/>
        <v>42519.024999999994</v>
      </c>
      <c r="Q3766" t="b">
        <v>0</v>
      </c>
      <c r="R3766">
        <v>27</v>
      </c>
      <c r="S3766" t="b">
        <v>1</v>
      </c>
      <c r="T3766" t="s">
        <v>8303</v>
      </c>
      <c r="U3766" s="9" t="s">
        <v>8315</v>
      </c>
      <c r="V3766" t="s">
        <v>8357</v>
      </c>
    </row>
    <row r="3767" spans="1:22" ht="45" hidden="1" x14ac:dyDescent="0.3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s="7">
        <f t="shared" si="363"/>
        <v>113</v>
      </c>
      <c r="G3767" s="7">
        <f t="shared" si="358"/>
        <v>74.22</v>
      </c>
      <c r="H3767" t="s">
        <v>8218</v>
      </c>
      <c r="I3767" t="s">
        <v>8223</v>
      </c>
      <c r="J3767" t="s">
        <v>8245</v>
      </c>
      <c r="K3767">
        <v>1406745482</v>
      </c>
      <c r="L3767">
        <v>1404153482</v>
      </c>
      <c r="M3767" s="13">
        <f t="shared" si="359"/>
        <v>41820.776412037041</v>
      </c>
      <c r="N3767" s="13" t="str">
        <f t="shared" si="360"/>
        <v>2014</v>
      </c>
      <c r="O3767" s="13" t="str">
        <f t="shared" si="361"/>
        <v>Jun</v>
      </c>
      <c r="P3767" s="13">
        <f t="shared" si="362"/>
        <v>41850.776412037041</v>
      </c>
      <c r="Q3767" t="b">
        <v>0</v>
      </c>
      <c r="R3767">
        <v>107</v>
      </c>
      <c r="S3767" t="b">
        <v>1</v>
      </c>
      <c r="T3767" t="s">
        <v>8303</v>
      </c>
      <c r="U3767" s="9" t="s">
        <v>8315</v>
      </c>
      <c r="V3767" t="s">
        <v>8357</v>
      </c>
    </row>
    <row r="3768" spans="1:22" ht="45" hidden="1" x14ac:dyDescent="0.3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s="7">
        <f t="shared" si="363"/>
        <v>103</v>
      </c>
      <c r="G3768" s="7">
        <f t="shared" si="358"/>
        <v>106.93</v>
      </c>
      <c r="H3768" t="s">
        <v>8218</v>
      </c>
      <c r="I3768" t="s">
        <v>8223</v>
      </c>
      <c r="J3768" t="s">
        <v>8245</v>
      </c>
      <c r="K3768">
        <v>1404360045</v>
      </c>
      <c r="L3768">
        <v>1401336045</v>
      </c>
      <c r="M3768" s="13">
        <f t="shared" si="359"/>
        <v>41788.167187500003</v>
      </c>
      <c r="N3768" s="13" t="str">
        <f t="shared" si="360"/>
        <v>2014</v>
      </c>
      <c r="O3768" s="13" t="str">
        <f t="shared" si="361"/>
        <v>May</v>
      </c>
      <c r="P3768" s="13">
        <f t="shared" si="362"/>
        <v>41823.167187500003</v>
      </c>
      <c r="Q3768" t="b">
        <v>0</v>
      </c>
      <c r="R3768">
        <v>96</v>
      </c>
      <c r="S3768" t="b">
        <v>1</v>
      </c>
      <c r="T3768" t="s">
        <v>8303</v>
      </c>
      <c r="U3768" s="9" t="s">
        <v>8315</v>
      </c>
      <c r="V3768" t="s">
        <v>8357</v>
      </c>
    </row>
    <row r="3769" spans="1:22" ht="45" hidden="1" x14ac:dyDescent="0.3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s="7">
        <f t="shared" si="363"/>
        <v>117</v>
      </c>
      <c r="G3769" s="7">
        <f t="shared" si="358"/>
        <v>41.7</v>
      </c>
      <c r="H3769" t="s">
        <v>8218</v>
      </c>
      <c r="I3769" t="s">
        <v>8223</v>
      </c>
      <c r="J3769" t="s">
        <v>8245</v>
      </c>
      <c r="K3769">
        <v>1425185940</v>
      </c>
      <c r="L3769">
        <v>1423960097</v>
      </c>
      <c r="M3769" s="13">
        <f t="shared" si="359"/>
        <v>42050.019641203704</v>
      </c>
      <c r="N3769" s="13" t="str">
        <f t="shared" si="360"/>
        <v>2015</v>
      </c>
      <c r="O3769" s="13" t="str">
        <f t="shared" si="361"/>
        <v>Feb</v>
      </c>
      <c r="P3769" s="13">
        <f t="shared" si="362"/>
        <v>42064.207638888889</v>
      </c>
      <c r="Q3769" t="b">
        <v>0</v>
      </c>
      <c r="R3769">
        <v>56</v>
      </c>
      <c r="S3769" t="b">
        <v>1</v>
      </c>
      <c r="T3769" t="s">
        <v>8303</v>
      </c>
      <c r="U3769" s="9" t="s">
        <v>8315</v>
      </c>
      <c r="V3769" t="s">
        <v>8357</v>
      </c>
    </row>
    <row r="3770" spans="1:22" ht="45" hidden="1" x14ac:dyDescent="0.3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s="7">
        <f t="shared" si="363"/>
        <v>108</v>
      </c>
      <c r="G3770" s="7">
        <f t="shared" si="358"/>
        <v>74.239999999999995</v>
      </c>
      <c r="H3770" t="s">
        <v>8218</v>
      </c>
      <c r="I3770" t="s">
        <v>8223</v>
      </c>
      <c r="J3770" t="s">
        <v>8245</v>
      </c>
      <c r="K3770">
        <v>1402594090</v>
      </c>
      <c r="L3770">
        <v>1400002090</v>
      </c>
      <c r="M3770" s="13">
        <f t="shared" si="359"/>
        <v>41772.727893518517</v>
      </c>
      <c r="N3770" s="13" t="str">
        <f t="shared" si="360"/>
        <v>2014</v>
      </c>
      <c r="O3770" s="13" t="str">
        <f t="shared" si="361"/>
        <v>May</v>
      </c>
      <c r="P3770" s="13">
        <f t="shared" si="362"/>
        <v>41802.727893518517</v>
      </c>
      <c r="Q3770" t="b">
        <v>0</v>
      </c>
      <c r="R3770">
        <v>58</v>
      </c>
      <c r="S3770" t="b">
        <v>1</v>
      </c>
      <c r="T3770" t="s">
        <v>8303</v>
      </c>
      <c r="U3770" s="9" t="s">
        <v>8315</v>
      </c>
      <c r="V3770" t="s">
        <v>8357</v>
      </c>
    </row>
    <row r="3771" spans="1:22" ht="45" hidden="1" x14ac:dyDescent="0.3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s="7">
        <f t="shared" si="363"/>
        <v>100</v>
      </c>
      <c r="G3771" s="7">
        <f t="shared" si="358"/>
        <v>73.33</v>
      </c>
      <c r="H3771" t="s">
        <v>8218</v>
      </c>
      <c r="I3771" t="s">
        <v>8223</v>
      </c>
      <c r="J3771" t="s">
        <v>8245</v>
      </c>
      <c r="K3771">
        <v>1460730079</v>
      </c>
      <c r="L3771">
        <v>1458138079</v>
      </c>
      <c r="M3771" s="13">
        <f t="shared" si="359"/>
        <v>42445.598136574074</v>
      </c>
      <c r="N3771" s="13" t="str">
        <f t="shared" si="360"/>
        <v>2016</v>
      </c>
      <c r="O3771" s="13" t="str">
        <f t="shared" si="361"/>
        <v>Mar</v>
      </c>
      <c r="P3771" s="13">
        <f t="shared" si="362"/>
        <v>42475.598136574074</v>
      </c>
      <c r="Q3771" t="b">
        <v>0</v>
      </c>
      <c r="R3771">
        <v>15</v>
      </c>
      <c r="S3771" t="b">
        <v>1</v>
      </c>
      <c r="T3771" t="s">
        <v>8303</v>
      </c>
      <c r="U3771" s="9" t="s">
        <v>8315</v>
      </c>
      <c r="V3771" t="s">
        <v>8357</v>
      </c>
    </row>
    <row r="3772" spans="1:22" ht="45" hidden="1" x14ac:dyDescent="0.3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s="7">
        <f t="shared" si="363"/>
        <v>100</v>
      </c>
      <c r="G3772" s="7">
        <f t="shared" si="358"/>
        <v>100</v>
      </c>
      <c r="H3772" t="s">
        <v>8218</v>
      </c>
      <c r="I3772" t="s">
        <v>8224</v>
      </c>
      <c r="J3772" t="s">
        <v>8246</v>
      </c>
      <c r="K3772">
        <v>1434234010</v>
      </c>
      <c r="L3772">
        <v>1431642010</v>
      </c>
      <c r="M3772" s="13">
        <f t="shared" si="359"/>
        <v>42138.930671296301</v>
      </c>
      <c r="N3772" s="13" t="str">
        <f t="shared" si="360"/>
        <v>2015</v>
      </c>
      <c r="O3772" s="13" t="str">
        <f t="shared" si="361"/>
        <v>May</v>
      </c>
      <c r="P3772" s="13">
        <f t="shared" si="362"/>
        <v>42168.930671296301</v>
      </c>
      <c r="Q3772" t="b">
        <v>0</v>
      </c>
      <c r="R3772">
        <v>20</v>
      </c>
      <c r="S3772" t="b">
        <v>1</v>
      </c>
      <c r="T3772" t="s">
        <v>8303</v>
      </c>
      <c r="U3772" s="9" t="s">
        <v>8315</v>
      </c>
      <c r="V3772" t="s">
        <v>8357</v>
      </c>
    </row>
    <row r="3773" spans="1:22" ht="30" hidden="1" x14ac:dyDescent="0.3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s="7">
        <f t="shared" si="363"/>
        <v>146</v>
      </c>
      <c r="G3773" s="7">
        <f t="shared" si="358"/>
        <v>38.42</v>
      </c>
      <c r="H3773" t="s">
        <v>8218</v>
      </c>
      <c r="I3773" t="s">
        <v>8223</v>
      </c>
      <c r="J3773" t="s">
        <v>8245</v>
      </c>
      <c r="K3773">
        <v>1463529600</v>
      </c>
      <c r="L3773">
        <v>1462307652</v>
      </c>
      <c r="M3773" s="13">
        <f t="shared" si="359"/>
        <v>42493.857083333336</v>
      </c>
      <c r="N3773" s="13" t="str">
        <f t="shared" si="360"/>
        <v>2016</v>
      </c>
      <c r="O3773" s="13" t="str">
        <f t="shared" si="361"/>
        <v>May</v>
      </c>
      <c r="P3773" s="13">
        <f t="shared" si="362"/>
        <v>42508</v>
      </c>
      <c r="Q3773" t="b">
        <v>0</v>
      </c>
      <c r="R3773">
        <v>38</v>
      </c>
      <c r="S3773" t="b">
        <v>1</v>
      </c>
      <c r="T3773" t="s">
        <v>8303</v>
      </c>
      <c r="U3773" s="9" t="s">
        <v>8315</v>
      </c>
      <c r="V3773" t="s">
        <v>8357</v>
      </c>
    </row>
    <row r="3774" spans="1:22" ht="45" hidden="1" x14ac:dyDescent="0.3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s="7">
        <f t="shared" si="363"/>
        <v>110</v>
      </c>
      <c r="G3774" s="7">
        <f t="shared" si="358"/>
        <v>166.97</v>
      </c>
      <c r="H3774" t="s">
        <v>8218</v>
      </c>
      <c r="I3774" t="s">
        <v>8223</v>
      </c>
      <c r="J3774" t="s">
        <v>8245</v>
      </c>
      <c r="K3774">
        <v>1480399200</v>
      </c>
      <c r="L3774">
        <v>1478616506</v>
      </c>
      <c r="M3774" s="13">
        <f t="shared" si="359"/>
        <v>42682.616967592592</v>
      </c>
      <c r="N3774" s="13" t="str">
        <f t="shared" si="360"/>
        <v>2016</v>
      </c>
      <c r="O3774" s="13" t="str">
        <f t="shared" si="361"/>
        <v>Nov</v>
      </c>
      <c r="P3774" s="13">
        <f t="shared" si="362"/>
        <v>42703.25</v>
      </c>
      <c r="Q3774" t="b">
        <v>0</v>
      </c>
      <c r="R3774">
        <v>33</v>
      </c>
      <c r="S3774" t="b">
        <v>1</v>
      </c>
      <c r="T3774" t="s">
        <v>8303</v>
      </c>
      <c r="U3774" s="9" t="s">
        <v>8315</v>
      </c>
      <c r="V3774" t="s">
        <v>8357</v>
      </c>
    </row>
    <row r="3775" spans="1:22" ht="30" hidden="1" x14ac:dyDescent="0.3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s="7">
        <f t="shared" si="363"/>
        <v>108</v>
      </c>
      <c r="G3775" s="7">
        <f t="shared" si="358"/>
        <v>94.91</v>
      </c>
      <c r="H3775" t="s">
        <v>8218</v>
      </c>
      <c r="I3775" t="s">
        <v>8223</v>
      </c>
      <c r="J3775" t="s">
        <v>8245</v>
      </c>
      <c r="K3775">
        <v>1479175680</v>
      </c>
      <c r="L3775">
        <v>1476317247</v>
      </c>
      <c r="M3775" s="13">
        <f t="shared" si="359"/>
        <v>42656.005173611105</v>
      </c>
      <c r="N3775" s="13" t="str">
        <f t="shared" si="360"/>
        <v>2016</v>
      </c>
      <c r="O3775" s="13" t="str">
        <f t="shared" si="361"/>
        <v>Oct</v>
      </c>
      <c r="P3775" s="13">
        <f t="shared" si="362"/>
        <v>42689.088888888888</v>
      </c>
      <c r="Q3775" t="b">
        <v>0</v>
      </c>
      <c r="R3775">
        <v>57</v>
      </c>
      <c r="S3775" t="b">
        <v>1</v>
      </c>
      <c r="T3775" t="s">
        <v>8303</v>
      </c>
      <c r="U3775" s="9" t="s">
        <v>8315</v>
      </c>
      <c r="V3775" t="s">
        <v>8357</v>
      </c>
    </row>
    <row r="3776" spans="1:22" ht="60" hidden="1" x14ac:dyDescent="0.3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s="7">
        <f t="shared" si="363"/>
        <v>100</v>
      </c>
      <c r="G3776" s="7">
        <f t="shared" si="358"/>
        <v>100</v>
      </c>
      <c r="H3776" t="s">
        <v>8218</v>
      </c>
      <c r="I3776" t="s">
        <v>8228</v>
      </c>
      <c r="J3776" t="s">
        <v>8250</v>
      </c>
      <c r="K3776">
        <v>1428606055</v>
      </c>
      <c r="L3776">
        <v>1427223655</v>
      </c>
      <c r="M3776" s="13">
        <f t="shared" si="359"/>
        <v>42087.792303240742</v>
      </c>
      <c r="N3776" s="13" t="str">
        <f t="shared" si="360"/>
        <v>2015</v>
      </c>
      <c r="O3776" s="13" t="str">
        <f t="shared" si="361"/>
        <v>Mar</v>
      </c>
      <c r="P3776" s="13">
        <f t="shared" si="362"/>
        <v>42103.792303240742</v>
      </c>
      <c r="Q3776" t="b">
        <v>0</v>
      </c>
      <c r="R3776">
        <v>25</v>
      </c>
      <c r="S3776" t="b">
        <v>1</v>
      </c>
      <c r="T3776" t="s">
        <v>8303</v>
      </c>
      <c r="U3776" s="9" t="s">
        <v>8315</v>
      </c>
      <c r="V3776" t="s">
        <v>8357</v>
      </c>
    </row>
    <row r="3777" spans="1:22" ht="45" hidden="1" x14ac:dyDescent="0.3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s="7">
        <f t="shared" si="363"/>
        <v>100</v>
      </c>
      <c r="G3777" s="7">
        <f t="shared" si="358"/>
        <v>143.21</v>
      </c>
      <c r="H3777" t="s">
        <v>8218</v>
      </c>
      <c r="I3777" t="s">
        <v>8223</v>
      </c>
      <c r="J3777" t="s">
        <v>8245</v>
      </c>
      <c r="K3777">
        <v>1428552000</v>
      </c>
      <c r="L3777">
        <v>1426199843</v>
      </c>
      <c r="M3777" s="13">
        <f t="shared" si="359"/>
        <v>42075.942627314813</v>
      </c>
      <c r="N3777" s="13" t="str">
        <f t="shared" si="360"/>
        <v>2015</v>
      </c>
      <c r="O3777" s="13" t="str">
        <f t="shared" si="361"/>
        <v>Mar</v>
      </c>
      <c r="P3777" s="13">
        <f t="shared" si="362"/>
        <v>42103.166666666672</v>
      </c>
      <c r="Q3777" t="b">
        <v>0</v>
      </c>
      <c r="R3777">
        <v>14</v>
      </c>
      <c r="S3777" t="b">
        <v>1</v>
      </c>
      <c r="T3777" t="s">
        <v>8303</v>
      </c>
      <c r="U3777" s="9" t="s">
        <v>8315</v>
      </c>
      <c r="V3777" t="s">
        <v>8357</v>
      </c>
    </row>
    <row r="3778" spans="1:22" ht="60" hidden="1" x14ac:dyDescent="0.3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s="7">
        <f t="shared" si="363"/>
        <v>107</v>
      </c>
      <c r="G3778" s="7">
        <f t="shared" si="358"/>
        <v>90.82</v>
      </c>
      <c r="H3778" t="s">
        <v>8218</v>
      </c>
      <c r="I3778" t="s">
        <v>8223</v>
      </c>
      <c r="J3778" t="s">
        <v>8245</v>
      </c>
      <c r="K3778">
        <v>1406854800</v>
      </c>
      <c r="L3778">
        <v>1403599778</v>
      </c>
      <c r="M3778" s="13">
        <f t="shared" si="359"/>
        <v>41814.367800925924</v>
      </c>
      <c r="N3778" s="13" t="str">
        <f t="shared" si="360"/>
        <v>2014</v>
      </c>
      <c r="O3778" s="13" t="str">
        <f t="shared" si="361"/>
        <v>Jun</v>
      </c>
      <c r="P3778" s="13">
        <f t="shared" si="362"/>
        <v>41852.041666666664</v>
      </c>
      <c r="Q3778" t="b">
        <v>0</v>
      </c>
      <c r="R3778">
        <v>94</v>
      </c>
      <c r="S3778" t="b">
        <v>1</v>
      </c>
      <c r="T3778" t="s">
        <v>8303</v>
      </c>
      <c r="U3778" s="9" t="s">
        <v>8315</v>
      </c>
      <c r="V3778" t="s">
        <v>8357</v>
      </c>
    </row>
    <row r="3779" spans="1:22" ht="45" hidden="1" x14ac:dyDescent="0.3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s="7">
        <f t="shared" si="363"/>
        <v>143</v>
      </c>
      <c r="G3779" s="7">
        <f t="shared" si="358"/>
        <v>48.54</v>
      </c>
      <c r="H3779" t="s">
        <v>8218</v>
      </c>
      <c r="I3779" t="s">
        <v>8223</v>
      </c>
      <c r="J3779" t="s">
        <v>8245</v>
      </c>
      <c r="K3779">
        <v>1411790400</v>
      </c>
      <c r="L3779">
        <v>1409884821</v>
      </c>
      <c r="M3779" s="13">
        <f t="shared" si="359"/>
        <v>41887.111354166671</v>
      </c>
      <c r="N3779" s="13" t="str">
        <f t="shared" si="360"/>
        <v>2014</v>
      </c>
      <c r="O3779" s="13" t="str">
        <f t="shared" si="361"/>
        <v>Sep</v>
      </c>
      <c r="P3779" s="13">
        <f t="shared" si="362"/>
        <v>41909.166666666664</v>
      </c>
      <c r="Q3779" t="b">
        <v>0</v>
      </c>
      <c r="R3779">
        <v>59</v>
      </c>
      <c r="S3779" t="b">
        <v>1</v>
      </c>
      <c r="T3779" t="s">
        <v>8303</v>
      </c>
      <c r="U3779" s="9" t="s">
        <v>8315</v>
      </c>
      <c r="V3779" t="s">
        <v>8357</v>
      </c>
    </row>
    <row r="3780" spans="1:22" ht="30" hidden="1" x14ac:dyDescent="0.3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s="7">
        <f t="shared" si="363"/>
        <v>105</v>
      </c>
      <c r="G3780" s="7">
        <f t="shared" si="358"/>
        <v>70.03</v>
      </c>
      <c r="H3780" t="s">
        <v>8218</v>
      </c>
      <c r="I3780" t="s">
        <v>8223</v>
      </c>
      <c r="J3780" t="s">
        <v>8245</v>
      </c>
      <c r="K3780">
        <v>1423942780</v>
      </c>
      <c r="L3780">
        <v>1418758780</v>
      </c>
      <c r="M3780" s="13">
        <f t="shared" si="359"/>
        <v>41989.819212962961</v>
      </c>
      <c r="N3780" s="13" t="str">
        <f t="shared" si="360"/>
        <v>2014</v>
      </c>
      <c r="O3780" s="13" t="str">
        <f t="shared" si="361"/>
        <v>Dec</v>
      </c>
      <c r="P3780" s="13">
        <f t="shared" si="362"/>
        <v>42049.819212962961</v>
      </c>
      <c r="Q3780" t="b">
        <v>0</v>
      </c>
      <c r="R3780">
        <v>36</v>
      </c>
      <c r="S3780" t="b">
        <v>1</v>
      </c>
      <c r="T3780" t="s">
        <v>8303</v>
      </c>
      <c r="U3780" s="9" t="s">
        <v>8315</v>
      </c>
      <c r="V3780" t="s">
        <v>8357</v>
      </c>
    </row>
    <row r="3781" spans="1:22" ht="30" hidden="1" x14ac:dyDescent="0.3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s="7">
        <f t="shared" si="363"/>
        <v>104</v>
      </c>
      <c r="G3781" s="7">
        <f t="shared" si="358"/>
        <v>135.63</v>
      </c>
      <c r="H3781" t="s">
        <v>8218</v>
      </c>
      <c r="I3781" t="s">
        <v>8223</v>
      </c>
      <c r="J3781" t="s">
        <v>8245</v>
      </c>
      <c r="K3781">
        <v>1459010340</v>
      </c>
      <c r="L3781">
        <v>1456421940</v>
      </c>
      <c r="M3781" s="13">
        <f t="shared" si="359"/>
        <v>42425.735416666663</v>
      </c>
      <c r="N3781" s="13" t="str">
        <f t="shared" si="360"/>
        <v>2016</v>
      </c>
      <c r="O3781" s="13" t="str">
        <f t="shared" si="361"/>
        <v>Feb</v>
      </c>
      <c r="P3781" s="13">
        <f t="shared" si="362"/>
        <v>42455.693750000006</v>
      </c>
      <c r="Q3781" t="b">
        <v>0</v>
      </c>
      <c r="R3781">
        <v>115</v>
      </c>
      <c r="S3781" t="b">
        <v>1</v>
      </c>
      <c r="T3781" t="s">
        <v>8303</v>
      </c>
      <c r="U3781" s="9" t="s">
        <v>8315</v>
      </c>
      <c r="V3781" t="s">
        <v>8357</v>
      </c>
    </row>
    <row r="3782" spans="1:22" ht="45" hidden="1" x14ac:dyDescent="0.3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s="7">
        <f t="shared" si="363"/>
        <v>120</v>
      </c>
      <c r="G3782" s="7">
        <f t="shared" si="358"/>
        <v>100</v>
      </c>
      <c r="H3782" t="s">
        <v>8218</v>
      </c>
      <c r="I3782" t="s">
        <v>8223</v>
      </c>
      <c r="J3782" t="s">
        <v>8245</v>
      </c>
      <c r="K3782">
        <v>1436817960</v>
      </c>
      <c r="L3782">
        <v>1433999785</v>
      </c>
      <c r="M3782" s="13">
        <f t="shared" si="359"/>
        <v>42166.219733796301</v>
      </c>
      <c r="N3782" s="13" t="str">
        <f t="shared" si="360"/>
        <v>2015</v>
      </c>
      <c r="O3782" s="13" t="str">
        <f t="shared" si="361"/>
        <v>Jun</v>
      </c>
      <c r="P3782" s="13">
        <f t="shared" si="362"/>
        <v>42198.837499999994</v>
      </c>
      <c r="Q3782" t="b">
        <v>0</v>
      </c>
      <c r="R3782">
        <v>30</v>
      </c>
      <c r="S3782" t="b">
        <v>1</v>
      </c>
      <c r="T3782" t="s">
        <v>8303</v>
      </c>
      <c r="U3782" s="9" t="s">
        <v>8315</v>
      </c>
      <c r="V3782" t="s">
        <v>8357</v>
      </c>
    </row>
    <row r="3783" spans="1:22" ht="60" hidden="1" x14ac:dyDescent="0.3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s="7">
        <f t="shared" si="363"/>
        <v>110</v>
      </c>
      <c r="G3783" s="7">
        <f t="shared" si="358"/>
        <v>94.9</v>
      </c>
      <c r="H3783" t="s">
        <v>8218</v>
      </c>
      <c r="I3783" t="s">
        <v>8223</v>
      </c>
      <c r="J3783" t="s">
        <v>8245</v>
      </c>
      <c r="K3783">
        <v>1410210685</v>
      </c>
      <c r="L3783">
        <v>1408050685</v>
      </c>
      <c r="M3783" s="13">
        <f t="shared" si="359"/>
        <v>41865.882928240739</v>
      </c>
      <c r="N3783" s="13" t="str">
        <f t="shared" si="360"/>
        <v>2014</v>
      </c>
      <c r="O3783" s="13" t="str">
        <f t="shared" si="361"/>
        <v>Aug</v>
      </c>
      <c r="P3783" s="13">
        <f t="shared" si="362"/>
        <v>41890.882928240739</v>
      </c>
      <c r="Q3783" t="b">
        <v>0</v>
      </c>
      <c r="R3783">
        <v>52</v>
      </c>
      <c r="S3783" t="b">
        <v>1</v>
      </c>
      <c r="T3783" t="s">
        <v>8303</v>
      </c>
      <c r="U3783" s="9" t="s">
        <v>8315</v>
      </c>
      <c r="V3783" t="s">
        <v>8357</v>
      </c>
    </row>
    <row r="3784" spans="1:22" ht="45" hidden="1" x14ac:dyDescent="0.3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s="7">
        <f t="shared" si="363"/>
        <v>102</v>
      </c>
      <c r="G3784" s="7">
        <f t="shared" si="358"/>
        <v>75.37</v>
      </c>
      <c r="H3784" t="s">
        <v>8218</v>
      </c>
      <c r="I3784" t="s">
        <v>8224</v>
      </c>
      <c r="J3784" t="s">
        <v>8246</v>
      </c>
      <c r="K3784">
        <v>1469401200</v>
      </c>
      <c r="L3784">
        <v>1466887297</v>
      </c>
      <c r="M3784" s="13">
        <f t="shared" si="359"/>
        <v>42546.862233796302</v>
      </c>
      <c r="N3784" s="13" t="str">
        <f t="shared" si="360"/>
        <v>2016</v>
      </c>
      <c r="O3784" s="13" t="str">
        <f t="shared" si="361"/>
        <v>Jun</v>
      </c>
      <c r="P3784" s="13">
        <f t="shared" si="362"/>
        <v>42575.958333333328</v>
      </c>
      <c r="Q3784" t="b">
        <v>0</v>
      </c>
      <c r="R3784">
        <v>27</v>
      </c>
      <c r="S3784" t="b">
        <v>1</v>
      </c>
      <c r="T3784" t="s">
        <v>8303</v>
      </c>
      <c r="U3784" s="9" t="s">
        <v>8315</v>
      </c>
      <c r="V3784" t="s">
        <v>8357</v>
      </c>
    </row>
    <row r="3785" spans="1:22" ht="45" hidden="1" x14ac:dyDescent="0.3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s="7">
        <f t="shared" si="363"/>
        <v>129</v>
      </c>
      <c r="G3785" s="7">
        <f t="shared" si="358"/>
        <v>64.459999999999994</v>
      </c>
      <c r="H3785" t="s">
        <v>8218</v>
      </c>
      <c r="I3785" t="s">
        <v>8223</v>
      </c>
      <c r="J3785" t="s">
        <v>8245</v>
      </c>
      <c r="K3785">
        <v>1458057600</v>
      </c>
      <c r="L3785">
        <v>1455938520</v>
      </c>
      <c r="M3785" s="13">
        <f t="shared" si="359"/>
        <v>42420.140277777777</v>
      </c>
      <c r="N3785" s="13" t="str">
        <f t="shared" si="360"/>
        <v>2016</v>
      </c>
      <c r="O3785" s="13" t="str">
        <f t="shared" si="361"/>
        <v>Feb</v>
      </c>
      <c r="P3785" s="13">
        <f t="shared" si="362"/>
        <v>42444.666666666672</v>
      </c>
      <c r="Q3785" t="b">
        <v>0</v>
      </c>
      <c r="R3785">
        <v>24</v>
      </c>
      <c r="S3785" t="b">
        <v>1</v>
      </c>
      <c r="T3785" t="s">
        <v>8303</v>
      </c>
      <c r="U3785" s="9" t="s">
        <v>8315</v>
      </c>
      <c r="V3785" t="s">
        <v>8357</v>
      </c>
    </row>
    <row r="3786" spans="1:22" ht="60" hidden="1" x14ac:dyDescent="0.3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s="7">
        <f t="shared" si="363"/>
        <v>115</v>
      </c>
      <c r="G3786" s="7">
        <f t="shared" ref="G3786:G3849" si="364">IFERROR(ROUND(E3786/R3786,2),0)</f>
        <v>115</v>
      </c>
      <c r="H3786" t="s">
        <v>8218</v>
      </c>
      <c r="I3786" t="s">
        <v>8228</v>
      </c>
      <c r="J3786" t="s">
        <v>8250</v>
      </c>
      <c r="K3786">
        <v>1468193532</v>
      </c>
      <c r="L3786">
        <v>1465601532</v>
      </c>
      <c r="M3786" s="13">
        <f t="shared" ref="M3786:M3849" si="365">(((L3786/60)/60)/24)+DATE(1970,1,1)</f>
        <v>42531.980694444443</v>
      </c>
      <c r="N3786" s="13" t="str">
        <f t="shared" ref="N3786:N3849" si="366">TEXT(M3786, "YYY")</f>
        <v>2016</v>
      </c>
      <c r="O3786" s="13" t="str">
        <f t="shared" ref="O3786:O3849" si="367">TEXT(M3786,"MMM")</f>
        <v>Jun</v>
      </c>
      <c r="P3786" s="13">
        <f t="shared" ref="P3786:P3849" si="368">(((K3786/60)/60)/24)+DATE(1970,1,1)</f>
        <v>42561.980694444443</v>
      </c>
      <c r="Q3786" t="b">
        <v>0</v>
      </c>
      <c r="R3786">
        <v>10</v>
      </c>
      <c r="S3786" t="b">
        <v>1</v>
      </c>
      <c r="T3786" t="s">
        <v>8303</v>
      </c>
      <c r="U3786" s="9" t="s">
        <v>8315</v>
      </c>
      <c r="V3786" t="s">
        <v>8357</v>
      </c>
    </row>
    <row r="3787" spans="1:22" ht="45" hidden="1" x14ac:dyDescent="0.3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s="7">
        <f t="shared" si="363"/>
        <v>151</v>
      </c>
      <c r="G3787" s="7">
        <f t="shared" si="364"/>
        <v>100.5</v>
      </c>
      <c r="H3787" t="s">
        <v>8218</v>
      </c>
      <c r="I3787" t="s">
        <v>8224</v>
      </c>
      <c r="J3787" t="s">
        <v>8246</v>
      </c>
      <c r="K3787">
        <v>1470132180</v>
      </c>
      <c r="L3787">
        <v>1467040769</v>
      </c>
      <c r="M3787" s="13">
        <f t="shared" si="365"/>
        <v>42548.63853009259</v>
      </c>
      <c r="N3787" s="13" t="str">
        <f t="shared" si="366"/>
        <v>2016</v>
      </c>
      <c r="O3787" s="13" t="str">
        <f t="shared" si="367"/>
        <v>Jun</v>
      </c>
      <c r="P3787" s="13">
        <f t="shared" si="368"/>
        <v>42584.418749999997</v>
      </c>
      <c r="Q3787" t="b">
        <v>0</v>
      </c>
      <c r="R3787">
        <v>30</v>
      </c>
      <c r="S3787" t="b">
        <v>1</v>
      </c>
      <c r="T3787" t="s">
        <v>8303</v>
      </c>
      <c r="U3787" s="9" t="s">
        <v>8315</v>
      </c>
      <c r="V3787" t="s">
        <v>8357</v>
      </c>
    </row>
    <row r="3788" spans="1:22" ht="45" hidden="1" x14ac:dyDescent="0.3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s="7">
        <f t="shared" si="363"/>
        <v>111</v>
      </c>
      <c r="G3788" s="7">
        <f t="shared" si="364"/>
        <v>93.77</v>
      </c>
      <c r="H3788" t="s">
        <v>8218</v>
      </c>
      <c r="I3788" t="s">
        <v>8223</v>
      </c>
      <c r="J3788" t="s">
        <v>8245</v>
      </c>
      <c r="K3788">
        <v>1464310475</v>
      </c>
      <c r="L3788">
        <v>1461718475</v>
      </c>
      <c r="M3788" s="13">
        <f t="shared" si="365"/>
        <v>42487.037905092591</v>
      </c>
      <c r="N3788" s="13" t="str">
        <f t="shared" si="366"/>
        <v>2016</v>
      </c>
      <c r="O3788" s="13" t="str">
        <f t="shared" si="367"/>
        <v>Apr</v>
      </c>
      <c r="P3788" s="13">
        <f t="shared" si="368"/>
        <v>42517.037905092591</v>
      </c>
      <c r="Q3788" t="b">
        <v>0</v>
      </c>
      <c r="R3788">
        <v>71</v>
      </c>
      <c r="S3788" t="b">
        <v>1</v>
      </c>
      <c r="T3788" t="s">
        <v>8303</v>
      </c>
      <c r="U3788" s="9" t="s">
        <v>8315</v>
      </c>
      <c r="V3788" t="s">
        <v>8357</v>
      </c>
    </row>
    <row r="3789" spans="1:22" ht="45" hidden="1" x14ac:dyDescent="0.3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s="7">
        <f t="shared" si="363"/>
        <v>100</v>
      </c>
      <c r="G3789" s="7">
        <f t="shared" si="364"/>
        <v>35.1</v>
      </c>
      <c r="H3789" t="s">
        <v>8218</v>
      </c>
      <c r="I3789" t="s">
        <v>8223</v>
      </c>
      <c r="J3789" t="s">
        <v>8245</v>
      </c>
      <c r="K3789">
        <v>1436587140</v>
      </c>
      <c r="L3789">
        <v>1434113406</v>
      </c>
      <c r="M3789" s="13">
        <f t="shared" si="365"/>
        <v>42167.534791666665</v>
      </c>
      <c r="N3789" s="13" t="str">
        <f t="shared" si="366"/>
        <v>2015</v>
      </c>
      <c r="O3789" s="13" t="str">
        <f t="shared" si="367"/>
        <v>Jun</v>
      </c>
      <c r="P3789" s="13">
        <f t="shared" si="368"/>
        <v>42196.165972222225</v>
      </c>
      <c r="Q3789" t="b">
        <v>0</v>
      </c>
      <c r="R3789">
        <v>10</v>
      </c>
      <c r="S3789" t="b">
        <v>1</v>
      </c>
      <c r="T3789" t="s">
        <v>8303</v>
      </c>
      <c r="U3789" s="9" t="s">
        <v>8315</v>
      </c>
      <c r="V3789" t="s">
        <v>8357</v>
      </c>
    </row>
    <row r="3790" spans="1:22" ht="75" hidden="1" x14ac:dyDescent="0.3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s="7">
        <f t="shared" si="363"/>
        <v>1</v>
      </c>
      <c r="G3790" s="7">
        <f t="shared" si="364"/>
        <v>500</v>
      </c>
      <c r="H3790" t="s">
        <v>8220</v>
      </c>
      <c r="I3790" t="s">
        <v>8223</v>
      </c>
      <c r="J3790" t="s">
        <v>8245</v>
      </c>
      <c r="K3790">
        <v>1450887480</v>
      </c>
      <c r="L3790">
        <v>1448469719</v>
      </c>
      <c r="M3790" s="13">
        <f t="shared" si="365"/>
        <v>42333.695821759262</v>
      </c>
      <c r="N3790" s="13" t="str">
        <f t="shared" si="366"/>
        <v>2015</v>
      </c>
      <c r="O3790" s="13" t="str">
        <f t="shared" si="367"/>
        <v>Nov</v>
      </c>
      <c r="P3790" s="13">
        <f t="shared" si="368"/>
        <v>42361.679166666669</v>
      </c>
      <c r="Q3790" t="b">
        <v>0</v>
      </c>
      <c r="R3790">
        <v>1</v>
      </c>
      <c r="S3790" t="b">
        <v>0</v>
      </c>
      <c r="T3790" t="s">
        <v>8303</v>
      </c>
      <c r="U3790" s="9" t="s">
        <v>8315</v>
      </c>
      <c r="V3790" t="s">
        <v>8357</v>
      </c>
    </row>
    <row r="3791" spans="1:22" ht="45" hidden="1" x14ac:dyDescent="0.3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s="7">
        <f t="shared" si="363"/>
        <v>3</v>
      </c>
      <c r="G3791" s="7">
        <f t="shared" si="364"/>
        <v>29</v>
      </c>
      <c r="H3791" t="s">
        <v>8220</v>
      </c>
      <c r="I3791" t="s">
        <v>8224</v>
      </c>
      <c r="J3791" t="s">
        <v>8246</v>
      </c>
      <c r="K3791">
        <v>1434395418</v>
      </c>
      <c r="L3791">
        <v>1431630618</v>
      </c>
      <c r="M3791" s="13">
        <f t="shared" si="365"/>
        <v>42138.798819444448</v>
      </c>
      <c r="N3791" s="13" t="str">
        <f t="shared" si="366"/>
        <v>2015</v>
      </c>
      <c r="O3791" s="13" t="str">
        <f t="shared" si="367"/>
        <v>May</v>
      </c>
      <c r="P3791" s="13">
        <f t="shared" si="368"/>
        <v>42170.798819444448</v>
      </c>
      <c r="Q3791" t="b">
        <v>0</v>
      </c>
      <c r="R3791">
        <v>4</v>
      </c>
      <c r="S3791" t="b">
        <v>0</v>
      </c>
      <c r="T3791" t="s">
        <v>8303</v>
      </c>
      <c r="U3791" s="9" t="s">
        <v>8315</v>
      </c>
      <c r="V3791" t="s">
        <v>8357</v>
      </c>
    </row>
    <row r="3792" spans="1:22" ht="45" hidden="1" x14ac:dyDescent="0.3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s="7">
        <f t="shared" si="363"/>
        <v>0</v>
      </c>
      <c r="G3792" s="7">
        <f t="shared" si="364"/>
        <v>0</v>
      </c>
      <c r="H3792" t="s">
        <v>8220</v>
      </c>
      <c r="I3792" t="s">
        <v>8223</v>
      </c>
      <c r="J3792" t="s">
        <v>8245</v>
      </c>
      <c r="K3792">
        <v>1479834023</v>
      </c>
      <c r="L3792">
        <v>1477238423</v>
      </c>
      <c r="M3792" s="13">
        <f t="shared" si="365"/>
        <v>42666.666932870372</v>
      </c>
      <c r="N3792" s="13" t="str">
        <f t="shared" si="366"/>
        <v>2016</v>
      </c>
      <c r="O3792" s="13" t="str">
        <f t="shared" si="367"/>
        <v>Oct</v>
      </c>
      <c r="P3792" s="13">
        <f t="shared" si="368"/>
        <v>42696.708599537036</v>
      </c>
      <c r="Q3792" t="b">
        <v>0</v>
      </c>
      <c r="R3792">
        <v>0</v>
      </c>
      <c r="S3792" t="b">
        <v>0</v>
      </c>
      <c r="T3792" t="s">
        <v>8303</v>
      </c>
      <c r="U3792" s="9" t="s">
        <v>8315</v>
      </c>
      <c r="V3792" t="s">
        <v>8357</v>
      </c>
    </row>
    <row r="3793" spans="1:22" ht="30" hidden="1" x14ac:dyDescent="0.3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s="7">
        <f t="shared" si="363"/>
        <v>0</v>
      </c>
      <c r="G3793" s="7">
        <f t="shared" si="364"/>
        <v>0</v>
      </c>
      <c r="H3793" t="s">
        <v>8220</v>
      </c>
      <c r="I3793" t="s">
        <v>8223</v>
      </c>
      <c r="J3793" t="s">
        <v>8245</v>
      </c>
      <c r="K3793">
        <v>1404664592</v>
      </c>
      <c r="L3793">
        <v>1399480592</v>
      </c>
      <c r="M3793" s="13">
        <f t="shared" si="365"/>
        <v>41766.692037037035</v>
      </c>
      <c r="N3793" s="13" t="str">
        <f t="shared" si="366"/>
        <v>2014</v>
      </c>
      <c r="O3793" s="13" t="str">
        <f t="shared" si="367"/>
        <v>May</v>
      </c>
      <c r="P3793" s="13">
        <f t="shared" si="368"/>
        <v>41826.692037037035</v>
      </c>
      <c r="Q3793" t="b">
        <v>0</v>
      </c>
      <c r="R3793">
        <v>0</v>
      </c>
      <c r="S3793" t="b">
        <v>0</v>
      </c>
      <c r="T3793" t="s">
        <v>8303</v>
      </c>
      <c r="U3793" s="9" t="s">
        <v>8315</v>
      </c>
      <c r="V3793" t="s">
        <v>8357</v>
      </c>
    </row>
    <row r="3794" spans="1:22" ht="30" hidden="1" x14ac:dyDescent="0.3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s="7">
        <f t="shared" si="363"/>
        <v>0</v>
      </c>
      <c r="G3794" s="7">
        <f t="shared" si="364"/>
        <v>17.5</v>
      </c>
      <c r="H3794" t="s">
        <v>8220</v>
      </c>
      <c r="I3794" t="s">
        <v>8223</v>
      </c>
      <c r="J3794" t="s">
        <v>8245</v>
      </c>
      <c r="K3794">
        <v>1436957022</v>
      </c>
      <c r="L3794">
        <v>1434365022</v>
      </c>
      <c r="M3794" s="13">
        <f t="shared" si="365"/>
        <v>42170.447013888886</v>
      </c>
      <c r="N3794" s="13" t="str">
        <f t="shared" si="366"/>
        <v>2015</v>
      </c>
      <c r="O3794" s="13" t="str">
        <f t="shared" si="367"/>
        <v>Jun</v>
      </c>
      <c r="P3794" s="13">
        <f t="shared" si="368"/>
        <v>42200.447013888886</v>
      </c>
      <c r="Q3794" t="b">
        <v>0</v>
      </c>
      <c r="R3794">
        <v>2</v>
      </c>
      <c r="S3794" t="b">
        <v>0</v>
      </c>
      <c r="T3794" t="s">
        <v>8303</v>
      </c>
      <c r="U3794" s="9" t="s">
        <v>8315</v>
      </c>
      <c r="V3794" t="s">
        <v>8357</v>
      </c>
    </row>
    <row r="3795" spans="1:22" ht="60" hidden="1" x14ac:dyDescent="0.3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s="7">
        <f t="shared" si="363"/>
        <v>60</v>
      </c>
      <c r="G3795" s="7">
        <f t="shared" si="364"/>
        <v>174</v>
      </c>
      <c r="H3795" t="s">
        <v>8220</v>
      </c>
      <c r="I3795" t="s">
        <v>8223</v>
      </c>
      <c r="J3795" t="s">
        <v>8245</v>
      </c>
      <c r="K3795">
        <v>1418769129</v>
      </c>
      <c r="L3795">
        <v>1416954729</v>
      </c>
      <c r="M3795" s="13">
        <f t="shared" si="365"/>
        <v>41968.938993055555</v>
      </c>
      <c r="N3795" s="13" t="str">
        <f t="shared" si="366"/>
        <v>2014</v>
      </c>
      <c r="O3795" s="13" t="str">
        <f t="shared" si="367"/>
        <v>Nov</v>
      </c>
      <c r="P3795" s="13">
        <f t="shared" si="368"/>
        <v>41989.938993055555</v>
      </c>
      <c r="Q3795" t="b">
        <v>0</v>
      </c>
      <c r="R3795">
        <v>24</v>
      </c>
      <c r="S3795" t="b">
        <v>0</v>
      </c>
      <c r="T3795" t="s">
        <v>8303</v>
      </c>
      <c r="U3795" s="9" t="s">
        <v>8315</v>
      </c>
      <c r="V3795" t="s">
        <v>8357</v>
      </c>
    </row>
    <row r="3796" spans="1:22" ht="60" hidden="1" x14ac:dyDescent="0.3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s="7">
        <f t="shared" si="363"/>
        <v>1</v>
      </c>
      <c r="G3796" s="7">
        <f t="shared" si="364"/>
        <v>50</v>
      </c>
      <c r="H3796" t="s">
        <v>8220</v>
      </c>
      <c r="I3796" t="s">
        <v>8224</v>
      </c>
      <c r="J3796" t="s">
        <v>8246</v>
      </c>
      <c r="K3796">
        <v>1433685354</v>
      </c>
      <c r="L3796">
        <v>1431093354</v>
      </c>
      <c r="M3796" s="13">
        <f t="shared" si="365"/>
        <v>42132.58048611111</v>
      </c>
      <c r="N3796" s="13" t="str">
        <f t="shared" si="366"/>
        <v>2015</v>
      </c>
      <c r="O3796" s="13" t="str">
        <f t="shared" si="367"/>
        <v>May</v>
      </c>
      <c r="P3796" s="13">
        <f t="shared" si="368"/>
        <v>42162.58048611111</v>
      </c>
      <c r="Q3796" t="b">
        <v>0</v>
      </c>
      <c r="R3796">
        <v>1</v>
      </c>
      <c r="S3796" t="b">
        <v>0</v>
      </c>
      <c r="T3796" t="s">
        <v>8303</v>
      </c>
      <c r="U3796" s="9" t="s">
        <v>8315</v>
      </c>
      <c r="V3796" t="s">
        <v>8357</v>
      </c>
    </row>
    <row r="3797" spans="1:22" ht="45" hidden="1" x14ac:dyDescent="0.3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s="7">
        <f t="shared" si="363"/>
        <v>2</v>
      </c>
      <c r="G3797" s="7">
        <f t="shared" si="364"/>
        <v>5</v>
      </c>
      <c r="H3797" t="s">
        <v>8220</v>
      </c>
      <c r="I3797" t="s">
        <v>8224</v>
      </c>
      <c r="J3797" t="s">
        <v>8246</v>
      </c>
      <c r="K3797">
        <v>1440801000</v>
      </c>
      <c r="L3797">
        <v>1437042490</v>
      </c>
      <c r="M3797" s="13">
        <f t="shared" si="365"/>
        <v>42201.436226851853</v>
      </c>
      <c r="N3797" s="13" t="str">
        <f t="shared" si="366"/>
        <v>2015</v>
      </c>
      <c r="O3797" s="13" t="str">
        <f t="shared" si="367"/>
        <v>Jul</v>
      </c>
      <c r="P3797" s="13">
        <f t="shared" si="368"/>
        <v>42244.9375</v>
      </c>
      <c r="Q3797" t="b">
        <v>0</v>
      </c>
      <c r="R3797">
        <v>2</v>
      </c>
      <c r="S3797" t="b">
        <v>0</v>
      </c>
      <c r="T3797" t="s">
        <v>8303</v>
      </c>
      <c r="U3797" s="9" t="s">
        <v>8315</v>
      </c>
      <c r="V3797" t="s">
        <v>8357</v>
      </c>
    </row>
    <row r="3798" spans="1:22" ht="60" hidden="1" x14ac:dyDescent="0.3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s="7">
        <f t="shared" si="363"/>
        <v>0</v>
      </c>
      <c r="G3798" s="7">
        <f t="shared" si="364"/>
        <v>1</v>
      </c>
      <c r="H3798" t="s">
        <v>8220</v>
      </c>
      <c r="I3798" t="s">
        <v>8223</v>
      </c>
      <c r="J3798" t="s">
        <v>8245</v>
      </c>
      <c r="K3798">
        <v>1484354556</v>
      </c>
      <c r="L3798">
        <v>1479170556</v>
      </c>
      <c r="M3798" s="13">
        <f t="shared" si="365"/>
        <v>42689.029583333337</v>
      </c>
      <c r="N3798" s="13" t="str">
        <f t="shared" si="366"/>
        <v>2016</v>
      </c>
      <c r="O3798" s="13" t="str">
        <f t="shared" si="367"/>
        <v>Nov</v>
      </c>
      <c r="P3798" s="13">
        <f t="shared" si="368"/>
        <v>42749.029583333337</v>
      </c>
      <c r="Q3798" t="b">
        <v>0</v>
      </c>
      <c r="R3798">
        <v>1</v>
      </c>
      <c r="S3798" t="b">
        <v>0</v>
      </c>
      <c r="T3798" t="s">
        <v>8303</v>
      </c>
      <c r="U3798" s="9" t="s">
        <v>8315</v>
      </c>
      <c r="V3798" t="s">
        <v>8357</v>
      </c>
    </row>
    <row r="3799" spans="1:22" ht="60" hidden="1" x14ac:dyDescent="0.3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s="7">
        <f t="shared" si="363"/>
        <v>90</v>
      </c>
      <c r="G3799" s="7">
        <f t="shared" si="364"/>
        <v>145.41</v>
      </c>
      <c r="H3799" t="s">
        <v>8220</v>
      </c>
      <c r="I3799" t="s">
        <v>8223</v>
      </c>
      <c r="J3799" t="s">
        <v>8245</v>
      </c>
      <c r="K3799">
        <v>1429564165</v>
      </c>
      <c r="L3799">
        <v>1426972165</v>
      </c>
      <c r="M3799" s="13">
        <f t="shared" si="365"/>
        <v>42084.881539351853</v>
      </c>
      <c r="N3799" s="13" t="str">
        <f t="shared" si="366"/>
        <v>2015</v>
      </c>
      <c r="O3799" s="13" t="str">
        <f t="shared" si="367"/>
        <v>Mar</v>
      </c>
      <c r="P3799" s="13">
        <f t="shared" si="368"/>
        <v>42114.881539351853</v>
      </c>
      <c r="Q3799" t="b">
        <v>0</v>
      </c>
      <c r="R3799">
        <v>37</v>
      </c>
      <c r="S3799" t="b">
        <v>0</v>
      </c>
      <c r="T3799" t="s">
        <v>8303</v>
      </c>
      <c r="U3799" s="9" t="s">
        <v>8315</v>
      </c>
      <c r="V3799" t="s">
        <v>8357</v>
      </c>
    </row>
    <row r="3800" spans="1:22" ht="60" hidden="1" x14ac:dyDescent="0.3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s="7">
        <f t="shared" si="363"/>
        <v>1</v>
      </c>
      <c r="G3800" s="7">
        <f t="shared" si="364"/>
        <v>205</v>
      </c>
      <c r="H3800" t="s">
        <v>8220</v>
      </c>
      <c r="I3800" t="s">
        <v>8223</v>
      </c>
      <c r="J3800" t="s">
        <v>8245</v>
      </c>
      <c r="K3800">
        <v>1407691248</v>
      </c>
      <c r="L3800">
        <v>1405099248</v>
      </c>
      <c r="M3800" s="13">
        <f t="shared" si="365"/>
        <v>41831.722777777781</v>
      </c>
      <c r="N3800" s="13" t="str">
        <f t="shared" si="366"/>
        <v>2014</v>
      </c>
      <c r="O3800" s="13" t="str">
        <f t="shared" si="367"/>
        <v>Jul</v>
      </c>
      <c r="P3800" s="13">
        <f t="shared" si="368"/>
        <v>41861.722777777781</v>
      </c>
      <c r="Q3800" t="b">
        <v>0</v>
      </c>
      <c r="R3800">
        <v>5</v>
      </c>
      <c r="S3800" t="b">
        <v>0</v>
      </c>
      <c r="T3800" t="s">
        <v>8303</v>
      </c>
      <c r="U3800" s="9" t="s">
        <v>8315</v>
      </c>
      <c r="V3800" t="s">
        <v>8357</v>
      </c>
    </row>
    <row r="3801" spans="1:22" ht="45" hidden="1" x14ac:dyDescent="0.3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s="7">
        <f t="shared" si="363"/>
        <v>4</v>
      </c>
      <c r="G3801" s="7">
        <f t="shared" si="364"/>
        <v>100.5</v>
      </c>
      <c r="H3801" t="s">
        <v>8220</v>
      </c>
      <c r="I3801" t="s">
        <v>8223</v>
      </c>
      <c r="J3801" t="s">
        <v>8245</v>
      </c>
      <c r="K3801">
        <v>1457734843</v>
      </c>
      <c r="L3801">
        <v>1455142843</v>
      </c>
      <c r="M3801" s="13">
        <f t="shared" si="365"/>
        <v>42410.93105324074</v>
      </c>
      <c r="N3801" s="13" t="str">
        <f t="shared" si="366"/>
        <v>2016</v>
      </c>
      <c r="O3801" s="13" t="str">
        <f t="shared" si="367"/>
        <v>Feb</v>
      </c>
      <c r="P3801" s="13">
        <f t="shared" si="368"/>
        <v>42440.93105324074</v>
      </c>
      <c r="Q3801" t="b">
        <v>0</v>
      </c>
      <c r="R3801">
        <v>4</v>
      </c>
      <c r="S3801" t="b">
        <v>0</v>
      </c>
      <c r="T3801" t="s">
        <v>8303</v>
      </c>
      <c r="U3801" s="9" t="s">
        <v>8315</v>
      </c>
      <c r="V3801" t="s">
        <v>8357</v>
      </c>
    </row>
    <row r="3802" spans="1:22" ht="45" hidden="1" x14ac:dyDescent="0.3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s="7">
        <f t="shared" si="363"/>
        <v>4</v>
      </c>
      <c r="G3802" s="7">
        <f t="shared" si="364"/>
        <v>55.06</v>
      </c>
      <c r="H3802" t="s">
        <v>8220</v>
      </c>
      <c r="I3802" t="s">
        <v>8223</v>
      </c>
      <c r="J3802" t="s">
        <v>8245</v>
      </c>
      <c r="K3802">
        <v>1420952340</v>
      </c>
      <c r="L3802">
        <v>1418146883</v>
      </c>
      <c r="M3802" s="13">
        <f t="shared" si="365"/>
        <v>41982.737071759257</v>
      </c>
      <c r="N3802" s="13" t="str">
        <f t="shared" si="366"/>
        <v>2014</v>
      </c>
      <c r="O3802" s="13" t="str">
        <f t="shared" si="367"/>
        <v>Dec</v>
      </c>
      <c r="P3802" s="13">
        <f t="shared" si="368"/>
        <v>42015.207638888889</v>
      </c>
      <c r="Q3802" t="b">
        <v>0</v>
      </c>
      <c r="R3802">
        <v>16</v>
      </c>
      <c r="S3802" t="b">
        <v>0</v>
      </c>
      <c r="T3802" t="s">
        <v>8303</v>
      </c>
      <c r="U3802" s="9" t="s">
        <v>8315</v>
      </c>
      <c r="V3802" t="s">
        <v>8357</v>
      </c>
    </row>
    <row r="3803" spans="1:22" ht="45" hidden="1" x14ac:dyDescent="0.3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s="7">
        <f t="shared" si="363"/>
        <v>9</v>
      </c>
      <c r="G3803" s="7">
        <f t="shared" si="364"/>
        <v>47.33</v>
      </c>
      <c r="H3803" t="s">
        <v>8220</v>
      </c>
      <c r="I3803" t="s">
        <v>8223</v>
      </c>
      <c r="J3803" t="s">
        <v>8245</v>
      </c>
      <c r="K3803">
        <v>1420215216</v>
      </c>
      <c r="L3803">
        <v>1417536816</v>
      </c>
      <c r="M3803" s="13">
        <f t="shared" si="365"/>
        <v>41975.676111111112</v>
      </c>
      <c r="N3803" s="13" t="str">
        <f t="shared" si="366"/>
        <v>2014</v>
      </c>
      <c r="O3803" s="13" t="str">
        <f t="shared" si="367"/>
        <v>Dec</v>
      </c>
      <c r="P3803" s="13">
        <f t="shared" si="368"/>
        <v>42006.676111111112</v>
      </c>
      <c r="Q3803" t="b">
        <v>0</v>
      </c>
      <c r="R3803">
        <v>9</v>
      </c>
      <c r="S3803" t="b">
        <v>0</v>
      </c>
      <c r="T3803" t="s">
        <v>8303</v>
      </c>
      <c r="U3803" s="9" t="s">
        <v>8315</v>
      </c>
      <c r="V3803" t="s">
        <v>8357</v>
      </c>
    </row>
    <row r="3804" spans="1:22" ht="45" hidden="1" x14ac:dyDescent="0.3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s="7">
        <f t="shared" si="363"/>
        <v>0</v>
      </c>
      <c r="G3804" s="7">
        <f t="shared" si="364"/>
        <v>0</v>
      </c>
      <c r="H3804" t="s">
        <v>8220</v>
      </c>
      <c r="I3804" t="s">
        <v>8223</v>
      </c>
      <c r="J3804" t="s">
        <v>8245</v>
      </c>
      <c r="K3804">
        <v>1445482906</v>
      </c>
      <c r="L3804">
        <v>1442890906</v>
      </c>
      <c r="M3804" s="13">
        <f t="shared" si="365"/>
        <v>42269.126226851848</v>
      </c>
      <c r="N3804" s="13" t="str">
        <f t="shared" si="366"/>
        <v>2015</v>
      </c>
      <c r="O3804" s="13" t="str">
        <f t="shared" si="367"/>
        <v>Sep</v>
      </c>
      <c r="P3804" s="13">
        <f t="shared" si="368"/>
        <v>42299.126226851848</v>
      </c>
      <c r="Q3804" t="b">
        <v>0</v>
      </c>
      <c r="R3804">
        <v>0</v>
      </c>
      <c r="S3804" t="b">
        <v>0</v>
      </c>
      <c r="T3804" t="s">
        <v>8303</v>
      </c>
      <c r="U3804" s="9" t="s">
        <v>8315</v>
      </c>
      <c r="V3804" t="s">
        <v>8357</v>
      </c>
    </row>
    <row r="3805" spans="1:22" ht="30" hidden="1" x14ac:dyDescent="0.3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s="7">
        <f t="shared" si="363"/>
        <v>20</v>
      </c>
      <c r="G3805" s="7">
        <f t="shared" si="364"/>
        <v>58.95</v>
      </c>
      <c r="H3805" t="s">
        <v>8220</v>
      </c>
      <c r="I3805" t="s">
        <v>8223</v>
      </c>
      <c r="J3805" t="s">
        <v>8245</v>
      </c>
      <c r="K3805">
        <v>1457133568</v>
      </c>
      <c r="L3805">
        <v>1454541568</v>
      </c>
      <c r="M3805" s="13">
        <f t="shared" si="365"/>
        <v>42403.971851851849</v>
      </c>
      <c r="N3805" s="13" t="str">
        <f t="shared" si="366"/>
        <v>2016</v>
      </c>
      <c r="O3805" s="13" t="str">
        <f t="shared" si="367"/>
        <v>Feb</v>
      </c>
      <c r="P3805" s="13">
        <f t="shared" si="368"/>
        <v>42433.971851851849</v>
      </c>
      <c r="Q3805" t="b">
        <v>0</v>
      </c>
      <c r="R3805">
        <v>40</v>
      </c>
      <c r="S3805" t="b">
        <v>0</v>
      </c>
      <c r="T3805" t="s">
        <v>8303</v>
      </c>
      <c r="U3805" s="9" t="s">
        <v>8315</v>
      </c>
      <c r="V3805" t="s">
        <v>8357</v>
      </c>
    </row>
    <row r="3806" spans="1:22" ht="60" hidden="1" x14ac:dyDescent="0.3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s="7">
        <f t="shared" si="363"/>
        <v>0</v>
      </c>
      <c r="G3806" s="7">
        <f t="shared" si="364"/>
        <v>0</v>
      </c>
      <c r="H3806" t="s">
        <v>8220</v>
      </c>
      <c r="I3806" t="s">
        <v>8223</v>
      </c>
      <c r="J3806" t="s">
        <v>8245</v>
      </c>
      <c r="K3806">
        <v>1469948400</v>
      </c>
      <c r="L3806">
        <v>1465172024</v>
      </c>
      <c r="M3806" s="13">
        <f t="shared" si="365"/>
        <v>42527.00953703704</v>
      </c>
      <c r="N3806" s="13" t="str">
        <f t="shared" si="366"/>
        <v>2016</v>
      </c>
      <c r="O3806" s="13" t="str">
        <f t="shared" si="367"/>
        <v>Jun</v>
      </c>
      <c r="P3806" s="13">
        <f t="shared" si="368"/>
        <v>42582.291666666672</v>
      </c>
      <c r="Q3806" t="b">
        <v>0</v>
      </c>
      <c r="R3806">
        <v>0</v>
      </c>
      <c r="S3806" t="b">
        <v>0</v>
      </c>
      <c r="T3806" t="s">
        <v>8303</v>
      </c>
      <c r="U3806" s="9" t="s">
        <v>8315</v>
      </c>
      <c r="V3806" t="s">
        <v>8357</v>
      </c>
    </row>
    <row r="3807" spans="1:22" ht="45" hidden="1" x14ac:dyDescent="0.3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s="7">
        <f t="shared" ref="F3807:F3870" si="369">IFERROR(ROUND(E3807/D3807*100,0),0)</f>
        <v>0</v>
      </c>
      <c r="G3807" s="7">
        <f t="shared" si="364"/>
        <v>1.5</v>
      </c>
      <c r="H3807" t="s">
        <v>8220</v>
      </c>
      <c r="I3807" t="s">
        <v>8223</v>
      </c>
      <c r="J3807" t="s">
        <v>8245</v>
      </c>
      <c r="K3807">
        <v>1411852640</v>
      </c>
      <c r="L3807">
        <v>1406668640</v>
      </c>
      <c r="M3807" s="13">
        <f t="shared" si="365"/>
        <v>41849.887037037035</v>
      </c>
      <c r="N3807" s="13" t="str">
        <f t="shared" si="366"/>
        <v>2014</v>
      </c>
      <c r="O3807" s="13" t="str">
        <f t="shared" si="367"/>
        <v>Jul</v>
      </c>
      <c r="P3807" s="13">
        <f t="shared" si="368"/>
        <v>41909.887037037035</v>
      </c>
      <c r="Q3807" t="b">
        <v>0</v>
      </c>
      <c r="R3807">
        <v>2</v>
      </c>
      <c r="S3807" t="b">
        <v>0</v>
      </c>
      <c r="T3807" t="s">
        <v>8303</v>
      </c>
      <c r="U3807" s="9" t="s">
        <v>8315</v>
      </c>
      <c r="V3807" t="s">
        <v>8357</v>
      </c>
    </row>
    <row r="3808" spans="1:22" ht="60" hidden="1" x14ac:dyDescent="0.3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s="7">
        <f t="shared" si="369"/>
        <v>0</v>
      </c>
      <c r="G3808" s="7">
        <f t="shared" si="364"/>
        <v>5</v>
      </c>
      <c r="H3808" t="s">
        <v>8220</v>
      </c>
      <c r="I3808" t="s">
        <v>8225</v>
      </c>
      <c r="J3808" t="s">
        <v>8247</v>
      </c>
      <c r="K3808">
        <v>1404022381</v>
      </c>
      <c r="L3808">
        <v>1402294381</v>
      </c>
      <c r="M3808" s="13">
        <f t="shared" si="365"/>
        <v>41799.259039351848</v>
      </c>
      <c r="N3808" s="13" t="str">
        <f t="shared" si="366"/>
        <v>2014</v>
      </c>
      <c r="O3808" s="13" t="str">
        <f t="shared" si="367"/>
        <v>Jun</v>
      </c>
      <c r="P3808" s="13">
        <f t="shared" si="368"/>
        <v>41819.259039351848</v>
      </c>
      <c r="Q3808" t="b">
        <v>0</v>
      </c>
      <c r="R3808">
        <v>1</v>
      </c>
      <c r="S3808" t="b">
        <v>0</v>
      </c>
      <c r="T3808" t="s">
        <v>8303</v>
      </c>
      <c r="U3808" s="9" t="s">
        <v>8315</v>
      </c>
      <c r="V3808" t="s">
        <v>8357</v>
      </c>
    </row>
    <row r="3809" spans="1:22" ht="45" hidden="1" x14ac:dyDescent="0.3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s="7">
        <f t="shared" si="369"/>
        <v>30</v>
      </c>
      <c r="G3809" s="7">
        <f t="shared" si="364"/>
        <v>50.56</v>
      </c>
      <c r="H3809" t="s">
        <v>8220</v>
      </c>
      <c r="I3809" t="s">
        <v>8223</v>
      </c>
      <c r="J3809" t="s">
        <v>8245</v>
      </c>
      <c r="K3809">
        <v>1428097739</v>
      </c>
      <c r="L3809">
        <v>1427492939</v>
      </c>
      <c r="M3809" s="13">
        <f t="shared" si="365"/>
        <v>42090.909016203703</v>
      </c>
      <c r="N3809" s="13" t="str">
        <f t="shared" si="366"/>
        <v>2015</v>
      </c>
      <c r="O3809" s="13" t="str">
        <f t="shared" si="367"/>
        <v>Mar</v>
      </c>
      <c r="P3809" s="13">
        <f t="shared" si="368"/>
        <v>42097.909016203703</v>
      </c>
      <c r="Q3809" t="b">
        <v>0</v>
      </c>
      <c r="R3809">
        <v>9</v>
      </c>
      <c r="S3809" t="b">
        <v>0</v>
      </c>
      <c r="T3809" t="s">
        <v>8303</v>
      </c>
      <c r="U3809" s="9" t="s">
        <v>8315</v>
      </c>
      <c r="V3809" t="s">
        <v>8357</v>
      </c>
    </row>
    <row r="3810" spans="1:22" ht="45" x14ac:dyDescent="0.3">
      <c r="A3810">
        <v>2815</v>
      </c>
      <c r="B3810" s="3" t="s">
        <v>2815</v>
      </c>
      <c r="C3810" s="3" t="s">
        <v>6925</v>
      </c>
      <c r="D3810" s="20">
        <v>250</v>
      </c>
      <c r="E3810" s="7">
        <v>605</v>
      </c>
      <c r="F3810" s="7">
        <f t="shared" si="369"/>
        <v>242</v>
      </c>
      <c r="G3810" s="7">
        <f t="shared" si="364"/>
        <v>43.21</v>
      </c>
      <c r="H3810" t="s">
        <v>8218</v>
      </c>
      <c r="I3810" t="s">
        <v>8228</v>
      </c>
      <c r="J3810" t="s">
        <v>8250</v>
      </c>
      <c r="K3810">
        <v>1470595109</v>
      </c>
      <c r="L3810">
        <v>1468003109</v>
      </c>
      <c r="M3810" s="13">
        <f t="shared" si="365"/>
        <v>42559.776724537034</v>
      </c>
      <c r="N3810" s="13" t="str">
        <f t="shared" si="366"/>
        <v>2016</v>
      </c>
      <c r="O3810" s="13" t="str">
        <f t="shared" si="367"/>
        <v>Jul</v>
      </c>
      <c r="P3810" s="13">
        <f t="shared" si="368"/>
        <v>42589.776724537034</v>
      </c>
      <c r="Q3810" t="b">
        <v>0</v>
      </c>
      <c r="R3810">
        <v>14</v>
      </c>
      <c r="S3810" t="b">
        <v>1</v>
      </c>
      <c r="T3810" t="s">
        <v>8269</v>
      </c>
      <c r="U3810" s="9" t="s">
        <v>8315</v>
      </c>
      <c r="V3810" t="s">
        <v>8316</v>
      </c>
    </row>
    <row r="3811" spans="1:22" ht="45" x14ac:dyDescent="0.3">
      <c r="A3811">
        <v>3336</v>
      </c>
      <c r="B3811" s="3" t="s">
        <v>3336</v>
      </c>
      <c r="C3811" s="3" t="s">
        <v>7446</v>
      </c>
      <c r="D3811" s="20">
        <v>250</v>
      </c>
      <c r="E3811" s="7">
        <v>250</v>
      </c>
      <c r="F3811" s="7">
        <f t="shared" si="369"/>
        <v>100</v>
      </c>
      <c r="G3811" s="7">
        <f t="shared" si="364"/>
        <v>27.78</v>
      </c>
      <c r="H3811" t="s">
        <v>8218</v>
      </c>
      <c r="I3811" t="s">
        <v>8224</v>
      </c>
      <c r="J3811" t="s">
        <v>8246</v>
      </c>
      <c r="K3811">
        <v>1459845246</v>
      </c>
      <c r="L3811">
        <v>1457429646</v>
      </c>
      <c r="M3811" s="13">
        <f t="shared" si="365"/>
        <v>42437.398680555561</v>
      </c>
      <c r="N3811" s="13" t="str">
        <f t="shared" si="366"/>
        <v>2016</v>
      </c>
      <c r="O3811" s="13" t="str">
        <f t="shared" si="367"/>
        <v>Mar</v>
      </c>
      <c r="P3811" s="13">
        <f t="shared" si="368"/>
        <v>42465.35701388889</v>
      </c>
      <c r="Q3811" t="b">
        <v>0</v>
      </c>
      <c r="R3811">
        <v>9</v>
      </c>
      <c r="S3811" t="b">
        <v>1</v>
      </c>
      <c r="T3811" t="s">
        <v>8269</v>
      </c>
      <c r="U3811" s="9" t="s">
        <v>8315</v>
      </c>
      <c r="V3811" t="s">
        <v>8316</v>
      </c>
    </row>
    <row r="3812" spans="1:22" ht="30" x14ac:dyDescent="0.3">
      <c r="A3812">
        <v>3397</v>
      </c>
      <c r="B3812" s="3" t="s">
        <v>3396</v>
      </c>
      <c r="C3812" s="3" t="s">
        <v>7507</v>
      </c>
      <c r="D3812" s="20">
        <v>250</v>
      </c>
      <c r="E3812" s="7">
        <v>280</v>
      </c>
      <c r="F3812" s="7">
        <f t="shared" si="369"/>
        <v>112</v>
      </c>
      <c r="G3812" s="7">
        <f t="shared" si="364"/>
        <v>11.67</v>
      </c>
      <c r="H3812" t="s">
        <v>8218</v>
      </c>
      <c r="I3812" t="s">
        <v>8224</v>
      </c>
      <c r="J3812" t="s">
        <v>8246</v>
      </c>
      <c r="K3812">
        <v>1455832800</v>
      </c>
      <c r="L3812">
        <v>1452338929</v>
      </c>
      <c r="M3812" s="13">
        <f t="shared" si="365"/>
        <v>42378.478344907402</v>
      </c>
      <c r="N3812" s="13" t="str">
        <f t="shared" si="366"/>
        <v>2016</v>
      </c>
      <c r="O3812" s="13" t="str">
        <f t="shared" si="367"/>
        <v>Jan</v>
      </c>
      <c r="P3812" s="13">
        <f t="shared" si="368"/>
        <v>42418.916666666672</v>
      </c>
      <c r="Q3812" t="b">
        <v>0</v>
      </c>
      <c r="R3812">
        <v>24</v>
      </c>
      <c r="S3812" t="b">
        <v>1</v>
      </c>
      <c r="T3812" t="s">
        <v>8269</v>
      </c>
      <c r="U3812" s="9" t="s">
        <v>8315</v>
      </c>
      <c r="V3812" t="s">
        <v>8316</v>
      </c>
    </row>
    <row r="3813" spans="1:22" ht="45" x14ac:dyDescent="0.3">
      <c r="A3813">
        <v>3423</v>
      </c>
      <c r="B3813" s="3" t="s">
        <v>3422</v>
      </c>
      <c r="C3813" s="3" t="s">
        <v>7533</v>
      </c>
      <c r="D3813" s="20">
        <v>250</v>
      </c>
      <c r="E3813" s="7">
        <v>350</v>
      </c>
      <c r="F3813" s="7">
        <f t="shared" si="369"/>
        <v>140</v>
      </c>
      <c r="G3813" s="7">
        <f t="shared" si="364"/>
        <v>35</v>
      </c>
      <c r="H3813" t="s">
        <v>8218</v>
      </c>
      <c r="I3813" t="s">
        <v>8223</v>
      </c>
      <c r="J3813" t="s">
        <v>8245</v>
      </c>
      <c r="K3813">
        <v>1429912341</v>
      </c>
      <c r="L3813">
        <v>1427320341</v>
      </c>
      <c r="M3813" s="13">
        <f t="shared" si="365"/>
        <v>42088.911354166667</v>
      </c>
      <c r="N3813" s="13" t="str">
        <f t="shared" si="366"/>
        <v>2015</v>
      </c>
      <c r="O3813" s="13" t="str">
        <f t="shared" si="367"/>
        <v>Mar</v>
      </c>
      <c r="P3813" s="13">
        <f t="shared" si="368"/>
        <v>42118.911354166667</v>
      </c>
      <c r="Q3813" t="b">
        <v>0</v>
      </c>
      <c r="R3813">
        <v>10</v>
      </c>
      <c r="S3813" t="b">
        <v>1</v>
      </c>
      <c r="T3813" t="s">
        <v>8269</v>
      </c>
      <c r="U3813" s="9" t="s">
        <v>8315</v>
      </c>
      <c r="V3813" t="s">
        <v>8316</v>
      </c>
    </row>
    <row r="3814" spans="1:22" ht="60" x14ac:dyDescent="0.3">
      <c r="A3814">
        <v>3442</v>
      </c>
      <c r="B3814" s="3" t="s">
        <v>3441</v>
      </c>
      <c r="C3814" s="3" t="s">
        <v>7552</v>
      </c>
      <c r="D3814" s="20">
        <v>250</v>
      </c>
      <c r="E3814" s="7">
        <v>250</v>
      </c>
      <c r="F3814" s="7">
        <f t="shared" si="369"/>
        <v>100</v>
      </c>
      <c r="G3814" s="7">
        <f t="shared" si="364"/>
        <v>31.25</v>
      </c>
      <c r="H3814" t="s">
        <v>8218</v>
      </c>
      <c r="I3814" t="s">
        <v>8223</v>
      </c>
      <c r="J3814" t="s">
        <v>8245</v>
      </c>
      <c r="K3814">
        <v>1433016672</v>
      </c>
      <c r="L3814">
        <v>1430424672</v>
      </c>
      <c r="M3814" s="13">
        <f t="shared" si="365"/>
        <v>42124.841111111105</v>
      </c>
      <c r="N3814" s="13" t="str">
        <f t="shared" si="366"/>
        <v>2015</v>
      </c>
      <c r="O3814" s="13" t="str">
        <f t="shared" si="367"/>
        <v>Apr</v>
      </c>
      <c r="P3814" s="13">
        <f t="shared" si="368"/>
        <v>42154.841111111105</v>
      </c>
      <c r="Q3814" t="b">
        <v>0</v>
      </c>
      <c r="R3814">
        <v>8</v>
      </c>
      <c r="S3814" t="b">
        <v>1</v>
      </c>
      <c r="T3814" t="s">
        <v>8269</v>
      </c>
      <c r="U3814" s="9" t="s">
        <v>8315</v>
      </c>
      <c r="V3814" t="s">
        <v>8316</v>
      </c>
    </row>
    <row r="3815" spans="1:22" ht="45" x14ac:dyDescent="0.3">
      <c r="A3815">
        <v>3462</v>
      </c>
      <c r="B3815" s="3" t="s">
        <v>3461</v>
      </c>
      <c r="C3815" s="3" t="s">
        <v>7572</v>
      </c>
      <c r="D3815" s="20">
        <v>250</v>
      </c>
      <c r="E3815" s="7">
        <v>505</v>
      </c>
      <c r="F3815" s="7">
        <f t="shared" si="369"/>
        <v>202</v>
      </c>
      <c r="G3815" s="7">
        <f t="shared" si="364"/>
        <v>29.71</v>
      </c>
      <c r="H3815" t="s">
        <v>8218</v>
      </c>
      <c r="I3815" t="s">
        <v>8223</v>
      </c>
      <c r="J3815" t="s">
        <v>8245</v>
      </c>
      <c r="K3815">
        <v>1436551200</v>
      </c>
      <c r="L3815">
        <v>1435181628</v>
      </c>
      <c r="M3815" s="13">
        <f t="shared" si="365"/>
        <v>42179.898472222223</v>
      </c>
      <c r="N3815" s="13" t="str">
        <f t="shared" si="366"/>
        <v>2015</v>
      </c>
      <c r="O3815" s="13" t="str">
        <f t="shared" si="367"/>
        <v>Jun</v>
      </c>
      <c r="P3815" s="13">
        <f t="shared" si="368"/>
        <v>42195.75</v>
      </c>
      <c r="Q3815" t="b">
        <v>0</v>
      </c>
      <c r="R3815">
        <v>17</v>
      </c>
      <c r="S3815" t="b">
        <v>1</v>
      </c>
      <c r="T3815" t="s">
        <v>8269</v>
      </c>
      <c r="U3815" s="9" t="s">
        <v>8315</v>
      </c>
      <c r="V3815" t="s">
        <v>8316</v>
      </c>
    </row>
    <row r="3816" spans="1:22" ht="45" x14ac:dyDescent="0.3">
      <c r="A3816">
        <v>3470</v>
      </c>
      <c r="B3816" s="3" t="s">
        <v>3469</v>
      </c>
      <c r="C3816" s="3" t="s">
        <v>7580</v>
      </c>
      <c r="D3816" s="20">
        <v>250</v>
      </c>
      <c r="E3816" s="7">
        <v>375</v>
      </c>
      <c r="F3816" s="7">
        <f t="shared" si="369"/>
        <v>150</v>
      </c>
      <c r="G3816" s="7">
        <f t="shared" si="364"/>
        <v>41.67</v>
      </c>
      <c r="H3816" t="s">
        <v>8218</v>
      </c>
      <c r="I3816" t="s">
        <v>8223</v>
      </c>
      <c r="J3816" t="s">
        <v>8245</v>
      </c>
      <c r="K3816">
        <v>1468618680</v>
      </c>
      <c r="L3816">
        <v>1465345902</v>
      </c>
      <c r="M3816" s="13">
        <f t="shared" si="365"/>
        <v>42529.022013888884</v>
      </c>
      <c r="N3816" s="13" t="str">
        <f t="shared" si="366"/>
        <v>2016</v>
      </c>
      <c r="O3816" s="13" t="str">
        <f t="shared" si="367"/>
        <v>Jun</v>
      </c>
      <c r="P3816" s="13">
        <f t="shared" si="368"/>
        <v>42566.901388888888</v>
      </c>
      <c r="Q3816" t="b">
        <v>0</v>
      </c>
      <c r="R3816">
        <v>9</v>
      </c>
      <c r="S3816" t="b">
        <v>1</v>
      </c>
      <c r="T3816" t="s">
        <v>8269</v>
      </c>
      <c r="U3816" s="9" t="s">
        <v>8315</v>
      </c>
      <c r="V3816" t="s">
        <v>8316</v>
      </c>
    </row>
    <row r="3817" spans="1:22" ht="60" x14ac:dyDescent="0.3">
      <c r="A3817">
        <v>3545</v>
      </c>
      <c r="B3817" s="3" t="s">
        <v>3544</v>
      </c>
      <c r="C3817" s="3" t="s">
        <v>7655</v>
      </c>
      <c r="D3817" s="20">
        <v>250</v>
      </c>
      <c r="E3817" s="7">
        <v>251</v>
      </c>
      <c r="F3817" s="7">
        <f t="shared" si="369"/>
        <v>100</v>
      </c>
      <c r="G3817" s="7">
        <f t="shared" si="364"/>
        <v>31.38</v>
      </c>
      <c r="H3817" t="s">
        <v>8218</v>
      </c>
      <c r="I3817" t="s">
        <v>8223</v>
      </c>
      <c r="J3817" t="s">
        <v>8245</v>
      </c>
      <c r="K3817">
        <v>1428780159</v>
      </c>
      <c r="L3817">
        <v>1426188159</v>
      </c>
      <c r="M3817" s="13">
        <f t="shared" si="365"/>
        <v>42075.807395833333</v>
      </c>
      <c r="N3817" s="13" t="str">
        <f t="shared" si="366"/>
        <v>2015</v>
      </c>
      <c r="O3817" s="13" t="str">
        <f t="shared" si="367"/>
        <v>Mar</v>
      </c>
      <c r="P3817" s="13">
        <f t="shared" si="368"/>
        <v>42105.807395833333</v>
      </c>
      <c r="Q3817" t="b">
        <v>0</v>
      </c>
      <c r="R3817">
        <v>8</v>
      </c>
      <c r="S3817" t="b">
        <v>1</v>
      </c>
      <c r="T3817" t="s">
        <v>8269</v>
      </c>
      <c r="U3817" s="9" t="s">
        <v>8315</v>
      </c>
      <c r="V3817" t="s">
        <v>8316</v>
      </c>
    </row>
    <row r="3818" spans="1:22" ht="60" x14ac:dyDescent="0.3">
      <c r="A3818">
        <v>3605</v>
      </c>
      <c r="B3818" s="3" t="s">
        <v>3604</v>
      </c>
      <c r="C3818" s="3" t="s">
        <v>7715</v>
      </c>
      <c r="D3818" s="20">
        <v>250</v>
      </c>
      <c r="E3818" s="7">
        <v>460</v>
      </c>
      <c r="F3818" s="7">
        <f t="shared" si="369"/>
        <v>184</v>
      </c>
      <c r="G3818" s="7">
        <f t="shared" si="364"/>
        <v>30.67</v>
      </c>
      <c r="H3818" t="s">
        <v>8218</v>
      </c>
      <c r="I3818" t="s">
        <v>8224</v>
      </c>
      <c r="J3818" t="s">
        <v>8246</v>
      </c>
      <c r="K3818">
        <v>1455390126</v>
      </c>
      <c r="L3818">
        <v>1452798126</v>
      </c>
      <c r="M3818" s="13">
        <f t="shared" si="365"/>
        <v>42383.793124999997</v>
      </c>
      <c r="N3818" s="13" t="str">
        <f t="shared" si="366"/>
        <v>2016</v>
      </c>
      <c r="O3818" s="13" t="str">
        <f t="shared" si="367"/>
        <v>Jan</v>
      </c>
      <c r="P3818" s="13">
        <f t="shared" si="368"/>
        <v>42413.793124999997</v>
      </c>
      <c r="Q3818" t="b">
        <v>0</v>
      </c>
      <c r="R3818">
        <v>15</v>
      </c>
      <c r="S3818" t="b">
        <v>1</v>
      </c>
      <c r="T3818" t="s">
        <v>8269</v>
      </c>
      <c r="U3818" s="9" t="s">
        <v>8315</v>
      </c>
      <c r="V3818" t="s">
        <v>8316</v>
      </c>
    </row>
    <row r="3819" spans="1:22" ht="60" x14ac:dyDescent="0.3">
      <c r="A3819">
        <v>3660</v>
      </c>
      <c r="B3819" s="3" t="s">
        <v>3657</v>
      </c>
      <c r="C3819" s="3" t="s">
        <v>7770</v>
      </c>
      <c r="D3819" s="20">
        <v>250</v>
      </c>
      <c r="E3819" s="7">
        <v>250</v>
      </c>
      <c r="F3819" s="7">
        <f t="shared" si="369"/>
        <v>100</v>
      </c>
      <c r="G3819" s="7">
        <f t="shared" si="364"/>
        <v>11.36</v>
      </c>
      <c r="H3819" t="s">
        <v>8218</v>
      </c>
      <c r="I3819" t="s">
        <v>8224</v>
      </c>
      <c r="J3819" t="s">
        <v>8246</v>
      </c>
      <c r="K3819">
        <v>1419368925</v>
      </c>
      <c r="L3819">
        <v>1417208925</v>
      </c>
      <c r="M3819" s="13">
        <f t="shared" si="365"/>
        <v>41971.881076388891</v>
      </c>
      <c r="N3819" s="13" t="str">
        <f t="shared" si="366"/>
        <v>2014</v>
      </c>
      <c r="O3819" s="13" t="str">
        <f t="shared" si="367"/>
        <v>Nov</v>
      </c>
      <c r="P3819" s="13">
        <f t="shared" si="368"/>
        <v>41996.881076388891</v>
      </c>
      <c r="Q3819" t="b">
        <v>0</v>
      </c>
      <c r="R3819">
        <v>22</v>
      </c>
      <c r="S3819" t="b">
        <v>1</v>
      </c>
      <c r="T3819" t="s">
        <v>8269</v>
      </c>
      <c r="U3819" s="9" t="s">
        <v>8315</v>
      </c>
      <c r="V3819" t="s">
        <v>8316</v>
      </c>
    </row>
    <row r="3820" spans="1:22" ht="45" x14ac:dyDescent="0.3">
      <c r="A3820">
        <v>3811</v>
      </c>
      <c r="B3820" s="3" t="s">
        <v>3808</v>
      </c>
      <c r="C3820" s="3" t="s">
        <v>7921</v>
      </c>
      <c r="D3820" s="20">
        <v>250</v>
      </c>
      <c r="E3820" s="7">
        <v>825</v>
      </c>
      <c r="F3820" s="7">
        <f t="shared" si="369"/>
        <v>330</v>
      </c>
      <c r="G3820" s="7">
        <f t="shared" si="364"/>
        <v>43.42</v>
      </c>
      <c r="H3820" t="s">
        <v>8218</v>
      </c>
      <c r="I3820" t="s">
        <v>8224</v>
      </c>
      <c r="J3820" t="s">
        <v>8246</v>
      </c>
      <c r="K3820">
        <v>1464692400</v>
      </c>
      <c r="L3820">
        <v>1461769373</v>
      </c>
      <c r="M3820" s="13">
        <f t="shared" si="365"/>
        <v>42487.62700231481</v>
      </c>
      <c r="N3820" s="13" t="str">
        <f t="shared" si="366"/>
        <v>2016</v>
      </c>
      <c r="O3820" s="13" t="str">
        <f t="shared" si="367"/>
        <v>Apr</v>
      </c>
      <c r="P3820" s="13">
        <f t="shared" si="368"/>
        <v>42521.458333333328</v>
      </c>
      <c r="Q3820" t="b">
        <v>0</v>
      </c>
      <c r="R3820">
        <v>19</v>
      </c>
      <c r="S3820" t="b">
        <v>1</v>
      </c>
      <c r="T3820" t="s">
        <v>8269</v>
      </c>
      <c r="U3820" s="9" t="s">
        <v>8315</v>
      </c>
      <c r="V3820" t="s">
        <v>8316</v>
      </c>
    </row>
    <row r="3821" spans="1:22" ht="45" x14ac:dyDescent="0.3">
      <c r="A3821">
        <v>3818</v>
      </c>
      <c r="B3821" s="3" t="s">
        <v>3815</v>
      </c>
      <c r="C3821" s="3" t="s">
        <v>7928</v>
      </c>
      <c r="D3821" s="20">
        <v>250</v>
      </c>
      <c r="E3821" s="7">
        <v>570</v>
      </c>
      <c r="F3821" s="7">
        <f t="shared" si="369"/>
        <v>228</v>
      </c>
      <c r="G3821" s="7">
        <f t="shared" si="364"/>
        <v>57</v>
      </c>
      <c r="H3821" t="s">
        <v>8218</v>
      </c>
      <c r="I3821" t="s">
        <v>8223</v>
      </c>
      <c r="J3821" t="s">
        <v>8245</v>
      </c>
      <c r="K3821">
        <v>1426187582</v>
      </c>
      <c r="L3821">
        <v>1423599182</v>
      </c>
      <c r="M3821" s="13">
        <f t="shared" si="365"/>
        <v>42045.84238425926</v>
      </c>
      <c r="N3821" s="13" t="str">
        <f t="shared" si="366"/>
        <v>2015</v>
      </c>
      <c r="O3821" s="13" t="str">
        <f t="shared" si="367"/>
        <v>Feb</v>
      </c>
      <c r="P3821" s="13">
        <f t="shared" si="368"/>
        <v>42075.800717592589</v>
      </c>
      <c r="Q3821" t="b">
        <v>0</v>
      </c>
      <c r="R3821">
        <v>10</v>
      </c>
      <c r="S3821" t="b">
        <v>1</v>
      </c>
      <c r="T3821" t="s">
        <v>8269</v>
      </c>
      <c r="U3821" s="9" t="s">
        <v>8315</v>
      </c>
      <c r="V3821" t="s">
        <v>8316</v>
      </c>
    </row>
    <row r="3822" spans="1:22" ht="45" x14ac:dyDescent="0.3">
      <c r="A3822">
        <v>3824</v>
      </c>
      <c r="B3822" s="3" t="s">
        <v>3821</v>
      </c>
      <c r="C3822" s="3" t="s">
        <v>7933</v>
      </c>
      <c r="D3822" s="20">
        <v>250</v>
      </c>
      <c r="E3822" s="7">
        <v>270</v>
      </c>
      <c r="F3822" s="7">
        <f t="shared" si="369"/>
        <v>108</v>
      </c>
      <c r="G3822" s="7">
        <f t="shared" si="364"/>
        <v>38.57</v>
      </c>
      <c r="H3822" t="s">
        <v>8218</v>
      </c>
      <c r="I3822" t="s">
        <v>8224</v>
      </c>
      <c r="J3822" t="s">
        <v>8246</v>
      </c>
      <c r="K3822">
        <v>1470058860</v>
      </c>
      <c r="L3822">
        <v>1469026903</v>
      </c>
      <c r="M3822" s="13">
        <f t="shared" si="365"/>
        <v>42571.626192129625</v>
      </c>
      <c r="N3822" s="13" t="str">
        <f t="shared" si="366"/>
        <v>2016</v>
      </c>
      <c r="O3822" s="13" t="str">
        <f t="shared" si="367"/>
        <v>Jul</v>
      </c>
      <c r="P3822" s="13">
        <f t="shared" si="368"/>
        <v>42583.570138888885</v>
      </c>
      <c r="Q3822" t="b">
        <v>0</v>
      </c>
      <c r="R3822">
        <v>7</v>
      </c>
      <c r="S3822" t="b">
        <v>1</v>
      </c>
      <c r="T3822" t="s">
        <v>8269</v>
      </c>
      <c r="U3822" s="9" t="s">
        <v>8315</v>
      </c>
      <c r="V3822" t="s">
        <v>8316</v>
      </c>
    </row>
    <row r="3823" spans="1:22" ht="45" x14ac:dyDescent="0.3">
      <c r="A3823">
        <v>3663</v>
      </c>
      <c r="B3823" s="3" t="s">
        <v>3660</v>
      </c>
      <c r="C3823" s="3" t="s">
        <v>7773</v>
      </c>
      <c r="D3823" s="20">
        <v>225</v>
      </c>
      <c r="E3823" s="7">
        <v>234</v>
      </c>
      <c r="F3823" s="7">
        <f t="shared" si="369"/>
        <v>104</v>
      </c>
      <c r="G3823" s="7">
        <f t="shared" si="364"/>
        <v>26</v>
      </c>
      <c r="H3823" t="s">
        <v>8218</v>
      </c>
      <c r="I3823" t="s">
        <v>8224</v>
      </c>
      <c r="J3823" t="s">
        <v>8246</v>
      </c>
      <c r="K3823">
        <v>1482321030</v>
      </c>
      <c r="L3823">
        <v>1477133430</v>
      </c>
      <c r="M3823" s="13">
        <f t="shared" si="365"/>
        <v>42665.451736111107</v>
      </c>
      <c r="N3823" s="13" t="str">
        <f t="shared" si="366"/>
        <v>2016</v>
      </c>
      <c r="O3823" s="13" t="str">
        <f t="shared" si="367"/>
        <v>Oct</v>
      </c>
      <c r="P3823" s="13">
        <f t="shared" si="368"/>
        <v>42725.493402777778</v>
      </c>
      <c r="Q3823" t="b">
        <v>0</v>
      </c>
      <c r="R3823">
        <v>9</v>
      </c>
      <c r="S3823" t="b">
        <v>1</v>
      </c>
      <c r="T3823" t="s">
        <v>8269</v>
      </c>
      <c r="U3823" s="9" t="s">
        <v>8315</v>
      </c>
      <c r="V3823" t="s">
        <v>8316</v>
      </c>
    </row>
    <row r="3824" spans="1:22" ht="45" x14ac:dyDescent="0.3">
      <c r="A3824">
        <v>3670</v>
      </c>
      <c r="B3824" s="3" t="s">
        <v>3667</v>
      </c>
      <c r="C3824" s="3" t="s">
        <v>7780</v>
      </c>
      <c r="D3824" s="20">
        <v>220</v>
      </c>
      <c r="E3824" s="7">
        <v>241</v>
      </c>
      <c r="F3824" s="7">
        <f t="shared" si="369"/>
        <v>110</v>
      </c>
      <c r="G3824" s="7">
        <f t="shared" si="364"/>
        <v>20.079999999999998</v>
      </c>
      <c r="H3824" t="s">
        <v>8218</v>
      </c>
      <c r="I3824" t="s">
        <v>8224</v>
      </c>
      <c r="J3824" t="s">
        <v>8246</v>
      </c>
      <c r="K3824">
        <v>1433113200</v>
      </c>
      <c r="L3824">
        <v>1431951611</v>
      </c>
      <c r="M3824" s="13">
        <f t="shared" si="365"/>
        <v>42142.514016203699</v>
      </c>
      <c r="N3824" s="13" t="str">
        <f t="shared" si="366"/>
        <v>2015</v>
      </c>
      <c r="O3824" s="13" t="str">
        <f t="shared" si="367"/>
        <v>May</v>
      </c>
      <c r="P3824" s="13">
        <f t="shared" si="368"/>
        <v>42155.958333333328</v>
      </c>
      <c r="Q3824" t="b">
        <v>0</v>
      </c>
      <c r="R3824">
        <v>12</v>
      </c>
      <c r="S3824" t="b">
        <v>1</v>
      </c>
      <c r="T3824" t="s">
        <v>8269</v>
      </c>
      <c r="U3824" s="9" t="s">
        <v>8315</v>
      </c>
      <c r="V3824" t="s">
        <v>8316</v>
      </c>
    </row>
    <row r="3825" spans="1:22" ht="45" x14ac:dyDescent="0.3">
      <c r="A3825">
        <v>2820</v>
      </c>
      <c r="B3825" s="3" t="s">
        <v>2820</v>
      </c>
      <c r="C3825" s="3" t="s">
        <v>6930</v>
      </c>
      <c r="D3825" s="20">
        <v>200</v>
      </c>
      <c r="E3825" s="7">
        <v>272</v>
      </c>
      <c r="F3825" s="7">
        <f t="shared" si="369"/>
        <v>136</v>
      </c>
      <c r="G3825" s="7">
        <f t="shared" si="364"/>
        <v>13.6</v>
      </c>
      <c r="H3825" t="s">
        <v>8218</v>
      </c>
      <c r="I3825" t="s">
        <v>8224</v>
      </c>
      <c r="J3825" t="s">
        <v>8246</v>
      </c>
      <c r="K3825">
        <v>1456444800</v>
      </c>
      <c r="L3825">
        <v>1454337589</v>
      </c>
      <c r="M3825" s="13">
        <f t="shared" si="365"/>
        <v>42401.610983796301</v>
      </c>
      <c r="N3825" s="13" t="str">
        <f t="shared" si="366"/>
        <v>2016</v>
      </c>
      <c r="O3825" s="13" t="str">
        <f t="shared" si="367"/>
        <v>Feb</v>
      </c>
      <c r="P3825" s="13">
        <f t="shared" si="368"/>
        <v>42426</v>
      </c>
      <c r="Q3825" t="b">
        <v>0</v>
      </c>
      <c r="R3825">
        <v>20</v>
      </c>
      <c r="S3825" t="b">
        <v>1</v>
      </c>
      <c r="T3825" t="s">
        <v>8269</v>
      </c>
      <c r="U3825" s="9" t="s">
        <v>8315</v>
      </c>
      <c r="V3825" t="s">
        <v>8316</v>
      </c>
    </row>
    <row r="3826" spans="1:22" ht="45" x14ac:dyDescent="0.3">
      <c r="A3826">
        <v>3371</v>
      </c>
      <c r="B3826" s="3" t="s">
        <v>3370</v>
      </c>
      <c r="C3826" s="3" t="s">
        <v>7481</v>
      </c>
      <c r="D3826" s="20">
        <v>200</v>
      </c>
      <c r="E3826" s="7">
        <v>277</v>
      </c>
      <c r="F3826" s="7">
        <f t="shared" si="369"/>
        <v>139</v>
      </c>
      <c r="G3826" s="7">
        <f t="shared" si="364"/>
        <v>30.78</v>
      </c>
      <c r="H3826" t="s">
        <v>8218</v>
      </c>
      <c r="I3826" t="s">
        <v>8223</v>
      </c>
      <c r="J3826" t="s">
        <v>8245</v>
      </c>
      <c r="K3826">
        <v>1449089965</v>
      </c>
      <c r="L3826">
        <v>1446670765</v>
      </c>
      <c r="M3826" s="13">
        <f t="shared" si="365"/>
        <v>42312.874594907407</v>
      </c>
      <c r="N3826" s="13" t="str">
        <f t="shared" si="366"/>
        <v>2015</v>
      </c>
      <c r="O3826" s="13" t="str">
        <f t="shared" si="367"/>
        <v>Nov</v>
      </c>
      <c r="P3826" s="13">
        <f t="shared" si="368"/>
        <v>42340.874594907407</v>
      </c>
      <c r="Q3826" t="b">
        <v>0</v>
      </c>
      <c r="R3826">
        <v>9</v>
      </c>
      <c r="S3826" t="b">
        <v>1</v>
      </c>
      <c r="T3826" t="s">
        <v>8269</v>
      </c>
      <c r="U3826" s="9" t="s">
        <v>8315</v>
      </c>
      <c r="V3826" t="s">
        <v>8316</v>
      </c>
    </row>
    <row r="3827" spans="1:22" ht="45" x14ac:dyDescent="0.3">
      <c r="A3827">
        <v>3415</v>
      </c>
      <c r="B3827" s="3" t="s">
        <v>3414</v>
      </c>
      <c r="C3827" s="3" t="s">
        <v>7525</v>
      </c>
      <c r="D3827" s="20">
        <v>200</v>
      </c>
      <c r="E3827" s="7">
        <v>200</v>
      </c>
      <c r="F3827" s="7">
        <f t="shared" si="369"/>
        <v>100</v>
      </c>
      <c r="G3827" s="7">
        <f t="shared" si="364"/>
        <v>22.22</v>
      </c>
      <c r="H3827" t="s">
        <v>8218</v>
      </c>
      <c r="I3827" t="s">
        <v>8223</v>
      </c>
      <c r="J3827" t="s">
        <v>8245</v>
      </c>
      <c r="K3827">
        <v>1460935800</v>
      </c>
      <c r="L3827">
        <v>1459999656</v>
      </c>
      <c r="M3827" s="13">
        <f t="shared" si="365"/>
        <v>42467.144166666665</v>
      </c>
      <c r="N3827" s="13" t="str">
        <f t="shared" si="366"/>
        <v>2016</v>
      </c>
      <c r="O3827" s="13" t="str">
        <f t="shared" si="367"/>
        <v>Apr</v>
      </c>
      <c r="P3827" s="13">
        <f t="shared" si="368"/>
        <v>42477.979166666672</v>
      </c>
      <c r="Q3827" t="b">
        <v>0</v>
      </c>
      <c r="R3827">
        <v>9</v>
      </c>
      <c r="S3827" t="b">
        <v>1</v>
      </c>
      <c r="T3827" t="s">
        <v>8269</v>
      </c>
      <c r="U3827" s="9" t="s">
        <v>8315</v>
      </c>
      <c r="V3827" t="s">
        <v>8316</v>
      </c>
    </row>
    <row r="3828" spans="1:22" ht="45" x14ac:dyDescent="0.3">
      <c r="A3828">
        <v>3588</v>
      </c>
      <c r="B3828" s="3" t="s">
        <v>3587</v>
      </c>
      <c r="C3828" s="3" t="s">
        <v>7698</v>
      </c>
      <c r="D3828" s="20">
        <v>200</v>
      </c>
      <c r="E3828" s="7">
        <v>201</v>
      </c>
      <c r="F3828" s="7">
        <f t="shared" si="369"/>
        <v>101</v>
      </c>
      <c r="G3828" s="7">
        <f t="shared" si="364"/>
        <v>18.27</v>
      </c>
      <c r="H3828" t="s">
        <v>8218</v>
      </c>
      <c r="I3828" t="s">
        <v>8224</v>
      </c>
      <c r="J3828" t="s">
        <v>8246</v>
      </c>
      <c r="K3828">
        <v>1430348400</v>
      </c>
      <c r="L3828">
        <v>1428436410</v>
      </c>
      <c r="M3828" s="13">
        <f t="shared" si="365"/>
        <v>42101.828819444447</v>
      </c>
      <c r="N3828" s="13" t="str">
        <f t="shared" si="366"/>
        <v>2015</v>
      </c>
      <c r="O3828" s="13" t="str">
        <f t="shared" si="367"/>
        <v>Apr</v>
      </c>
      <c r="P3828" s="13">
        <f t="shared" si="368"/>
        <v>42123.958333333328</v>
      </c>
      <c r="Q3828" t="b">
        <v>0</v>
      </c>
      <c r="R3828">
        <v>11</v>
      </c>
      <c r="S3828" t="b">
        <v>1</v>
      </c>
      <c r="T3828" t="s">
        <v>8269</v>
      </c>
      <c r="U3828" s="9" t="s">
        <v>8315</v>
      </c>
      <c r="V3828" t="s">
        <v>8316</v>
      </c>
    </row>
    <row r="3829" spans="1:22" ht="30" x14ac:dyDescent="0.3">
      <c r="A3829">
        <v>3719</v>
      </c>
      <c r="B3829" s="3" t="s">
        <v>3716</v>
      </c>
      <c r="C3829" s="3" t="s">
        <v>7829</v>
      </c>
      <c r="D3829" s="20">
        <v>200</v>
      </c>
      <c r="E3829" s="7">
        <v>420</v>
      </c>
      <c r="F3829" s="7">
        <f t="shared" si="369"/>
        <v>210</v>
      </c>
      <c r="G3829" s="7">
        <f t="shared" si="364"/>
        <v>105</v>
      </c>
      <c r="H3829" t="s">
        <v>8218</v>
      </c>
      <c r="I3829" t="s">
        <v>8224</v>
      </c>
      <c r="J3829" t="s">
        <v>8246</v>
      </c>
      <c r="K3829">
        <v>1434994266</v>
      </c>
      <c r="L3829">
        <v>1432402266</v>
      </c>
      <c r="M3829" s="13">
        <f t="shared" si="365"/>
        <v>42147.729930555557</v>
      </c>
      <c r="N3829" s="13" t="str">
        <f t="shared" si="366"/>
        <v>2015</v>
      </c>
      <c r="O3829" s="13" t="str">
        <f t="shared" si="367"/>
        <v>May</v>
      </c>
      <c r="P3829" s="13">
        <f t="shared" si="368"/>
        <v>42177.729930555557</v>
      </c>
      <c r="Q3829" t="b">
        <v>0</v>
      </c>
      <c r="R3829">
        <v>4</v>
      </c>
      <c r="S3829" t="b">
        <v>1</v>
      </c>
      <c r="T3829" t="s">
        <v>8269</v>
      </c>
      <c r="U3829" s="9" t="s">
        <v>8315</v>
      </c>
      <c r="V3829" t="s">
        <v>8316</v>
      </c>
    </row>
    <row r="3830" spans="1:22" ht="60" x14ac:dyDescent="0.3">
      <c r="A3830">
        <v>3835</v>
      </c>
      <c r="B3830" s="3" t="s">
        <v>3832</v>
      </c>
      <c r="C3830" s="3" t="s">
        <v>7944</v>
      </c>
      <c r="D3830" s="20">
        <v>200</v>
      </c>
      <c r="E3830" s="7">
        <v>320</v>
      </c>
      <c r="F3830" s="7">
        <f t="shared" si="369"/>
        <v>160</v>
      </c>
      <c r="G3830" s="7">
        <f t="shared" si="364"/>
        <v>40</v>
      </c>
      <c r="H3830" t="s">
        <v>8218</v>
      </c>
      <c r="I3830" t="s">
        <v>8224</v>
      </c>
      <c r="J3830" t="s">
        <v>8246</v>
      </c>
      <c r="K3830">
        <v>1461278208</v>
      </c>
      <c r="L3830">
        <v>1459463808</v>
      </c>
      <c r="M3830" s="13">
        <f t="shared" si="365"/>
        <v>42460.94222222222</v>
      </c>
      <c r="N3830" s="13" t="str">
        <f t="shared" si="366"/>
        <v>2016</v>
      </c>
      <c r="O3830" s="13" t="str">
        <f t="shared" si="367"/>
        <v>Mar</v>
      </c>
      <c r="P3830" s="13">
        <f t="shared" si="368"/>
        <v>42481.94222222222</v>
      </c>
      <c r="Q3830" t="b">
        <v>0</v>
      </c>
      <c r="R3830">
        <v>8</v>
      </c>
      <c r="S3830" t="b">
        <v>1</v>
      </c>
      <c r="T3830" t="s">
        <v>8269</v>
      </c>
      <c r="U3830" s="9" t="s">
        <v>8315</v>
      </c>
      <c r="V3830" t="s">
        <v>8316</v>
      </c>
    </row>
    <row r="3831" spans="1:22" ht="45" x14ac:dyDescent="0.3">
      <c r="A3831">
        <v>3429</v>
      </c>
      <c r="B3831" s="3" t="s">
        <v>3428</v>
      </c>
      <c r="C3831" s="3" t="s">
        <v>7539</v>
      </c>
      <c r="D3831" s="20">
        <v>150</v>
      </c>
      <c r="E3831" s="7">
        <v>195</v>
      </c>
      <c r="F3831" s="7">
        <f t="shared" si="369"/>
        <v>130</v>
      </c>
      <c r="G3831" s="7">
        <f t="shared" si="364"/>
        <v>16.25</v>
      </c>
      <c r="H3831" t="s">
        <v>8218</v>
      </c>
      <c r="I3831" t="s">
        <v>8224</v>
      </c>
      <c r="J3831" t="s">
        <v>8246</v>
      </c>
      <c r="K3831">
        <v>1478046661</v>
      </c>
      <c r="L3831">
        <v>1476837061</v>
      </c>
      <c r="M3831" s="13">
        <f t="shared" si="365"/>
        <v>42662.021539351852</v>
      </c>
      <c r="N3831" s="13" t="str">
        <f t="shared" si="366"/>
        <v>2016</v>
      </c>
      <c r="O3831" s="13" t="str">
        <f t="shared" si="367"/>
        <v>Oct</v>
      </c>
      <c r="P3831" s="13">
        <f t="shared" si="368"/>
        <v>42676.021539351852</v>
      </c>
      <c r="Q3831" t="b">
        <v>0</v>
      </c>
      <c r="R3831">
        <v>12</v>
      </c>
      <c r="S3831" t="b">
        <v>1</v>
      </c>
      <c r="T3831" t="s">
        <v>8269</v>
      </c>
      <c r="U3831" s="9" t="s">
        <v>8315</v>
      </c>
      <c r="V3831" t="s">
        <v>8316</v>
      </c>
    </row>
    <row r="3832" spans="1:22" ht="60" x14ac:dyDescent="0.3">
      <c r="A3832">
        <v>3536</v>
      </c>
      <c r="B3832" s="3" t="s">
        <v>3535</v>
      </c>
      <c r="C3832" s="3" t="s">
        <v>7646</v>
      </c>
      <c r="D3832" s="20">
        <v>150</v>
      </c>
      <c r="E3832" s="7">
        <v>230</v>
      </c>
      <c r="F3832" s="7">
        <f t="shared" si="369"/>
        <v>153</v>
      </c>
      <c r="G3832" s="7">
        <f t="shared" si="364"/>
        <v>13.53</v>
      </c>
      <c r="H3832" t="s">
        <v>8218</v>
      </c>
      <c r="I3832" t="s">
        <v>8224</v>
      </c>
      <c r="J3832" t="s">
        <v>8246</v>
      </c>
      <c r="K3832">
        <v>1450612740</v>
      </c>
      <c r="L3832">
        <v>1448040425</v>
      </c>
      <c r="M3832" s="13">
        <f t="shared" si="365"/>
        <v>42328.727141203708</v>
      </c>
      <c r="N3832" s="13" t="str">
        <f t="shared" si="366"/>
        <v>2015</v>
      </c>
      <c r="O3832" s="13" t="str">
        <f t="shared" si="367"/>
        <v>Nov</v>
      </c>
      <c r="P3832" s="13">
        <f t="shared" si="368"/>
        <v>42358.499305555553</v>
      </c>
      <c r="Q3832" t="b">
        <v>0</v>
      </c>
      <c r="R3832">
        <v>17</v>
      </c>
      <c r="S3832" t="b">
        <v>1</v>
      </c>
      <c r="T3832" t="s">
        <v>8269</v>
      </c>
      <c r="U3832" s="9" t="s">
        <v>8315</v>
      </c>
      <c r="V3832" t="s">
        <v>8316</v>
      </c>
    </row>
    <row r="3833" spans="1:22" ht="45" x14ac:dyDescent="0.3">
      <c r="A3833">
        <v>3292</v>
      </c>
      <c r="B3833" s="3" t="s">
        <v>3292</v>
      </c>
      <c r="C3833" s="3" t="s">
        <v>7402</v>
      </c>
      <c r="D3833" s="20">
        <v>101</v>
      </c>
      <c r="E3833" s="7">
        <v>289</v>
      </c>
      <c r="F3833" s="7">
        <f t="shared" si="369"/>
        <v>286</v>
      </c>
      <c r="G3833" s="7">
        <f t="shared" si="364"/>
        <v>19.27</v>
      </c>
      <c r="H3833" t="s">
        <v>8218</v>
      </c>
      <c r="I3833" t="s">
        <v>8224</v>
      </c>
      <c r="J3833" t="s">
        <v>8246</v>
      </c>
      <c r="K3833">
        <v>1449257348</v>
      </c>
      <c r="L3833">
        <v>1444069748</v>
      </c>
      <c r="M3833" s="13">
        <f t="shared" si="365"/>
        <v>42282.770231481481</v>
      </c>
      <c r="N3833" s="13" t="str">
        <f t="shared" si="366"/>
        <v>2015</v>
      </c>
      <c r="O3833" s="13" t="str">
        <f t="shared" si="367"/>
        <v>Oct</v>
      </c>
      <c r="P3833" s="13">
        <f t="shared" si="368"/>
        <v>42342.811898148153</v>
      </c>
      <c r="Q3833" t="b">
        <v>0</v>
      </c>
      <c r="R3833">
        <v>15</v>
      </c>
      <c r="S3833" t="b">
        <v>1</v>
      </c>
      <c r="T3833" t="s">
        <v>8269</v>
      </c>
      <c r="U3833" s="9" t="s">
        <v>8315</v>
      </c>
      <c r="V3833" t="s">
        <v>8316</v>
      </c>
    </row>
    <row r="3834" spans="1:22" ht="60" x14ac:dyDescent="0.3">
      <c r="A3834">
        <v>2823</v>
      </c>
      <c r="B3834" s="3" t="s">
        <v>2823</v>
      </c>
      <c r="C3834" s="3" t="s">
        <v>6933</v>
      </c>
      <c r="D3834" s="20">
        <v>100</v>
      </c>
      <c r="E3834" s="7">
        <v>124</v>
      </c>
      <c r="F3834" s="7">
        <f t="shared" si="369"/>
        <v>124</v>
      </c>
      <c r="G3834" s="7">
        <f t="shared" si="364"/>
        <v>8.86</v>
      </c>
      <c r="H3834" t="s">
        <v>8218</v>
      </c>
      <c r="I3834" t="s">
        <v>8224</v>
      </c>
      <c r="J3834" t="s">
        <v>8246</v>
      </c>
      <c r="K3834">
        <v>1427842740</v>
      </c>
      <c r="L3834">
        <v>1425428206</v>
      </c>
      <c r="M3834" s="13">
        <f t="shared" si="365"/>
        <v>42067.011643518519</v>
      </c>
      <c r="N3834" s="13" t="str">
        <f t="shared" si="366"/>
        <v>2015</v>
      </c>
      <c r="O3834" s="13" t="str">
        <f t="shared" si="367"/>
        <v>Mar</v>
      </c>
      <c r="P3834" s="13">
        <f t="shared" si="368"/>
        <v>42094.957638888889</v>
      </c>
      <c r="Q3834" t="b">
        <v>0</v>
      </c>
      <c r="R3834">
        <v>14</v>
      </c>
      <c r="S3834" t="b">
        <v>1</v>
      </c>
      <c r="T3834" t="s">
        <v>8269</v>
      </c>
      <c r="U3834" s="9" t="s">
        <v>8315</v>
      </c>
      <c r="V3834" t="s">
        <v>8316</v>
      </c>
    </row>
    <row r="3835" spans="1:22" ht="45" x14ac:dyDescent="0.3">
      <c r="A3835">
        <v>3508</v>
      </c>
      <c r="B3835" s="3" t="s">
        <v>3507</v>
      </c>
      <c r="C3835" s="3" t="s">
        <v>7618</v>
      </c>
      <c r="D3835" s="20">
        <v>100</v>
      </c>
      <c r="E3835" s="7">
        <v>180</v>
      </c>
      <c r="F3835" s="7">
        <f t="shared" si="369"/>
        <v>180</v>
      </c>
      <c r="G3835" s="7">
        <f t="shared" si="364"/>
        <v>12</v>
      </c>
      <c r="H3835" t="s">
        <v>8218</v>
      </c>
      <c r="I3835" t="s">
        <v>8224</v>
      </c>
      <c r="J3835" t="s">
        <v>8246</v>
      </c>
      <c r="K3835">
        <v>1462914000</v>
      </c>
      <c r="L3835">
        <v>1460914253</v>
      </c>
      <c r="M3835" s="13">
        <f t="shared" si="365"/>
        <v>42477.729780092588</v>
      </c>
      <c r="N3835" s="13" t="str">
        <f t="shared" si="366"/>
        <v>2016</v>
      </c>
      <c r="O3835" s="13" t="str">
        <f t="shared" si="367"/>
        <v>Apr</v>
      </c>
      <c r="P3835" s="13">
        <f t="shared" si="368"/>
        <v>42500.875</v>
      </c>
      <c r="Q3835" t="b">
        <v>0</v>
      </c>
      <c r="R3835">
        <v>15</v>
      </c>
      <c r="S3835" t="b">
        <v>1</v>
      </c>
      <c r="T3835" t="s">
        <v>8269</v>
      </c>
      <c r="U3835" s="9" t="s">
        <v>8315</v>
      </c>
      <c r="V3835" t="s">
        <v>8316</v>
      </c>
    </row>
    <row r="3836" spans="1:22" ht="45" x14ac:dyDescent="0.3">
      <c r="A3836">
        <v>3576</v>
      </c>
      <c r="B3836" s="3" t="s">
        <v>3575</v>
      </c>
      <c r="C3836" s="3" t="s">
        <v>7686</v>
      </c>
      <c r="D3836" s="20">
        <v>100</v>
      </c>
      <c r="E3836" s="7">
        <v>100</v>
      </c>
      <c r="F3836" s="7">
        <f t="shared" si="369"/>
        <v>100</v>
      </c>
      <c r="G3836" s="7">
        <f t="shared" si="364"/>
        <v>20</v>
      </c>
      <c r="H3836" t="s">
        <v>8218</v>
      </c>
      <c r="I3836" t="s">
        <v>8223</v>
      </c>
      <c r="J3836" t="s">
        <v>8245</v>
      </c>
      <c r="K3836">
        <v>1480947054</v>
      </c>
      <c r="L3836">
        <v>1475759454</v>
      </c>
      <c r="M3836" s="13">
        <f t="shared" si="365"/>
        <v>42649.54923611111</v>
      </c>
      <c r="N3836" s="13" t="str">
        <f t="shared" si="366"/>
        <v>2016</v>
      </c>
      <c r="O3836" s="13" t="str">
        <f t="shared" si="367"/>
        <v>Oct</v>
      </c>
      <c r="P3836" s="13">
        <f t="shared" si="368"/>
        <v>42709.590902777782</v>
      </c>
      <c r="Q3836" t="b">
        <v>0</v>
      </c>
      <c r="R3836">
        <v>5</v>
      </c>
      <c r="S3836" t="b">
        <v>1</v>
      </c>
      <c r="T3836" t="s">
        <v>8269</v>
      </c>
      <c r="U3836" s="9" t="s">
        <v>8315</v>
      </c>
      <c r="V3836" t="s">
        <v>8316</v>
      </c>
    </row>
    <row r="3837" spans="1:22" ht="45" x14ac:dyDescent="0.3">
      <c r="A3837">
        <v>3830</v>
      </c>
      <c r="B3837" s="3" t="s">
        <v>3827</v>
      </c>
      <c r="C3837" s="3" t="s">
        <v>7939</v>
      </c>
      <c r="D3837" s="20">
        <v>100</v>
      </c>
      <c r="E3837" s="7">
        <v>225</v>
      </c>
      <c r="F3837" s="7">
        <f t="shared" si="369"/>
        <v>225</v>
      </c>
      <c r="G3837" s="7">
        <f t="shared" si="364"/>
        <v>75</v>
      </c>
      <c r="H3837" t="s">
        <v>8218</v>
      </c>
      <c r="I3837" t="s">
        <v>8223</v>
      </c>
      <c r="J3837" t="s">
        <v>8245</v>
      </c>
      <c r="K3837">
        <v>1464371211</v>
      </c>
      <c r="L3837">
        <v>1463161611</v>
      </c>
      <c r="M3837" s="13">
        <f t="shared" si="365"/>
        <v>42503.740868055553</v>
      </c>
      <c r="N3837" s="13" t="str">
        <f t="shared" si="366"/>
        <v>2016</v>
      </c>
      <c r="O3837" s="13" t="str">
        <f t="shared" si="367"/>
        <v>May</v>
      </c>
      <c r="P3837" s="13">
        <f t="shared" si="368"/>
        <v>42517.740868055553</v>
      </c>
      <c r="Q3837" t="b">
        <v>0</v>
      </c>
      <c r="R3837">
        <v>3</v>
      </c>
      <c r="S3837" t="b">
        <v>1</v>
      </c>
      <c r="T3837" t="s">
        <v>8269</v>
      </c>
      <c r="U3837" s="9" t="s">
        <v>8315</v>
      </c>
      <c r="V3837" t="s">
        <v>8316</v>
      </c>
    </row>
    <row r="3838" spans="1:22" ht="45" x14ac:dyDescent="0.3">
      <c r="A3838">
        <v>2976</v>
      </c>
      <c r="B3838" s="3" t="s">
        <v>2976</v>
      </c>
      <c r="C3838" s="3" t="s">
        <v>7086</v>
      </c>
      <c r="D3838" s="20">
        <v>70</v>
      </c>
      <c r="E3838" s="7">
        <v>120</v>
      </c>
      <c r="F3838" s="7">
        <f t="shared" si="369"/>
        <v>171</v>
      </c>
      <c r="G3838" s="7">
        <f t="shared" si="364"/>
        <v>8.57</v>
      </c>
      <c r="H3838" t="s">
        <v>8218</v>
      </c>
      <c r="I3838" t="s">
        <v>8224</v>
      </c>
      <c r="J3838" t="s">
        <v>8246</v>
      </c>
      <c r="K3838">
        <v>1457870400</v>
      </c>
      <c r="L3838">
        <v>1456421530</v>
      </c>
      <c r="M3838" s="13">
        <f t="shared" si="365"/>
        <v>42425.730671296296</v>
      </c>
      <c r="N3838" s="13" t="str">
        <f t="shared" si="366"/>
        <v>2016</v>
      </c>
      <c r="O3838" s="13" t="str">
        <f t="shared" si="367"/>
        <v>Feb</v>
      </c>
      <c r="P3838" s="13">
        <f t="shared" si="368"/>
        <v>42442.5</v>
      </c>
      <c r="Q3838" t="b">
        <v>0</v>
      </c>
      <c r="R3838">
        <v>14</v>
      </c>
      <c r="S3838" t="b">
        <v>1</v>
      </c>
      <c r="T3838" t="s">
        <v>8269</v>
      </c>
      <c r="U3838" s="9" t="s">
        <v>8315</v>
      </c>
      <c r="V3838" t="s">
        <v>8316</v>
      </c>
    </row>
    <row r="3839" spans="1:22" ht="60" x14ac:dyDescent="0.3">
      <c r="A3839">
        <v>2794</v>
      </c>
      <c r="B3839" s="3" t="s">
        <v>2794</v>
      </c>
      <c r="C3839" s="3" t="s">
        <v>6904</v>
      </c>
      <c r="D3839" s="20">
        <v>50</v>
      </c>
      <c r="E3839" s="7">
        <v>75</v>
      </c>
      <c r="F3839" s="7">
        <f t="shared" si="369"/>
        <v>150</v>
      </c>
      <c r="G3839" s="7">
        <f t="shared" si="364"/>
        <v>25</v>
      </c>
      <c r="H3839" t="s">
        <v>8218</v>
      </c>
      <c r="I3839" t="s">
        <v>8224</v>
      </c>
      <c r="J3839" t="s">
        <v>8246</v>
      </c>
      <c r="K3839">
        <v>1457031600</v>
      </c>
      <c r="L3839">
        <v>1455640559</v>
      </c>
      <c r="M3839" s="13">
        <f t="shared" si="365"/>
        <v>42416.691655092596</v>
      </c>
      <c r="N3839" s="13" t="str">
        <f t="shared" si="366"/>
        <v>2016</v>
      </c>
      <c r="O3839" s="13" t="str">
        <f t="shared" si="367"/>
        <v>Feb</v>
      </c>
      <c r="P3839" s="13">
        <f t="shared" si="368"/>
        <v>42432.791666666672</v>
      </c>
      <c r="Q3839" t="b">
        <v>0</v>
      </c>
      <c r="R3839">
        <v>3</v>
      </c>
      <c r="S3839" t="b">
        <v>1</v>
      </c>
      <c r="T3839" t="s">
        <v>8269</v>
      </c>
      <c r="U3839" s="9" t="s">
        <v>8315</v>
      </c>
      <c r="V3839" t="s">
        <v>8316</v>
      </c>
    </row>
    <row r="3840" spans="1:22" ht="60" x14ac:dyDescent="0.3">
      <c r="A3840">
        <v>3675</v>
      </c>
      <c r="B3840" s="3" t="s">
        <v>3672</v>
      </c>
      <c r="C3840" s="3" t="s">
        <v>7785</v>
      </c>
      <c r="D3840" s="20">
        <v>50</v>
      </c>
      <c r="E3840" s="7">
        <v>70</v>
      </c>
      <c r="F3840" s="7">
        <f t="shared" si="369"/>
        <v>140</v>
      </c>
      <c r="G3840" s="7">
        <f t="shared" si="364"/>
        <v>23.33</v>
      </c>
      <c r="H3840" t="s">
        <v>8218</v>
      </c>
      <c r="I3840" t="s">
        <v>8224</v>
      </c>
      <c r="J3840" t="s">
        <v>8246</v>
      </c>
      <c r="K3840">
        <v>1463353200</v>
      </c>
      <c r="L3840">
        <v>1462285182</v>
      </c>
      <c r="M3840" s="13">
        <f t="shared" si="365"/>
        <v>42493.597013888888</v>
      </c>
      <c r="N3840" s="13" t="str">
        <f t="shared" si="366"/>
        <v>2016</v>
      </c>
      <c r="O3840" s="13" t="str">
        <f t="shared" si="367"/>
        <v>May</v>
      </c>
      <c r="P3840" s="13">
        <f t="shared" si="368"/>
        <v>42505.958333333328</v>
      </c>
      <c r="Q3840" t="b">
        <v>0</v>
      </c>
      <c r="R3840">
        <v>3</v>
      </c>
      <c r="S3840" t="b">
        <v>1</v>
      </c>
      <c r="T3840" t="s">
        <v>8269</v>
      </c>
      <c r="U3840" s="9" t="s">
        <v>8315</v>
      </c>
      <c r="V3840" t="s">
        <v>8316</v>
      </c>
    </row>
    <row r="3841" spans="1:22" ht="30" x14ac:dyDescent="0.3">
      <c r="A3841">
        <v>3600</v>
      </c>
      <c r="B3841" s="3" t="s">
        <v>3599</v>
      </c>
      <c r="C3841" s="3" t="s">
        <v>7710</v>
      </c>
      <c r="D3841" s="20">
        <v>10</v>
      </c>
      <c r="E3841" s="7">
        <v>13</v>
      </c>
      <c r="F3841" s="7">
        <f t="shared" si="369"/>
        <v>130</v>
      </c>
      <c r="G3841" s="7">
        <f t="shared" si="364"/>
        <v>3.25</v>
      </c>
      <c r="H3841" t="s">
        <v>8218</v>
      </c>
      <c r="I3841" t="s">
        <v>8223</v>
      </c>
      <c r="J3841" t="s">
        <v>8245</v>
      </c>
      <c r="K3841">
        <v>1476390164</v>
      </c>
      <c r="L3841">
        <v>1473970964</v>
      </c>
      <c r="M3841" s="13">
        <f t="shared" si="365"/>
        <v>42628.849120370374</v>
      </c>
      <c r="N3841" s="13" t="str">
        <f t="shared" si="366"/>
        <v>2016</v>
      </c>
      <c r="O3841" s="13" t="str">
        <f t="shared" si="367"/>
        <v>Sep</v>
      </c>
      <c r="P3841" s="13">
        <f t="shared" si="368"/>
        <v>42656.849120370374</v>
      </c>
      <c r="Q3841" t="b">
        <v>0</v>
      </c>
      <c r="R3841">
        <v>4</v>
      </c>
      <c r="S3841" t="b">
        <v>1</v>
      </c>
      <c r="T3841" t="s">
        <v>8269</v>
      </c>
      <c r="U3841" s="9" t="s">
        <v>8315</v>
      </c>
      <c r="V3841" t="s">
        <v>8316</v>
      </c>
    </row>
    <row r="3842" spans="1:22" ht="45" x14ac:dyDescent="0.3">
      <c r="A3842">
        <v>3840</v>
      </c>
      <c r="B3842" s="3" t="s">
        <v>3837</v>
      </c>
      <c r="C3842" s="3" t="s">
        <v>7949</v>
      </c>
      <c r="D3842" s="20">
        <v>1</v>
      </c>
      <c r="E3842" s="7">
        <v>65</v>
      </c>
      <c r="F3842" s="7">
        <f t="shared" si="369"/>
        <v>6500</v>
      </c>
      <c r="G3842" s="7">
        <f t="shared" si="364"/>
        <v>21.67</v>
      </c>
      <c r="H3842" t="s">
        <v>8218</v>
      </c>
      <c r="I3842" t="s">
        <v>8224</v>
      </c>
      <c r="J3842" t="s">
        <v>8246</v>
      </c>
      <c r="K3842">
        <v>1459180229</v>
      </c>
      <c r="L3842">
        <v>1457023829</v>
      </c>
      <c r="M3842" s="13">
        <f t="shared" si="365"/>
        <v>42432.701724537037</v>
      </c>
      <c r="N3842" s="13" t="str">
        <f t="shared" si="366"/>
        <v>2016</v>
      </c>
      <c r="O3842" s="13" t="str">
        <f t="shared" si="367"/>
        <v>Mar</v>
      </c>
      <c r="P3842" s="13">
        <f t="shared" si="368"/>
        <v>42457.660057870366</v>
      </c>
      <c r="Q3842" t="b">
        <v>0</v>
      </c>
      <c r="R3842">
        <v>3</v>
      </c>
      <c r="S3842" t="b">
        <v>1</v>
      </c>
      <c r="T3842" t="s">
        <v>8269</v>
      </c>
      <c r="U3842" s="9" t="s">
        <v>8315</v>
      </c>
      <c r="V3842" t="s">
        <v>8316</v>
      </c>
    </row>
    <row r="3843" spans="1:22" ht="45" hidden="1" x14ac:dyDescent="0.3">
      <c r="A3843">
        <v>4040</v>
      </c>
      <c r="B3843" s="3" t="s">
        <v>4036</v>
      </c>
      <c r="C3843" s="3" t="s">
        <v>8144</v>
      </c>
      <c r="D3843" s="5">
        <v>8000</v>
      </c>
      <c r="E3843" s="7">
        <v>2500</v>
      </c>
      <c r="F3843" s="7">
        <f t="shared" si="369"/>
        <v>31</v>
      </c>
      <c r="G3843" s="7">
        <f t="shared" si="364"/>
        <v>1250</v>
      </c>
      <c r="H3843" t="s">
        <v>8220</v>
      </c>
      <c r="I3843" t="s">
        <v>8223</v>
      </c>
      <c r="J3843" t="s">
        <v>8245</v>
      </c>
      <c r="K3843">
        <v>1437188400</v>
      </c>
      <c r="L3843">
        <v>1432100004</v>
      </c>
      <c r="M3843" s="13">
        <f t="shared" si="365"/>
        <v>42144.231527777782</v>
      </c>
      <c r="N3843" s="13" t="str">
        <f t="shared" si="366"/>
        <v>2015</v>
      </c>
      <c r="O3843" s="13" t="str">
        <f t="shared" si="367"/>
        <v>May</v>
      </c>
      <c r="P3843" s="13">
        <f t="shared" si="368"/>
        <v>42203.125</v>
      </c>
      <c r="Q3843" t="b">
        <v>0</v>
      </c>
      <c r="R3843">
        <v>2</v>
      </c>
      <c r="S3843" t="b">
        <v>0</v>
      </c>
      <c r="T3843" t="s">
        <v>8269</v>
      </c>
      <c r="U3843" s="9" t="s">
        <v>8315</v>
      </c>
      <c r="V3843" t="s">
        <v>8316</v>
      </c>
    </row>
    <row r="3844" spans="1:22" ht="45" hidden="1" x14ac:dyDescent="0.3">
      <c r="A3844">
        <v>2845</v>
      </c>
      <c r="B3844" s="3" t="s">
        <v>2845</v>
      </c>
      <c r="C3844" s="3" t="s">
        <v>6955</v>
      </c>
      <c r="D3844" s="5">
        <v>7500</v>
      </c>
      <c r="E3844" s="7">
        <v>2366</v>
      </c>
      <c r="F3844" s="7">
        <f t="shared" si="369"/>
        <v>32</v>
      </c>
      <c r="G3844" s="7">
        <f t="shared" si="364"/>
        <v>60.67</v>
      </c>
      <c r="H3844" t="s">
        <v>8220</v>
      </c>
      <c r="I3844" t="s">
        <v>8223</v>
      </c>
      <c r="J3844" t="s">
        <v>8245</v>
      </c>
      <c r="K3844">
        <v>1433723033</v>
      </c>
      <c r="L3844">
        <v>1428539033</v>
      </c>
      <c r="M3844" s="13">
        <f t="shared" si="365"/>
        <v>42103.016585648147</v>
      </c>
      <c r="N3844" s="13" t="str">
        <f t="shared" si="366"/>
        <v>2015</v>
      </c>
      <c r="O3844" s="13" t="str">
        <f t="shared" si="367"/>
        <v>Apr</v>
      </c>
      <c r="P3844" s="13">
        <f t="shared" si="368"/>
        <v>42163.016585648147</v>
      </c>
      <c r="Q3844" t="b">
        <v>0</v>
      </c>
      <c r="R3844">
        <v>39</v>
      </c>
      <c r="S3844" t="b">
        <v>0</v>
      </c>
      <c r="T3844" t="s">
        <v>8269</v>
      </c>
      <c r="U3844" s="9" t="s">
        <v>8315</v>
      </c>
      <c r="V3844" t="s">
        <v>8316</v>
      </c>
    </row>
    <row r="3845" spans="1:22" ht="45" hidden="1" x14ac:dyDescent="0.3">
      <c r="A3845">
        <v>2898</v>
      </c>
      <c r="B3845" s="3" t="s">
        <v>2898</v>
      </c>
      <c r="C3845" s="3" t="s">
        <v>7008</v>
      </c>
      <c r="D3845" s="5">
        <v>7500</v>
      </c>
      <c r="E3845" s="7">
        <v>316</v>
      </c>
      <c r="F3845" s="7">
        <f t="shared" si="369"/>
        <v>4</v>
      </c>
      <c r="G3845" s="7">
        <f t="shared" si="364"/>
        <v>26.33</v>
      </c>
      <c r="H3845" t="s">
        <v>8220</v>
      </c>
      <c r="I3845" t="s">
        <v>8223</v>
      </c>
      <c r="J3845" t="s">
        <v>8245</v>
      </c>
      <c r="K3845">
        <v>1446307053</v>
      </c>
      <c r="L3845">
        <v>1443715053</v>
      </c>
      <c r="M3845" s="13">
        <f t="shared" si="365"/>
        <v>42278.664965277778</v>
      </c>
      <c r="N3845" s="13" t="str">
        <f t="shared" si="366"/>
        <v>2015</v>
      </c>
      <c r="O3845" s="13" t="str">
        <f t="shared" si="367"/>
        <v>Oct</v>
      </c>
      <c r="P3845" s="13">
        <f t="shared" si="368"/>
        <v>42308.664965277778</v>
      </c>
      <c r="Q3845" t="b">
        <v>0</v>
      </c>
      <c r="R3845">
        <v>12</v>
      </c>
      <c r="S3845" t="b">
        <v>0</v>
      </c>
      <c r="T3845" t="s">
        <v>8269</v>
      </c>
      <c r="U3845" s="9" t="s">
        <v>8315</v>
      </c>
      <c r="V3845" t="s">
        <v>8316</v>
      </c>
    </row>
    <row r="3846" spans="1:22" ht="30" hidden="1" x14ac:dyDescent="0.3">
      <c r="A3846">
        <v>3862</v>
      </c>
      <c r="B3846" s="3" t="s">
        <v>3859</v>
      </c>
      <c r="C3846" s="3" t="s">
        <v>7971</v>
      </c>
      <c r="D3846" s="5">
        <v>7500</v>
      </c>
      <c r="E3846" s="7">
        <v>1</v>
      </c>
      <c r="F3846" s="7">
        <f t="shared" si="369"/>
        <v>0</v>
      </c>
      <c r="G3846" s="7">
        <f t="shared" si="364"/>
        <v>1</v>
      </c>
      <c r="H3846" t="s">
        <v>8220</v>
      </c>
      <c r="I3846" t="s">
        <v>8223</v>
      </c>
      <c r="J3846" t="s">
        <v>8245</v>
      </c>
      <c r="K3846">
        <v>1473699540</v>
      </c>
      <c r="L3846">
        <v>1472451356</v>
      </c>
      <c r="M3846" s="13">
        <f t="shared" si="365"/>
        <v>42611.261064814811</v>
      </c>
      <c r="N3846" s="13" t="str">
        <f t="shared" si="366"/>
        <v>2016</v>
      </c>
      <c r="O3846" s="13" t="str">
        <f t="shared" si="367"/>
        <v>Aug</v>
      </c>
      <c r="P3846" s="13">
        <f t="shared" si="368"/>
        <v>42625.707638888889</v>
      </c>
      <c r="Q3846" t="b">
        <v>0</v>
      </c>
      <c r="R3846">
        <v>1</v>
      </c>
      <c r="S3846" t="b">
        <v>0</v>
      </c>
      <c r="T3846" t="s">
        <v>8269</v>
      </c>
      <c r="U3846" s="9" t="s">
        <v>8315</v>
      </c>
      <c r="V3846" t="s">
        <v>8316</v>
      </c>
    </row>
    <row r="3847" spans="1:22" ht="60" hidden="1" x14ac:dyDescent="0.3">
      <c r="A3847">
        <v>3966</v>
      </c>
      <c r="B3847" s="3" t="s">
        <v>3963</v>
      </c>
      <c r="C3847" s="3" t="s">
        <v>8073</v>
      </c>
      <c r="D3847" s="5">
        <v>7500</v>
      </c>
      <c r="E3847" s="7">
        <v>45</v>
      </c>
      <c r="F3847" s="7">
        <f t="shared" si="369"/>
        <v>1</v>
      </c>
      <c r="G3847" s="7">
        <f t="shared" si="364"/>
        <v>22.5</v>
      </c>
      <c r="H3847" t="s">
        <v>8220</v>
      </c>
      <c r="I3847" t="s">
        <v>8223</v>
      </c>
      <c r="J3847" t="s">
        <v>8245</v>
      </c>
      <c r="K3847">
        <v>1406170740</v>
      </c>
      <c r="L3847">
        <v>1402506278</v>
      </c>
      <c r="M3847" s="13">
        <f t="shared" si="365"/>
        <v>41801.711550925924</v>
      </c>
      <c r="N3847" s="13" t="str">
        <f t="shared" si="366"/>
        <v>2014</v>
      </c>
      <c r="O3847" s="13" t="str">
        <f t="shared" si="367"/>
        <v>Jun</v>
      </c>
      <c r="P3847" s="13">
        <f t="shared" si="368"/>
        <v>41844.124305555553</v>
      </c>
      <c r="Q3847" t="b">
        <v>0</v>
      </c>
      <c r="R3847">
        <v>2</v>
      </c>
      <c r="S3847" t="b">
        <v>0</v>
      </c>
      <c r="T3847" t="s">
        <v>8269</v>
      </c>
      <c r="U3847" s="9" t="s">
        <v>8315</v>
      </c>
      <c r="V3847" t="s">
        <v>8316</v>
      </c>
    </row>
    <row r="3848" spans="1:22" ht="45" hidden="1" x14ac:dyDescent="0.3">
      <c r="A3848">
        <v>4010</v>
      </c>
      <c r="B3848" s="3" t="s">
        <v>4006</v>
      </c>
      <c r="C3848" s="3" t="s">
        <v>8115</v>
      </c>
      <c r="D3848" s="5">
        <v>7200</v>
      </c>
      <c r="E3848" s="7">
        <v>1742</v>
      </c>
      <c r="F3848" s="7">
        <f t="shared" si="369"/>
        <v>24</v>
      </c>
      <c r="G3848" s="7">
        <f t="shared" si="364"/>
        <v>45.84</v>
      </c>
      <c r="H3848" t="s">
        <v>8220</v>
      </c>
      <c r="I3848" t="s">
        <v>8223</v>
      </c>
      <c r="J3848" t="s">
        <v>8245</v>
      </c>
      <c r="K3848">
        <v>1414348166</v>
      </c>
      <c r="L3848">
        <v>1412879366</v>
      </c>
      <c r="M3848" s="13">
        <f t="shared" si="365"/>
        <v>41921.770439814813</v>
      </c>
      <c r="N3848" s="13" t="str">
        <f t="shared" si="366"/>
        <v>2014</v>
      </c>
      <c r="O3848" s="13" t="str">
        <f t="shared" si="367"/>
        <v>Oct</v>
      </c>
      <c r="P3848" s="13">
        <f t="shared" si="368"/>
        <v>41938.770439814813</v>
      </c>
      <c r="Q3848" t="b">
        <v>0</v>
      </c>
      <c r="R3848">
        <v>38</v>
      </c>
      <c r="S3848" t="b">
        <v>0</v>
      </c>
      <c r="T3848" t="s">
        <v>8269</v>
      </c>
      <c r="U3848" s="9" t="s">
        <v>8315</v>
      </c>
      <c r="V3848" t="s">
        <v>8316</v>
      </c>
    </row>
    <row r="3849" spans="1:22" ht="45" hidden="1" x14ac:dyDescent="0.3">
      <c r="A3849">
        <v>3846</v>
      </c>
      <c r="B3849" s="3" t="s">
        <v>3843</v>
      </c>
      <c r="C3849" s="3" t="s">
        <v>7955</v>
      </c>
      <c r="D3849" s="5">
        <v>7000</v>
      </c>
      <c r="E3849" s="7">
        <v>189</v>
      </c>
      <c r="F3849" s="7">
        <f t="shared" si="369"/>
        <v>3</v>
      </c>
      <c r="G3849" s="7">
        <f t="shared" si="364"/>
        <v>23.63</v>
      </c>
      <c r="H3849" t="s">
        <v>8220</v>
      </c>
      <c r="I3849" t="s">
        <v>8223</v>
      </c>
      <c r="J3849" t="s">
        <v>8245</v>
      </c>
      <c r="K3849">
        <v>1412405940</v>
      </c>
      <c r="L3849">
        <v>1409721542</v>
      </c>
      <c r="M3849" s="13">
        <f t="shared" si="365"/>
        <v>41885.221550925926</v>
      </c>
      <c r="N3849" s="13" t="str">
        <f t="shared" si="366"/>
        <v>2014</v>
      </c>
      <c r="O3849" s="13" t="str">
        <f t="shared" si="367"/>
        <v>Sep</v>
      </c>
      <c r="P3849" s="13">
        <f t="shared" si="368"/>
        <v>41916.290972222225</v>
      </c>
      <c r="Q3849" t="b">
        <v>1</v>
      </c>
      <c r="R3849">
        <v>8</v>
      </c>
      <c r="S3849" t="b">
        <v>0</v>
      </c>
      <c r="T3849" t="s">
        <v>8269</v>
      </c>
      <c r="U3849" s="9" t="s">
        <v>8315</v>
      </c>
      <c r="V3849" t="s">
        <v>8316</v>
      </c>
    </row>
    <row r="3850" spans="1:22" ht="60" hidden="1" x14ac:dyDescent="0.3">
      <c r="A3850">
        <v>3933</v>
      </c>
      <c r="B3850" s="3" t="s">
        <v>3930</v>
      </c>
      <c r="C3850" s="3" t="s">
        <v>8041</v>
      </c>
      <c r="D3850" s="5">
        <v>7000</v>
      </c>
      <c r="E3850" s="7">
        <v>1102</v>
      </c>
      <c r="F3850" s="7">
        <f t="shared" si="369"/>
        <v>16</v>
      </c>
      <c r="G3850" s="7">
        <f t="shared" ref="G3850:G3913" si="370">IFERROR(ROUND(E3850/R3850,2),0)</f>
        <v>91.83</v>
      </c>
      <c r="H3850" t="s">
        <v>8220</v>
      </c>
      <c r="I3850" t="s">
        <v>8223</v>
      </c>
      <c r="J3850" t="s">
        <v>8245</v>
      </c>
      <c r="K3850">
        <v>1468716180</v>
      </c>
      <c r="L3850">
        <v>1466205262</v>
      </c>
      <c r="M3850" s="13">
        <f t="shared" ref="M3850:M3913" si="371">(((L3850/60)/60)/24)+DATE(1970,1,1)</f>
        <v>42538.968310185184</v>
      </c>
      <c r="N3850" s="13" t="str">
        <f t="shared" ref="N3850:N3913" si="372">TEXT(M3850, "YYY")</f>
        <v>2016</v>
      </c>
      <c r="O3850" s="13" t="str">
        <f t="shared" ref="O3850:O3913" si="373">TEXT(M3850,"MMM")</f>
        <v>Jun</v>
      </c>
      <c r="P3850" s="13">
        <f t="shared" ref="P3850:P3913" si="374">(((K3850/60)/60)/24)+DATE(1970,1,1)</f>
        <v>42568.029861111107</v>
      </c>
      <c r="Q3850" t="b">
        <v>0</v>
      </c>
      <c r="R3850">
        <v>12</v>
      </c>
      <c r="S3850" t="b">
        <v>0</v>
      </c>
      <c r="T3850" t="s">
        <v>8269</v>
      </c>
      <c r="U3850" s="9" t="s">
        <v>8315</v>
      </c>
      <c r="V3850" t="s">
        <v>8316</v>
      </c>
    </row>
    <row r="3851" spans="1:22" ht="45" hidden="1" x14ac:dyDescent="0.3">
      <c r="A3851">
        <v>3999</v>
      </c>
      <c r="B3851" s="3" t="s">
        <v>3995</v>
      </c>
      <c r="C3851" s="3" t="s">
        <v>8105</v>
      </c>
      <c r="D3851" s="5">
        <v>7000</v>
      </c>
      <c r="E3851" s="7">
        <v>1156</v>
      </c>
      <c r="F3851" s="7">
        <f t="shared" si="369"/>
        <v>17</v>
      </c>
      <c r="G3851" s="7">
        <f t="shared" si="370"/>
        <v>82.57</v>
      </c>
      <c r="H3851" t="s">
        <v>8220</v>
      </c>
      <c r="I3851" t="s">
        <v>8223</v>
      </c>
      <c r="J3851" t="s">
        <v>8245</v>
      </c>
      <c r="K3851">
        <v>1409514709</v>
      </c>
      <c r="L3851">
        <v>1406058798</v>
      </c>
      <c r="M3851" s="13">
        <f t="shared" si="371"/>
        <v>41842.828680555554</v>
      </c>
      <c r="N3851" s="13" t="str">
        <f t="shared" si="372"/>
        <v>2014</v>
      </c>
      <c r="O3851" s="13" t="str">
        <f t="shared" si="373"/>
        <v>Jul</v>
      </c>
      <c r="P3851" s="13">
        <f t="shared" si="374"/>
        <v>41882.827650462961</v>
      </c>
      <c r="Q3851" t="b">
        <v>0</v>
      </c>
      <c r="R3851">
        <v>14</v>
      </c>
      <c r="S3851" t="b">
        <v>0</v>
      </c>
      <c r="T3851" t="s">
        <v>8269</v>
      </c>
      <c r="U3851" s="9" t="s">
        <v>8315</v>
      </c>
      <c r="V3851" t="s">
        <v>8316</v>
      </c>
    </row>
    <row r="3852" spans="1:22" ht="60" hidden="1" x14ac:dyDescent="0.3">
      <c r="A3852">
        <v>4015</v>
      </c>
      <c r="B3852" s="3" t="s">
        <v>4011</v>
      </c>
      <c r="C3852" s="3" t="s">
        <v>8120</v>
      </c>
      <c r="D3852" s="5">
        <v>7000</v>
      </c>
      <c r="E3852" s="7">
        <v>1</v>
      </c>
      <c r="F3852" s="7">
        <f t="shared" si="369"/>
        <v>0</v>
      </c>
      <c r="G3852" s="7">
        <f t="shared" si="370"/>
        <v>1</v>
      </c>
      <c r="H3852" t="s">
        <v>8220</v>
      </c>
      <c r="I3852" t="s">
        <v>8223</v>
      </c>
      <c r="J3852" t="s">
        <v>8245</v>
      </c>
      <c r="K3852">
        <v>1437331463</v>
      </c>
      <c r="L3852">
        <v>1434739463</v>
      </c>
      <c r="M3852" s="13">
        <f t="shared" si="371"/>
        <v>42174.780821759254</v>
      </c>
      <c r="N3852" s="13" t="str">
        <f t="shared" si="372"/>
        <v>2015</v>
      </c>
      <c r="O3852" s="13" t="str">
        <f t="shared" si="373"/>
        <v>Jun</v>
      </c>
      <c r="P3852" s="13">
        <f t="shared" si="374"/>
        <v>42204.780821759254</v>
      </c>
      <c r="Q3852" t="b">
        <v>0</v>
      </c>
      <c r="R3852">
        <v>1</v>
      </c>
      <c r="S3852" t="b">
        <v>0</v>
      </c>
      <c r="T3852" t="s">
        <v>8269</v>
      </c>
      <c r="U3852" s="9" t="s">
        <v>8315</v>
      </c>
      <c r="V3852" t="s">
        <v>8316</v>
      </c>
    </row>
    <row r="3853" spans="1:22" ht="45" hidden="1" x14ac:dyDescent="0.3">
      <c r="A3853">
        <v>4023</v>
      </c>
      <c r="B3853" s="3" t="s">
        <v>4019</v>
      </c>
      <c r="C3853" s="3" t="s">
        <v>8128</v>
      </c>
      <c r="D3853" s="5">
        <v>7000</v>
      </c>
      <c r="E3853" s="7">
        <v>0</v>
      </c>
      <c r="F3853" s="7">
        <f t="shared" si="369"/>
        <v>0</v>
      </c>
      <c r="G3853" s="7">
        <f t="shared" si="370"/>
        <v>0</v>
      </c>
      <c r="H3853" t="s">
        <v>8220</v>
      </c>
      <c r="I3853" t="s">
        <v>8223</v>
      </c>
      <c r="J3853" t="s">
        <v>8245</v>
      </c>
      <c r="K3853">
        <v>1458860363</v>
      </c>
      <c r="L3853">
        <v>1454975963</v>
      </c>
      <c r="M3853" s="13">
        <f t="shared" si="371"/>
        <v>42408.999571759254</v>
      </c>
      <c r="N3853" s="13" t="str">
        <f t="shared" si="372"/>
        <v>2016</v>
      </c>
      <c r="O3853" s="13" t="str">
        <f t="shared" si="373"/>
        <v>Feb</v>
      </c>
      <c r="P3853" s="13">
        <f t="shared" si="374"/>
        <v>42453.957905092597</v>
      </c>
      <c r="Q3853" t="b">
        <v>0</v>
      </c>
      <c r="R3853">
        <v>0</v>
      </c>
      <c r="S3853" t="b">
        <v>0</v>
      </c>
      <c r="T3853" t="s">
        <v>8269</v>
      </c>
      <c r="U3853" s="9" t="s">
        <v>8315</v>
      </c>
      <c r="V3853" t="s">
        <v>8316</v>
      </c>
    </row>
    <row r="3854" spans="1:22" ht="45" hidden="1" x14ac:dyDescent="0.3">
      <c r="A3854">
        <v>4032</v>
      </c>
      <c r="B3854" s="3" t="s">
        <v>4028</v>
      </c>
      <c r="C3854" s="3" t="s">
        <v>8137</v>
      </c>
      <c r="D3854" s="5">
        <v>6048</v>
      </c>
      <c r="E3854" s="7">
        <v>413</v>
      </c>
      <c r="F3854" s="7">
        <f t="shared" si="369"/>
        <v>7</v>
      </c>
      <c r="G3854" s="7">
        <f t="shared" si="370"/>
        <v>59</v>
      </c>
      <c r="H3854" t="s">
        <v>8220</v>
      </c>
      <c r="I3854" t="s">
        <v>8223</v>
      </c>
      <c r="J3854" t="s">
        <v>8245</v>
      </c>
      <c r="K3854">
        <v>1450211116</v>
      </c>
      <c r="L3854">
        <v>1445023516</v>
      </c>
      <c r="M3854" s="13">
        <f t="shared" si="371"/>
        <v>42293.809212962966</v>
      </c>
      <c r="N3854" s="13" t="str">
        <f t="shared" si="372"/>
        <v>2015</v>
      </c>
      <c r="O3854" s="13" t="str">
        <f t="shared" si="373"/>
        <v>Oct</v>
      </c>
      <c r="P3854" s="13">
        <f t="shared" si="374"/>
        <v>42353.85087962963</v>
      </c>
      <c r="Q3854" t="b">
        <v>0</v>
      </c>
      <c r="R3854">
        <v>7</v>
      </c>
      <c r="S3854" t="b">
        <v>0</v>
      </c>
      <c r="T3854" t="s">
        <v>8269</v>
      </c>
      <c r="U3854" s="9" t="s">
        <v>8315</v>
      </c>
      <c r="V3854" t="s">
        <v>8316</v>
      </c>
    </row>
    <row r="3855" spans="1:22" ht="60" hidden="1" x14ac:dyDescent="0.3">
      <c r="A3855">
        <v>2877</v>
      </c>
      <c r="B3855" s="3" t="s">
        <v>2877</v>
      </c>
      <c r="C3855" s="3" t="s">
        <v>6987</v>
      </c>
      <c r="D3855" s="5">
        <v>6000</v>
      </c>
      <c r="E3855" s="7">
        <v>650</v>
      </c>
      <c r="F3855" s="7">
        <f t="shared" si="369"/>
        <v>11</v>
      </c>
      <c r="G3855" s="7">
        <f t="shared" si="370"/>
        <v>108.33</v>
      </c>
      <c r="H3855" t="s">
        <v>8220</v>
      </c>
      <c r="I3855" t="s">
        <v>8223</v>
      </c>
      <c r="J3855" t="s">
        <v>8245</v>
      </c>
      <c r="K3855">
        <v>1480525200</v>
      </c>
      <c r="L3855">
        <v>1477781724</v>
      </c>
      <c r="M3855" s="13">
        <f t="shared" si="371"/>
        <v>42672.955138888887</v>
      </c>
      <c r="N3855" s="13" t="str">
        <f t="shared" si="372"/>
        <v>2016</v>
      </c>
      <c r="O3855" s="13" t="str">
        <f t="shared" si="373"/>
        <v>Oct</v>
      </c>
      <c r="P3855" s="13">
        <f t="shared" si="374"/>
        <v>42704.708333333328</v>
      </c>
      <c r="Q3855" t="b">
        <v>0</v>
      </c>
      <c r="R3855">
        <v>6</v>
      </c>
      <c r="S3855" t="b">
        <v>0</v>
      </c>
      <c r="T3855" t="s">
        <v>8269</v>
      </c>
      <c r="U3855" s="9" t="s">
        <v>8315</v>
      </c>
      <c r="V3855" t="s">
        <v>8316</v>
      </c>
    </row>
    <row r="3856" spans="1:22" ht="60" hidden="1" x14ac:dyDescent="0.3">
      <c r="A3856">
        <v>2906</v>
      </c>
      <c r="B3856" s="3" t="s">
        <v>2906</v>
      </c>
      <c r="C3856" s="3" t="s">
        <v>7016</v>
      </c>
      <c r="D3856" s="5">
        <v>6000</v>
      </c>
      <c r="E3856" s="7">
        <v>565</v>
      </c>
      <c r="F3856" s="7">
        <f t="shared" si="369"/>
        <v>9</v>
      </c>
      <c r="G3856" s="7">
        <f t="shared" si="370"/>
        <v>80.709999999999994</v>
      </c>
      <c r="H3856" t="s">
        <v>8220</v>
      </c>
      <c r="I3856" t="s">
        <v>8223</v>
      </c>
      <c r="J3856" t="s">
        <v>8245</v>
      </c>
      <c r="K3856">
        <v>1438390800</v>
      </c>
      <c r="L3856">
        <v>1436888066</v>
      </c>
      <c r="M3856" s="13">
        <f t="shared" si="371"/>
        <v>42199.648912037039</v>
      </c>
      <c r="N3856" s="13" t="str">
        <f t="shared" si="372"/>
        <v>2015</v>
      </c>
      <c r="O3856" s="13" t="str">
        <f t="shared" si="373"/>
        <v>Jul</v>
      </c>
      <c r="P3856" s="13">
        <f t="shared" si="374"/>
        <v>42217.041666666672</v>
      </c>
      <c r="Q3856" t="b">
        <v>0</v>
      </c>
      <c r="R3856">
        <v>7</v>
      </c>
      <c r="S3856" t="b">
        <v>0</v>
      </c>
      <c r="T3856" t="s">
        <v>8269</v>
      </c>
      <c r="U3856" s="9" t="s">
        <v>8315</v>
      </c>
      <c r="V3856" t="s">
        <v>8316</v>
      </c>
    </row>
    <row r="3857" spans="1:22" ht="60" hidden="1" x14ac:dyDescent="0.3">
      <c r="A3857">
        <v>3860</v>
      </c>
      <c r="B3857" s="3" t="s">
        <v>3857</v>
      </c>
      <c r="C3857" s="3" t="s">
        <v>7969</v>
      </c>
      <c r="D3857" s="5">
        <v>6000</v>
      </c>
      <c r="E3857" s="7">
        <v>1060</v>
      </c>
      <c r="F3857" s="7">
        <f t="shared" si="369"/>
        <v>18</v>
      </c>
      <c r="G3857" s="7">
        <f t="shared" si="370"/>
        <v>81.540000000000006</v>
      </c>
      <c r="H3857" t="s">
        <v>8220</v>
      </c>
      <c r="I3857" t="s">
        <v>8223</v>
      </c>
      <c r="J3857" t="s">
        <v>8245</v>
      </c>
      <c r="K3857">
        <v>1407858710</v>
      </c>
      <c r="L3857">
        <v>1405266710</v>
      </c>
      <c r="M3857" s="13">
        <f t="shared" si="371"/>
        <v>41833.660995370366</v>
      </c>
      <c r="N3857" s="13" t="str">
        <f t="shared" si="372"/>
        <v>2014</v>
      </c>
      <c r="O3857" s="13" t="str">
        <f t="shared" si="373"/>
        <v>Jul</v>
      </c>
      <c r="P3857" s="13">
        <f t="shared" si="374"/>
        <v>41863.660995370366</v>
      </c>
      <c r="Q3857" t="b">
        <v>0</v>
      </c>
      <c r="R3857">
        <v>13</v>
      </c>
      <c r="S3857" t="b">
        <v>0</v>
      </c>
      <c r="T3857" t="s">
        <v>8269</v>
      </c>
      <c r="U3857" s="9" t="s">
        <v>8315</v>
      </c>
      <c r="V3857" t="s">
        <v>8316</v>
      </c>
    </row>
    <row r="3858" spans="1:22" ht="60" hidden="1" x14ac:dyDescent="0.3">
      <c r="A3858">
        <v>3863</v>
      </c>
      <c r="B3858" s="3" t="s">
        <v>3860</v>
      </c>
      <c r="C3858" s="3" t="s">
        <v>7972</v>
      </c>
      <c r="D3858" s="5">
        <v>6000</v>
      </c>
      <c r="E3858" s="7">
        <v>0</v>
      </c>
      <c r="F3858" s="7">
        <f t="shared" si="369"/>
        <v>0</v>
      </c>
      <c r="G3858" s="7">
        <f t="shared" si="370"/>
        <v>0</v>
      </c>
      <c r="H3858" t="s">
        <v>8220</v>
      </c>
      <c r="I3858" t="s">
        <v>8223</v>
      </c>
      <c r="J3858" t="s">
        <v>8245</v>
      </c>
      <c r="K3858">
        <v>1446739905</v>
      </c>
      <c r="L3858">
        <v>1441552305</v>
      </c>
      <c r="M3858" s="13">
        <f t="shared" si="371"/>
        <v>42253.633159722223</v>
      </c>
      <c r="N3858" s="13" t="str">
        <f t="shared" si="372"/>
        <v>2015</v>
      </c>
      <c r="O3858" s="13" t="str">
        <f t="shared" si="373"/>
        <v>Sep</v>
      </c>
      <c r="P3858" s="13">
        <f t="shared" si="374"/>
        <v>42313.674826388888</v>
      </c>
      <c r="Q3858" t="b">
        <v>0</v>
      </c>
      <c r="R3858">
        <v>0</v>
      </c>
      <c r="S3858" t="b">
        <v>0</v>
      </c>
      <c r="T3858" t="s">
        <v>8269</v>
      </c>
      <c r="U3858" s="9" t="s">
        <v>8315</v>
      </c>
      <c r="V3858" t="s">
        <v>8316</v>
      </c>
    </row>
    <row r="3859" spans="1:22" ht="45" hidden="1" x14ac:dyDescent="0.3">
      <c r="A3859">
        <v>3910</v>
      </c>
      <c r="B3859" s="3" t="s">
        <v>3907</v>
      </c>
      <c r="C3859" s="3" t="s">
        <v>8018</v>
      </c>
      <c r="D3859" s="5">
        <v>6000</v>
      </c>
      <c r="E3859" s="7">
        <v>185</v>
      </c>
      <c r="F3859" s="7">
        <f t="shared" si="369"/>
        <v>3</v>
      </c>
      <c r="G3859" s="7">
        <f t="shared" si="370"/>
        <v>61.67</v>
      </c>
      <c r="H3859" t="s">
        <v>8220</v>
      </c>
      <c r="I3859" t="s">
        <v>8223</v>
      </c>
      <c r="J3859" t="s">
        <v>8245</v>
      </c>
      <c r="K3859">
        <v>1441649397</v>
      </c>
      <c r="L3859">
        <v>1439057397</v>
      </c>
      <c r="M3859" s="13">
        <f t="shared" si="371"/>
        <v>42224.756909722222</v>
      </c>
      <c r="N3859" s="13" t="str">
        <f t="shared" si="372"/>
        <v>2015</v>
      </c>
      <c r="O3859" s="13" t="str">
        <f t="shared" si="373"/>
        <v>Aug</v>
      </c>
      <c r="P3859" s="13">
        <f t="shared" si="374"/>
        <v>42254.756909722222</v>
      </c>
      <c r="Q3859" t="b">
        <v>0</v>
      </c>
      <c r="R3859">
        <v>3</v>
      </c>
      <c r="S3859" t="b">
        <v>0</v>
      </c>
      <c r="T3859" t="s">
        <v>8269</v>
      </c>
      <c r="U3859" s="9" t="s">
        <v>8315</v>
      </c>
      <c r="V3859" t="s">
        <v>8316</v>
      </c>
    </row>
    <row r="3860" spans="1:22" ht="30" hidden="1" x14ac:dyDescent="0.3">
      <c r="A3860">
        <v>3946</v>
      </c>
      <c r="B3860" s="3" t="s">
        <v>3943</v>
      </c>
      <c r="C3860" s="3" t="s">
        <v>8054</v>
      </c>
      <c r="D3860" s="5">
        <v>6000</v>
      </c>
      <c r="E3860" s="7">
        <v>195</v>
      </c>
      <c r="F3860" s="7">
        <f t="shared" si="369"/>
        <v>3</v>
      </c>
      <c r="G3860" s="7">
        <f t="shared" si="370"/>
        <v>39</v>
      </c>
      <c r="H3860" t="s">
        <v>8220</v>
      </c>
      <c r="I3860" t="s">
        <v>8223</v>
      </c>
      <c r="J3860" t="s">
        <v>8245</v>
      </c>
      <c r="K3860">
        <v>1425110400</v>
      </c>
      <c r="L3860">
        <v>1422388822</v>
      </c>
      <c r="M3860" s="13">
        <f t="shared" si="371"/>
        <v>42031.833587962959</v>
      </c>
      <c r="N3860" s="13" t="str">
        <f t="shared" si="372"/>
        <v>2015</v>
      </c>
      <c r="O3860" s="13" t="str">
        <f t="shared" si="373"/>
        <v>Jan</v>
      </c>
      <c r="P3860" s="13">
        <f t="shared" si="374"/>
        <v>42063.333333333328</v>
      </c>
      <c r="Q3860" t="b">
        <v>0</v>
      </c>
      <c r="R3860">
        <v>5</v>
      </c>
      <c r="S3860" t="b">
        <v>0</v>
      </c>
      <c r="T3860" t="s">
        <v>8269</v>
      </c>
      <c r="U3860" s="9" t="s">
        <v>8315</v>
      </c>
      <c r="V3860" t="s">
        <v>8316</v>
      </c>
    </row>
    <row r="3861" spans="1:22" ht="45" hidden="1" x14ac:dyDescent="0.3">
      <c r="A3861">
        <v>3979</v>
      </c>
      <c r="B3861" s="3" t="s">
        <v>3976</v>
      </c>
      <c r="C3861" s="3" t="s">
        <v>8086</v>
      </c>
      <c r="D3861" s="5">
        <v>6000</v>
      </c>
      <c r="E3861" s="7">
        <v>110</v>
      </c>
      <c r="F3861" s="7">
        <f t="shared" si="369"/>
        <v>2</v>
      </c>
      <c r="G3861" s="7">
        <f t="shared" si="370"/>
        <v>18.329999999999998</v>
      </c>
      <c r="H3861" t="s">
        <v>8220</v>
      </c>
      <c r="I3861" t="s">
        <v>8224</v>
      </c>
      <c r="J3861" t="s">
        <v>8246</v>
      </c>
      <c r="K3861">
        <v>1427659200</v>
      </c>
      <c r="L3861">
        <v>1425678057</v>
      </c>
      <c r="M3861" s="13">
        <f t="shared" si="371"/>
        <v>42069.903437500005</v>
      </c>
      <c r="N3861" s="13" t="str">
        <f t="shared" si="372"/>
        <v>2015</v>
      </c>
      <c r="O3861" s="13" t="str">
        <f t="shared" si="373"/>
        <v>Mar</v>
      </c>
      <c r="P3861" s="13">
        <f t="shared" si="374"/>
        <v>42092.833333333328</v>
      </c>
      <c r="Q3861" t="b">
        <v>0</v>
      </c>
      <c r="R3861">
        <v>6</v>
      </c>
      <c r="S3861" t="b">
        <v>0</v>
      </c>
      <c r="T3861" t="s">
        <v>8269</v>
      </c>
      <c r="U3861" s="9" t="s">
        <v>8315</v>
      </c>
      <c r="V3861" t="s">
        <v>8316</v>
      </c>
    </row>
    <row r="3862" spans="1:22" ht="45" hidden="1" x14ac:dyDescent="0.3">
      <c r="A3862">
        <v>4036</v>
      </c>
      <c r="B3862" s="3" t="s">
        <v>4032</v>
      </c>
      <c r="C3862" s="3" t="s">
        <v>7438</v>
      </c>
      <c r="D3862" s="5">
        <v>6000</v>
      </c>
      <c r="E3862" s="7">
        <v>2823</v>
      </c>
      <c r="F3862" s="7">
        <f t="shared" si="369"/>
        <v>47</v>
      </c>
      <c r="G3862" s="7">
        <f t="shared" si="370"/>
        <v>166.06</v>
      </c>
      <c r="H3862" t="s">
        <v>8220</v>
      </c>
      <c r="I3862" t="s">
        <v>8223</v>
      </c>
      <c r="J3862" t="s">
        <v>8245</v>
      </c>
      <c r="K3862">
        <v>1404253800</v>
      </c>
      <c r="L3862">
        <v>1402784964</v>
      </c>
      <c r="M3862" s="13">
        <f t="shared" si="371"/>
        <v>41804.937083333331</v>
      </c>
      <c r="N3862" s="13" t="str">
        <f t="shared" si="372"/>
        <v>2014</v>
      </c>
      <c r="O3862" s="13" t="str">
        <f t="shared" si="373"/>
        <v>Jun</v>
      </c>
      <c r="P3862" s="13">
        <f t="shared" si="374"/>
        <v>41821.9375</v>
      </c>
      <c r="Q3862" t="b">
        <v>0</v>
      </c>
      <c r="R3862">
        <v>17</v>
      </c>
      <c r="S3862" t="b">
        <v>0</v>
      </c>
      <c r="T3862" t="s">
        <v>8269</v>
      </c>
      <c r="U3862" s="9" t="s">
        <v>8315</v>
      </c>
      <c r="V3862" t="s">
        <v>8316</v>
      </c>
    </row>
    <row r="3863" spans="1:22" ht="60" hidden="1" x14ac:dyDescent="0.3">
      <c r="A3863">
        <v>4046</v>
      </c>
      <c r="B3863" s="3" t="s">
        <v>4042</v>
      </c>
      <c r="C3863" s="3" t="s">
        <v>8150</v>
      </c>
      <c r="D3863" s="5">
        <v>5600</v>
      </c>
      <c r="E3863" s="7">
        <v>460</v>
      </c>
      <c r="F3863" s="7">
        <f t="shared" si="369"/>
        <v>8</v>
      </c>
      <c r="G3863" s="7">
        <f t="shared" si="370"/>
        <v>38.33</v>
      </c>
      <c r="H3863" t="s">
        <v>8220</v>
      </c>
      <c r="I3863" t="s">
        <v>8223</v>
      </c>
      <c r="J3863" t="s">
        <v>8245</v>
      </c>
      <c r="K3863">
        <v>1413992210</v>
      </c>
      <c r="L3863">
        <v>1411400210</v>
      </c>
      <c r="M3863" s="13">
        <f t="shared" si="371"/>
        <v>41904.650578703702</v>
      </c>
      <c r="N3863" s="13" t="str">
        <f t="shared" si="372"/>
        <v>2014</v>
      </c>
      <c r="O3863" s="13" t="str">
        <f t="shared" si="373"/>
        <v>Sep</v>
      </c>
      <c r="P3863" s="13">
        <f t="shared" si="374"/>
        <v>41934.650578703702</v>
      </c>
      <c r="Q3863" t="b">
        <v>0</v>
      </c>
      <c r="R3863">
        <v>12</v>
      </c>
      <c r="S3863" t="b">
        <v>0</v>
      </c>
      <c r="T3863" t="s">
        <v>8269</v>
      </c>
      <c r="U3863" s="9" t="s">
        <v>8315</v>
      </c>
      <c r="V3863" t="s">
        <v>8316</v>
      </c>
    </row>
    <row r="3864" spans="1:22" ht="45" hidden="1" x14ac:dyDescent="0.3">
      <c r="A3864">
        <v>2881</v>
      </c>
      <c r="B3864" s="3" t="s">
        <v>2881</v>
      </c>
      <c r="C3864" s="3" t="s">
        <v>6991</v>
      </c>
      <c r="D3864" s="5">
        <v>5500</v>
      </c>
      <c r="E3864" s="7">
        <v>0</v>
      </c>
      <c r="F3864" s="7">
        <f t="shared" si="369"/>
        <v>0</v>
      </c>
      <c r="G3864" s="7">
        <f t="shared" si="370"/>
        <v>0</v>
      </c>
      <c r="H3864" t="s">
        <v>8220</v>
      </c>
      <c r="I3864" t="s">
        <v>8223</v>
      </c>
      <c r="J3864" t="s">
        <v>8245</v>
      </c>
      <c r="K3864">
        <v>1417620036</v>
      </c>
      <c r="L3864">
        <v>1412432436</v>
      </c>
      <c r="M3864" s="13">
        <f t="shared" si="371"/>
        <v>41916.597638888888</v>
      </c>
      <c r="N3864" s="13" t="str">
        <f t="shared" si="372"/>
        <v>2014</v>
      </c>
      <c r="O3864" s="13" t="str">
        <f t="shared" si="373"/>
        <v>Oct</v>
      </c>
      <c r="P3864" s="13">
        <f t="shared" si="374"/>
        <v>41976.639305555553</v>
      </c>
      <c r="Q3864" t="b">
        <v>0</v>
      </c>
      <c r="R3864">
        <v>0</v>
      </c>
      <c r="S3864" t="b">
        <v>0</v>
      </c>
      <c r="T3864" t="s">
        <v>8269</v>
      </c>
      <c r="U3864" s="9" t="s">
        <v>8315</v>
      </c>
      <c r="V3864" t="s">
        <v>8316</v>
      </c>
    </row>
    <row r="3865" spans="1:22" ht="45" hidden="1" x14ac:dyDescent="0.3">
      <c r="A3865">
        <v>2892</v>
      </c>
      <c r="B3865" s="3" t="s">
        <v>2892</v>
      </c>
      <c r="C3865" s="3" t="s">
        <v>7002</v>
      </c>
      <c r="D3865" s="5">
        <v>5500</v>
      </c>
      <c r="E3865" s="7">
        <v>500</v>
      </c>
      <c r="F3865" s="7">
        <f t="shared" si="369"/>
        <v>9</v>
      </c>
      <c r="G3865" s="7">
        <f t="shared" si="370"/>
        <v>29.41</v>
      </c>
      <c r="H3865" t="s">
        <v>8220</v>
      </c>
      <c r="I3865" t="s">
        <v>8223</v>
      </c>
      <c r="J3865" t="s">
        <v>8245</v>
      </c>
      <c r="K3865">
        <v>1409000400</v>
      </c>
      <c r="L3865">
        <v>1408381704</v>
      </c>
      <c r="M3865" s="13">
        <f t="shared" si="371"/>
        <v>41869.714166666665</v>
      </c>
      <c r="N3865" s="13" t="str">
        <f t="shared" si="372"/>
        <v>2014</v>
      </c>
      <c r="O3865" s="13" t="str">
        <f t="shared" si="373"/>
        <v>Aug</v>
      </c>
      <c r="P3865" s="13">
        <f t="shared" si="374"/>
        <v>41876.875</v>
      </c>
      <c r="Q3865" t="b">
        <v>0</v>
      </c>
      <c r="R3865">
        <v>17</v>
      </c>
      <c r="S3865" t="b">
        <v>0</v>
      </c>
      <c r="T3865" t="s">
        <v>8269</v>
      </c>
      <c r="U3865" s="9" t="s">
        <v>8315</v>
      </c>
      <c r="V3865" t="s">
        <v>8316</v>
      </c>
    </row>
    <row r="3866" spans="1:22" ht="60" hidden="1" x14ac:dyDescent="0.3">
      <c r="A3866">
        <v>2900</v>
      </c>
      <c r="B3866" s="3" t="s">
        <v>2900</v>
      </c>
      <c r="C3866" s="3" t="s">
        <v>7010</v>
      </c>
      <c r="D3866" s="5">
        <v>5500</v>
      </c>
      <c r="E3866" s="7">
        <v>3405</v>
      </c>
      <c r="F3866" s="7">
        <f t="shared" si="369"/>
        <v>62</v>
      </c>
      <c r="G3866" s="7">
        <f t="shared" si="370"/>
        <v>486.43</v>
      </c>
      <c r="H3866" t="s">
        <v>8220</v>
      </c>
      <c r="I3866" t="s">
        <v>8223</v>
      </c>
      <c r="J3866" t="s">
        <v>8245</v>
      </c>
      <c r="K3866">
        <v>1407562632</v>
      </c>
      <c r="L3866">
        <v>1404970632</v>
      </c>
      <c r="M3866" s="13">
        <f t="shared" si="371"/>
        <v>41830.234166666669</v>
      </c>
      <c r="N3866" s="13" t="str">
        <f t="shared" si="372"/>
        <v>2014</v>
      </c>
      <c r="O3866" s="13" t="str">
        <f t="shared" si="373"/>
        <v>Jul</v>
      </c>
      <c r="P3866" s="13">
        <f t="shared" si="374"/>
        <v>41860.234166666669</v>
      </c>
      <c r="Q3866" t="b">
        <v>0</v>
      </c>
      <c r="R3866">
        <v>7</v>
      </c>
      <c r="S3866" t="b">
        <v>0</v>
      </c>
      <c r="T3866" t="s">
        <v>8269</v>
      </c>
      <c r="U3866" s="9" t="s">
        <v>8315</v>
      </c>
      <c r="V3866" t="s">
        <v>8316</v>
      </c>
    </row>
    <row r="3867" spans="1:22" ht="45" hidden="1" x14ac:dyDescent="0.3">
      <c r="A3867">
        <v>3731</v>
      </c>
      <c r="B3867" s="3" t="s">
        <v>3728</v>
      </c>
      <c r="C3867" s="3" t="s">
        <v>7841</v>
      </c>
      <c r="D3867" s="5">
        <v>5500</v>
      </c>
      <c r="E3867" s="7">
        <v>620</v>
      </c>
      <c r="F3867" s="7">
        <f t="shared" si="369"/>
        <v>11</v>
      </c>
      <c r="G3867" s="7">
        <f t="shared" si="370"/>
        <v>51.67</v>
      </c>
      <c r="H3867" t="s">
        <v>8220</v>
      </c>
      <c r="I3867" t="s">
        <v>8223</v>
      </c>
      <c r="J3867" t="s">
        <v>8245</v>
      </c>
      <c r="K3867">
        <v>1420860180</v>
      </c>
      <c r="L3867">
        <v>1418234646</v>
      </c>
      <c r="M3867" s="13">
        <f t="shared" si="371"/>
        <v>41983.752847222218</v>
      </c>
      <c r="N3867" s="13" t="str">
        <f t="shared" si="372"/>
        <v>2014</v>
      </c>
      <c r="O3867" s="13" t="str">
        <f t="shared" si="373"/>
        <v>Dec</v>
      </c>
      <c r="P3867" s="13">
        <f t="shared" si="374"/>
        <v>42014.140972222223</v>
      </c>
      <c r="Q3867" t="b">
        <v>0</v>
      </c>
      <c r="R3867">
        <v>12</v>
      </c>
      <c r="S3867" t="b">
        <v>0</v>
      </c>
      <c r="T3867" t="s">
        <v>8269</v>
      </c>
      <c r="U3867" s="9" t="s">
        <v>8315</v>
      </c>
      <c r="V3867" t="s">
        <v>8316</v>
      </c>
    </row>
    <row r="3868" spans="1:22" ht="75" hidden="1" x14ac:dyDescent="0.3">
      <c r="A3868">
        <v>3941</v>
      </c>
      <c r="B3868" s="3" t="s">
        <v>3938</v>
      </c>
      <c r="C3868" s="3" t="s">
        <v>8049</v>
      </c>
      <c r="D3868" s="5">
        <v>5500</v>
      </c>
      <c r="E3868" s="7">
        <v>50</v>
      </c>
      <c r="F3868" s="7">
        <f t="shared" si="369"/>
        <v>1</v>
      </c>
      <c r="G3868" s="7">
        <f t="shared" si="370"/>
        <v>25</v>
      </c>
      <c r="H3868" t="s">
        <v>8220</v>
      </c>
      <c r="I3868" t="s">
        <v>8223</v>
      </c>
      <c r="J3868" t="s">
        <v>8245</v>
      </c>
      <c r="K3868">
        <v>1416877200</v>
      </c>
      <c r="L3868">
        <v>1414505137</v>
      </c>
      <c r="M3868" s="13">
        <f t="shared" si="371"/>
        <v>41940.587233796294</v>
      </c>
      <c r="N3868" s="13" t="str">
        <f t="shared" si="372"/>
        <v>2014</v>
      </c>
      <c r="O3868" s="13" t="str">
        <f t="shared" si="373"/>
        <v>Oct</v>
      </c>
      <c r="P3868" s="13">
        <f t="shared" si="374"/>
        <v>41968.041666666672</v>
      </c>
      <c r="Q3868" t="b">
        <v>0</v>
      </c>
      <c r="R3868">
        <v>2</v>
      </c>
      <c r="S3868" t="b">
        <v>0</v>
      </c>
      <c r="T3868" t="s">
        <v>8269</v>
      </c>
      <c r="U3868" s="9" t="s">
        <v>8315</v>
      </c>
      <c r="V3868" t="s">
        <v>8316</v>
      </c>
    </row>
    <row r="3869" spans="1:22" ht="60" hidden="1" x14ac:dyDescent="0.3">
      <c r="A3869">
        <v>3956</v>
      </c>
      <c r="B3869" s="3" t="s">
        <v>3953</v>
      </c>
      <c r="C3869" s="3" t="s">
        <v>8063</v>
      </c>
      <c r="D3869" s="5">
        <v>5500</v>
      </c>
      <c r="E3869" s="7">
        <v>0</v>
      </c>
      <c r="F3869" s="7">
        <f t="shared" si="369"/>
        <v>0</v>
      </c>
      <c r="G3869" s="7">
        <f t="shared" si="370"/>
        <v>0</v>
      </c>
      <c r="H3869" t="s">
        <v>8220</v>
      </c>
      <c r="I3869" t="s">
        <v>8223</v>
      </c>
      <c r="J3869" t="s">
        <v>8245</v>
      </c>
      <c r="K3869">
        <v>1461543600</v>
      </c>
      <c r="L3869">
        <v>1459203727</v>
      </c>
      <c r="M3869" s="13">
        <f t="shared" si="371"/>
        <v>42457.932025462964</v>
      </c>
      <c r="N3869" s="13" t="str">
        <f t="shared" si="372"/>
        <v>2016</v>
      </c>
      <c r="O3869" s="13" t="str">
        <f t="shared" si="373"/>
        <v>Mar</v>
      </c>
      <c r="P3869" s="13">
        <f t="shared" si="374"/>
        <v>42485.013888888891</v>
      </c>
      <c r="Q3869" t="b">
        <v>0</v>
      </c>
      <c r="R3869">
        <v>0</v>
      </c>
      <c r="S3869" t="b">
        <v>0</v>
      </c>
      <c r="T3869" t="s">
        <v>8269</v>
      </c>
      <c r="U3869" s="9" t="s">
        <v>8315</v>
      </c>
      <c r="V3869" t="s">
        <v>8316</v>
      </c>
    </row>
    <row r="3870" spans="1:22" ht="30" hidden="1" x14ac:dyDescent="0.3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s="7">
        <f t="shared" si="369"/>
        <v>0</v>
      </c>
      <c r="G3870" s="7">
        <f t="shared" si="370"/>
        <v>10</v>
      </c>
      <c r="H3870" t="s">
        <v>8219</v>
      </c>
      <c r="I3870" t="s">
        <v>8224</v>
      </c>
      <c r="J3870" t="s">
        <v>8246</v>
      </c>
      <c r="K3870">
        <v>1410191405</v>
      </c>
      <c r="L3870">
        <v>1408031405</v>
      </c>
      <c r="M3870" s="13">
        <f t="shared" si="371"/>
        <v>41865.659780092588</v>
      </c>
      <c r="N3870" s="13" t="str">
        <f t="shared" si="372"/>
        <v>2014</v>
      </c>
      <c r="O3870" s="13" t="str">
        <f t="shared" si="373"/>
        <v>Aug</v>
      </c>
      <c r="P3870" s="13">
        <f t="shared" si="374"/>
        <v>41890.659780092588</v>
      </c>
      <c r="Q3870" t="b">
        <v>0</v>
      </c>
      <c r="R3870">
        <v>1</v>
      </c>
      <c r="S3870" t="b">
        <v>0</v>
      </c>
      <c r="T3870" t="s">
        <v>8303</v>
      </c>
      <c r="U3870" s="9" t="s">
        <v>8315</v>
      </c>
      <c r="V3870" t="s">
        <v>8357</v>
      </c>
    </row>
    <row r="3871" spans="1:22" ht="30" hidden="1" x14ac:dyDescent="0.3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s="7">
        <f t="shared" ref="F3871:F3934" si="375">IFERROR(ROUND(E3871/D3871*100,0),0)</f>
        <v>3</v>
      </c>
      <c r="G3871" s="7">
        <f t="shared" si="370"/>
        <v>30.13</v>
      </c>
      <c r="H3871" t="s">
        <v>8219</v>
      </c>
      <c r="I3871" t="s">
        <v>8223</v>
      </c>
      <c r="J3871" t="s">
        <v>8245</v>
      </c>
      <c r="K3871">
        <v>1426302660</v>
      </c>
      <c r="L3871">
        <v>1423761792</v>
      </c>
      <c r="M3871" s="13">
        <f t="shared" si="371"/>
        <v>42047.724444444444</v>
      </c>
      <c r="N3871" s="13" t="str">
        <f t="shared" si="372"/>
        <v>2015</v>
      </c>
      <c r="O3871" s="13" t="str">
        <f t="shared" si="373"/>
        <v>Feb</v>
      </c>
      <c r="P3871" s="13">
        <f t="shared" si="374"/>
        <v>42077.132638888885</v>
      </c>
      <c r="Q3871" t="b">
        <v>0</v>
      </c>
      <c r="R3871">
        <v>15</v>
      </c>
      <c r="S3871" t="b">
        <v>0</v>
      </c>
      <c r="T3871" t="s">
        <v>8303</v>
      </c>
      <c r="U3871" s="9" t="s">
        <v>8315</v>
      </c>
      <c r="V3871" t="s">
        <v>8357</v>
      </c>
    </row>
    <row r="3872" spans="1:22" ht="60" hidden="1" x14ac:dyDescent="0.3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s="7">
        <f t="shared" si="375"/>
        <v>15</v>
      </c>
      <c r="G3872" s="7">
        <f t="shared" si="370"/>
        <v>150</v>
      </c>
      <c r="H3872" t="s">
        <v>8219</v>
      </c>
      <c r="I3872" t="s">
        <v>8223</v>
      </c>
      <c r="J3872" t="s">
        <v>8245</v>
      </c>
      <c r="K3872">
        <v>1404360478</v>
      </c>
      <c r="L3872">
        <v>1401768478</v>
      </c>
      <c r="M3872" s="13">
        <f t="shared" si="371"/>
        <v>41793.17219907407</v>
      </c>
      <c r="N3872" s="13" t="str">
        <f t="shared" si="372"/>
        <v>2014</v>
      </c>
      <c r="O3872" s="13" t="str">
        <f t="shared" si="373"/>
        <v>Jun</v>
      </c>
      <c r="P3872" s="13">
        <f t="shared" si="374"/>
        <v>41823.17219907407</v>
      </c>
      <c r="Q3872" t="b">
        <v>0</v>
      </c>
      <c r="R3872">
        <v>10</v>
      </c>
      <c r="S3872" t="b">
        <v>0</v>
      </c>
      <c r="T3872" t="s">
        <v>8303</v>
      </c>
      <c r="U3872" s="9" t="s">
        <v>8315</v>
      </c>
      <c r="V3872" t="s">
        <v>8357</v>
      </c>
    </row>
    <row r="3873" spans="1:22" ht="45" hidden="1" x14ac:dyDescent="0.3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s="7">
        <f t="shared" si="375"/>
        <v>3</v>
      </c>
      <c r="G3873" s="7">
        <f t="shared" si="370"/>
        <v>13.33</v>
      </c>
      <c r="H3873" t="s">
        <v>8219</v>
      </c>
      <c r="I3873" t="s">
        <v>8223</v>
      </c>
      <c r="J3873" t="s">
        <v>8245</v>
      </c>
      <c r="K3873">
        <v>1490809450</v>
      </c>
      <c r="L3873">
        <v>1485629050</v>
      </c>
      <c r="M3873" s="13">
        <f t="shared" si="371"/>
        <v>42763.780671296292</v>
      </c>
      <c r="N3873" s="13" t="str">
        <f t="shared" si="372"/>
        <v>2017</v>
      </c>
      <c r="O3873" s="13" t="str">
        <f t="shared" si="373"/>
        <v>Jan</v>
      </c>
      <c r="P3873" s="13">
        <f t="shared" si="374"/>
        <v>42823.739004629635</v>
      </c>
      <c r="Q3873" t="b">
        <v>0</v>
      </c>
      <c r="R3873">
        <v>3</v>
      </c>
      <c r="S3873" t="b">
        <v>0</v>
      </c>
      <c r="T3873" t="s">
        <v>8303</v>
      </c>
      <c r="U3873" s="9" t="s">
        <v>8315</v>
      </c>
      <c r="V3873" t="s">
        <v>8357</v>
      </c>
    </row>
    <row r="3874" spans="1:22" ht="45" hidden="1" x14ac:dyDescent="0.3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s="7">
        <f t="shared" si="375"/>
        <v>0</v>
      </c>
      <c r="G3874" s="7">
        <f t="shared" si="370"/>
        <v>0</v>
      </c>
      <c r="H3874" t="s">
        <v>8219</v>
      </c>
      <c r="I3874" t="s">
        <v>8223</v>
      </c>
      <c r="J3874" t="s">
        <v>8245</v>
      </c>
      <c r="K3874">
        <v>1439522996</v>
      </c>
      <c r="L3874">
        <v>1435202996</v>
      </c>
      <c r="M3874" s="13">
        <f t="shared" si="371"/>
        <v>42180.145787037036</v>
      </c>
      <c r="N3874" s="13" t="str">
        <f t="shared" si="372"/>
        <v>2015</v>
      </c>
      <c r="O3874" s="13" t="str">
        <f t="shared" si="373"/>
        <v>Jun</v>
      </c>
      <c r="P3874" s="13">
        <f t="shared" si="374"/>
        <v>42230.145787037036</v>
      </c>
      <c r="Q3874" t="b">
        <v>0</v>
      </c>
      <c r="R3874">
        <v>0</v>
      </c>
      <c r="S3874" t="b">
        <v>0</v>
      </c>
      <c r="T3874" t="s">
        <v>8303</v>
      </c>
      <c r="U3874" s="9" t="s">
        <v>8315</v>
      </c>
      <c r="V3874" t="s">
        <v>8357</v>
      </c>
    </row>
    <row r="3875" spans="1:22" ht="60" hidden="1" x14ac:dyDescent="0.3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s="7">
        <f t="shared" si="375"/>
        <v>0</v>
      </c>
      <c r="G3875" s="7">
        <f t="shared" si="370"/>
        <v>0</v>
      </c>
      <c r="H3875" t="s">
        <v>8219</v>
      </c>
      <c r="I3875" t="s">
        <v>8223</v>
      </c>
      <c r="J3875" t="s">
        <v>8245</v>
      </c>
      <c r="K3875">
        <v>1444322535</v>
      </c>
      <c r="L3875">
        <v>1441730535</v>
      </c>
      <c r="M3875" s="13">
        <f t="shared" si="371"/>
        <v>42255.696006944447</v>
      </c>
      <c r="N3875" s="13" t="str">
        <f t="shared" si="372"/>
        <v>2015</v>
      </c>
      <c r="O3875" s="13" t="str">
        <f t="shared" si="373"/>
        <v>Sep</v>
      </c>
      <c r="P3875" s="13">
        <f t="shared" si="374"/>
        <v>42285.696006944447</v>
      </c>
      <c r="Q3875" t="b">
        <v>0</v>
      </c>
      <c r="R3875">
        <v>0</v>
      </c>
      <c r="S3875" t="b">
        <v>0</v>
      </c>
      <c r="T3875" t="s">
        <v>8303</v>
      </c>
      <c r="U3875" s="9" t="s">
        <v>8315</v>
      </c>
      <c r="V3875" t="s">
        <v>8357</v>
      </c>
    </row>
    <row r="3876" spans="1:22" ht="60" hidden="1" x14ac:dyDescent="0.3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s="7">
        <f t="shared" si="375"/>
        <v>0</v>
      </c>
      <c r="G3876" s="7">
        <f t="shared" si="370"/>
        <v>0</v>
      </c>
      <c r="H3876" t="s">
        <v>8219</v>
      </c>
      <c r="I3876" t="s">
        <v>8227</v>
      </c>
      <c r="J3876" t="s">
        <v>8249</v>
      </c>
      <c r="K3876">
        <v>1422061200</v>
      </c>
      <c r="L3876">
        <v>1420244622</v>
      </c>
      <c r="M3876" s="13">
        <f t="shared" si="371"/>
        <v>42007.016458333332</v>
      </c>
      <c r="N3876" s="13" t="str">
        <f t="shared" si="372"/>
        <v>2015</v>
      </c>
      <c r="O3876" s="13" t="str">
        <f t="shared" si="373"/>
        <v>Jan</v>
      </c>
      <c r="P3876" s="13">
        <f t="shared" si="374"/>
        <v>42028.041666666672</v>
      </c>
      <c r="Q3876" t="b">
        <v>0</v>
      </c>
      <c r="R3876">
        <v>0</v>
      </c>
      <c r="S3876" t="b">
        <v>0</v>
      </c>
      <c r="T3876" t="s">
        <v>8303</v>
      </c>
      <c r="U3876" s="9" t="s">
        <v>8315</v>
      </c>
      <c r="V3876" t="s">
        <v>8357</v>
      </c>
    </row>
    <row r="3877" spans="1:22" ht="45" hidden="1" x14ac:dyDescent="0.3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s="7">
        <f t="shared" si="375"/>
        <v>0</v>
      </c>
      <c r="G3877" s="7">
        <f t="shared" si="370"/>
        <v>0</v>
      </c>
      <c r="H3877" t="s">
        <v>8219</v>
      </c>
      <c r="I3877" t="s">
        <v>8231</v>
      </c>
      <c r="J3877" t="s">
        <v>8252</v>
      </c>
      <c r="K3877">
        <v>1472896800</v>
      </c>
      <c r="L3877">
        <v>1472804365</v>
      </c>
      <c r="M3877" s="13">
        <f t="shared" si="371"/>
        <v>42615.346817129626</v>
      </c>
      <c r="N3877" s="13" t="str">
        <f t="shared" si="372"/>
        <v>2016</v>
      </c>
      <c r="O3877" s="13" t="str">
        <f t="shared" si="373"/>
        <v>Sep</v>
      </c>
      <c r="P3877" s="13">
        <f t="shared" si="374"/>
        <v>42616.416666666672</v>
      </c>
      <c r="Q3877" t="b">
        <v>0</v>
      </c>
      <c r="R3877">
        <v>0</v>
      </c>
      <c r="S3877" t="b">
        <v>0</v>
      </c>
      <c r="T3877" t="s">
        <v>8303</v>
      </c>
      <c r="U3877" s="9" t="s">
        <v>8315</v>
      </c>
      <c r="V3877" t="s">
        <v>8357</v>
      </c>
    </row>
    <row r="3878" spans="1:22" ht="60" hidden="1" x14ac:dyDescent="0.3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s="7">
        <f t="shared" si="375"/>
        <v>53</v>
      </c>
      <c r="G3878" s="7">
        <f t="shared" si="370"/>
        <v>44.76</v>
      </c>
      <c r="H3878" t="s">
        <v>8219</v>
      </c>
      <c r="I3878" t="s">
        <v>8224</v>
      </c>
      <c r="J3878" t="s">
        <v>8246</v>
      </c>
      <c r="K3878">
        <v>1454425128</v>
      </c>
      <c r="L3878">
        <v>1451833128</v>
      </c>
      <c r="M3878" s="13">
        <f t="shared" si="371"/>
        <v>42372.624166666668</v>
      </c>
      <c r="N3878" s="13" t="str">
        <f t="shared" si="372"/>
        <v>2016</v>
      </c>
      <c r="O3878" s="13" t="str">
        <f t="shared" si="373"/>
        <v>Jan</v>
      </c>
      <c r="P3878" s="13">
        <f t="shared" si="374"/>
        <v>42402.624166666668</v>
      </c>
      <c r="Q3878" t="b">
        <v>0</v>
      </c>
      <c r="R3878">
        <v>46</v>
      </c>
      <c r="S3878" t="b">
        <v>0</v>
      </c>
      <c r="T3878" t="s">
        <v>8303</v>
      </c>
      <c r="U3878" s="9" t="s">
        <v>8315</v>
      </c>
      <c r="V3878" t="s">
        <v>8357</v>
      </c>
    </row>
    <row r="3879" spans="1:22" ht="45" hidden="1" x14ac:dyDescent="0.3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s="7">
        <f t="shared" si="375"/>
        <v>5</v>
      </c>
      <c r="G3879" s="7">
        <f t="shared" si="370"/>
        <v>88.64</v>
      </c>
      <c r="H3879" t="s">
        <v>8219</v>
      </c>
      <c r="I3879" t="s">
        <v>8223</v>
      </c>
      <c r="J3879" t="s">
        <v>8245</v>
      </c>
      <c r="K3879">
        <v>1481213752</v>
      </c>
      <c r="L3879">
        <v>1478621752</v>
      </c>
      <c r="M3879" s="13">
        <f t="shared" si="371"/>
        <v>42682.67768518519</v>
      </c>
      <c r="N3879" s="13" t="str">
        <f t="shared" si="372"/>
        <v>2016</v>
      </c>
      <c r="O3879" s="13" t="str">
        <f t="shared" si="373"/>
        <v>Nov</v>
      </c>
      <c r="P3879" s="13">
        <f t="shared" si="374"/>
        <v>42712.67768518519</v>
      </c>
      <c r="Q3879" t="b">
        <v>0</v>
      </c>
      <c r="R3879">
        <v>14</v>
      </c>
      <c r="S3879" t="b">
        <v>0</v>
      </c>
      <c r="T3879" t="s">
        <v>8303</v>
      </c>
      <c r="U3879" s="9" t="s">
        <v>8315</v>
      </c>
      <c r="V3879" t="s">
        <v>8357</v>
      </c>
    </row>
    <row r="3880" spans="1:22" ht="45" hidden="1" x14ac:dyDescent="0.3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s="7">
        <f t="shared" si="375"/>
        <v>0</v>
      </c>
      <c r="G3880" s="7">
        <f t="shared" si="370"/>
        <v>10</v>
      </c>
      <c r="H3880" t="s">
        <v>8219</v>
      </c>
      <c r="I3880" t="s">
        <v>8223</v>
      </c>
      <c r="J3880" t="s">
        <v>8245</v>
      </c>
      <c r="K3880">
        <v>1435636740</v>
      </c>
      <c r="L3880">
        <v>1433014746</v>
      </c>
      <c r="M3880" s="13">
        <f t="shared" si="371"/>
        <v>42154.818819444445</v>
      </c>
      <c r="N3880" s="13" t="str">
        <f t="shared" si="372"/>
        <v>2015</v>
      </c>
      <c r="O3880" s="13" t="str">
        <f t="shared" si="373"/>
        <v>May</v>
      </c>
      <c r="P3880" s="13">
        <f t="shared" si="374"/>
        <v>42185.165972222225</v>
      </c>
      <c r="Q3880" t="b">
        <v>0</v>
      </c>
      <c r="R3880">
        <v>1</v>
      </c>
      <c r="S3880" t="b">
        <v>0</v>
      </c>
      <c r="T3880" t="s">
        <v>8303</v>
      </c>
      <c r="U3880" s="9" t="s">
        <v>8315</v>
      </c>
      <c r="V3880" t="s">
        <v>8357</v>
      </c>
    </row>
    <row r="3881" spans="1:22" ht="45" hidden="1" x14ac:dyDescent="0.3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s="7">
        <f t="shared" si="375"/>
        <v>0</v>
      </c>
      <c r="G3881" s="7">
        <f t="shared" si="370"/>
        <v>0</v>
      </c>
      <c r="H3881" t="s">
        <v>8219</v>
      </c>
      <c r="I3881" t="s">
        <v>8224</v>
      </c>
      <c r="J3881" t="s">
        <v>8246</v>
      </c>
      <c r="K3881">
        <v>1422218396</v>
      </c>
      <c r="L3881">
        <v>1419626396</v>
      </c>
      <c r="M3881" s="13">
        <f t="shared" si="371"/>
        <v>41999.861064814817</v>
      </c>
      <c r="N3881" s="13" t="str">
        <f t="shared" si="372"/>
        <v>2014</v>
      </c>
      <c r="O3881" s="13" t="str">
        <f t="shared" si="373"/>
        <v>Dec</v>
      </c>
      <c r="P3881" s="13">
        <f t="shared" si="374"/>
        <v>42029.861064814817</v>
      </c>
      <c r="Q3881" t="b">
        <v>0</v>
      </c>
      <c r="R3881">
        <v>0</v>
      </c>
      <c r="S3881" t="b">
        <v>0</v>
      </c>
      <c r="T3881" t="s">
        <v>8303</v>
      </c>
      <c r="U3881" s="9" t="s">
        <v>8315</v>
      </c>
      <c r="V3881" t="s">
        <v>8357</v>
      </c>
    </row>
    <row r="3882" spans="1:22" ht="60" hidden="1" x14ac:dyDescent="0.3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s="7">
        <f t="shared" si="375"/>
        <v>13</v>
      </c>
      <c r="G3882" s="7">
        <f t="shared" si="370"/>
        <v>57.65</v>
      </c>
      <c r="H3882" t="s">
        <v>8219</v>
      </c>
      <c r="I3882" t="s">
        <v>8224</v>
      </c>
      <c r="J3882" t="s">
        <v>8246</v>
      </c>
      <c r="K3882">
        <v>1406761200</v>
      </c>
      <c r="L3882">
        <v>1403724820</v>
      </c>
      <c r="M3882" s="13">
        <f t="shared" si="371"/>
        <v>41815.815046296295</v>
      </c>
      <c r="N3882" s="13" t="str">
        <f t="shared" si="372"/>
        <v>2014</v>
      </c>
      <c r="O3882" s="13" t="str">
        <f t="shared" si="373"/>
        <v>Jun</v>
      </c>
      <c r="P3882" s="13">
        <f t="shared" si="374"/>
        <v>41850.958333333336</v>
      </c>
      <c r="Q3882" t="b">
        <v>0</v>
      </c>
      <c r="R3882">
        <v>17</v>
      </c>
      <c r="S3882" t="b">
        <v>0</v>
      </c>
      <c r="T3882" t="s">
        <v>8303</v>
      </c>
      <c r="U3882" s="9" t="s">
        <v>8315</v>
      </c>
      <c r="V3882" t="s">
        <v>8357</v>
      </c>
    </row>
    <row r="3883" spans="1:22" ht="30" hidden="1" x14ac:dyDescent="0.3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s="7">
        <f t="shared" si="375"/>
        <v>5</v>
      </c>
      <c r="G3883" s="7">
        <f t="shared" si="370"/>
        <v>25</v>
      </c>
      <c r="H3883" t="s">
        <v>8219</v>
      </c>
      <c r="I3883" t="s">
        <v>8223</v>
      </c>
      <c r="J3883" t="s">
        <v>8245</v>
      </c>
      <c r="K3883">
        <v>1487550399</v>
      </c>
      <c r="L3883">
        <v>1484958399</v>
      </c>
      <c r="M3883" s="13">
        <f t="shared" si="371"/>
        <v>42756.018506944441</v>
      </c>
      <c r="N3883" s="13" t="str">
        <f t="shared" si="372"/>
        <v>2017</v>
      </c>
      <c r="O3883" s="13" t="str">
        <f t="shared" si="373"/>
        <v>Jan</v>
      </c>
      <c r="P3883" s="13">
        <f t="shared" si="374"/>
        <v>42786.018506944441</v>
      </c>
      <c r="Q3883" t="b">
        <v>0</v>
      </c>
      <c r="R3883">
        <v>1</v>
      </c>
      <c r="S3883" t="b">
        <v>0</v>
      </c>
      <c r="T3883" t="s">
        <v>8303</v>
      </c>
      <c r="U3883" s="9" t="s">
        <v>8315</v>
      </c>
      <c r="V3883" t="s">
        <v>8357</v>
      </c>
    </row>
    <row r="3884" spans="1:22" ht="45" hidden="1" x14ac:dyDescent="0.3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s="7">
        <f t="shared" si="375"/>
        <v>0</v>
      </c>
      <c r="G3884" s="7">
        <f t="shared" si="370"/>
        <v>0</v>
      </c>
      <c r="H3884" t="s">
        <v>8219</v>
      </c>
      <c r="I3884" t="s">
        <v>8225</v>
      </c>
      <c r="J3884" t="s">
        <v>8247</v>
      </c>
      <c r="K3884">
        <v>1454281380</v>
      </c>
      <c r="L3884">
        <v>1451950570</v>
      </c>
      <c r="M3884" s="13">
        <f t="shared" si="371"/>
        <v>42373.983449074076</v>
      </c>
      <c r="N3884" s="13" t="str">
        <f t="shared" si="372"/>
        <v>2016</v>
      </c>
      <c r="O3884" s="13" t="str">
        <f t="shared" si="373"/>
        <v>Jan</v>
      </c>
      <c r="P3884" s="13">
        <f t="shared" si="374"/>
        <v>42400.960416666669</v>
      </c>
      <c r="Q3884" t="b">
        <v>0</v>
      </c>
      <c r="R3884">
        <v>0</v>
      </c>
      <c r="S3884" t="b">
        <v>0</v>
      </c>
      <c r="T3884" t="s">
        <v>8303</v>
      </c>
      <c r="U3884" s="9" t="s">
        <v>8315</v>
      </c>
      <c r="V3884" t="s">
        <v>8357</v>
      </c>
    </row>
    <row r="3885" spans="1:22" ht="60" hidden="1" x14ac:dyDescent="0.3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s="7">
        <f t="shared" si="375"/>
        <v>0</v>
      </c>
      <c r="G3885" s="7">
        <f t="shared" si="370"/>
        <v>0</v>
      </c>
      <c r="H3885" t="s">
        <v>8219</v>
      </c>
      <c r="I3885" t="s">
        <v>8224</v>
      </c>
      <c r="J3885" t="s">
        <v>8246</v>
      </c>
      <c r="K3885">
        <v>1409668069</v>
      </c>
      <c r="L3885">
        <v>1407076069</v>
      </c>
      <c r="M3885" s="13">
        <f t="shared" si="371"/>
        <v>41854.602650462963</v>
      </c>
      <c r="N3885" s="13" t="str">
        <f t="shared" si="372"/>
        <v>2014</v>
      </c>
      <c r="O3885" s="13" t="str">
        <f t="shared" si="373"/>
        <v>Aug</v>
      </c>
      <c r="P3885" s="13">
        <f t="shared" si="374"/>
        <v>41884.602650462963</v>
      </c>
      <c r="Q3885" t="b">
        <v>0</v>
      </c>
      <c r="R3885">
        <v>0</v>
      </c>
      <c r="S3885" t="b">
        <v>0</v>
      </c>
      <c r="T3885" t="s">
        <v>8303</v>
      </c>
      <c r="U3885" s="9" t="s">
        <v>8315</v>
      </c>
      <c r="V3885" t="s">
        <v>8357</v>
      </c>
    </row>
    <row r="3886" spans="1:22" ht="45" hidden="1" x14ac:dyDescent="0.3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s="7">
        <f t="shared" si="375"/>
        <v>0</v>
      </c>
      <c r="G3886" s="7">
        <f t="shared" si="370"/>
        <v>0</v>
      </c>
      <c r="H3886" t="s">
        <v>8219</v>
      </c>
      <c r="I3886" t="s">
        <v>8223</v>
      </c>
      <c r="J3886" t="s">
        <v>8245</v>
      </c>
      <c r="K3886">
        <v>1427479192</v>
      </c>
      <c r="L3886">
        <v>1425322792</v>
      </c>
      <c r="M3886" s="13">
        <f t="shared" si="371"/>
        <v>42065.791574074072</v>
      </c>
      <c r="N3886" s="13" t="str">
        <f t="shared" si="372"/>
        <v>2015</v>
      </c>
      <c r="O3886" s="13" t="str">
        <f t="shared" si="373"/>
        <v>Mar</v>
      </c>
      <c r="P3886" s="13">
        <f t="shared" si="374"/>
        <v>42090.749907407408</v>
      </c>
      <c r="Q3886" t="b">
        <v>0</v>
      </c>
      <c r="R3886">
        <v>0</v>
      </c>
      <c r="S3886" t="b">
        <v>0</v>
      </c>
      <c r="T3886" t="s">
        <v>8303</v>
      </c>
      <c r="U3886" s="9" t="s">
        <v>8315</v>
      </c>
      <c r="V3886" t="s">
        <v>8357</v>
      </c>
    </row>
    <row r="3887" spans="1:22" ht="45" hidden="1" x14ac:dyDescent="0.3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s="7">
        <f t="shared" si="375"/>
        <v>0</v>
      </c>
      <c r="G3887" s="7">
        <f t="shared" si="370"/>
        <v>0</v>
      </c>
      <c r="H3887" t="s">
        <v>8219</v>
      </c>
      <c r="I3887" t="s">
        <v>8223</v>
      </c>
      <c r="J3887" t="s">
        <v>8245</v>
      </c>
      <c r="K3887">
        <v>1462834191</v>
      </c>
      <c r="L3887">
        <v>1460242191</v>
      </c>
      <c r="M3887" s="13">
        <f t="shared" si="371"/>
        <v>42469.951284722221</v>
      </c>
      <c r="N3887" s="13" t="str">
        <f t="shared" si="372"/>
        <v>2016</v>
      </c>
      <c r="O3887" s="13" t="str">
        <f t="shared" si="373"/>
        <v>Apr</v>
      </c>
      <c r="P3887" s="13">
        <f t="shared" si="374"/>
        <v>42499.951284722221</v>
      </c>
      <c r="Q3887" t="b">
        <v>0</v>
      </c>
      <c r="R3887">
        <v>0</v>
      </c>
      <c r="S3887" t="b">
        <v>0</v>
      </c>
      <c r="T3887" t="s">
        <v>8303</v>
      </c>
      <c r="U3887" s="9" t="s">
        <v>8315</v>
      </c>
      <c r="V3887" t="s">
        <v>8357</v>
      </c>
    </row>
    <row r="3888" spans="1:22" hidden="1" x14ac:dyDescent="0.3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s="7">
        <f t="shared" si="375"/>
        <v>0</v>
      </c>
      <c r="G3888" s="7">
        <f t="shared" si="370"/>
        <v>0</v>
      </c>
      <c r="H3888" t="s">
        <v>8219</v>
      </c>
      <c r="I3888" t="s">
        <v>8225</v>
      </c>
      <c r="J3888" t="s">
        <v>8247</v>
      </c>
      <c r="K3888">
        <v>1418275702</v>
      </c>
      <c r="L3888">
        <v>1415683702</v>
      </c>
      <c r="M3888" s="13">
        <f t="shared" si="371"/>
        <v>41954.228032407409</v>
      </c>
      <c r="N3888" s="13" t="str">
        <f t="shared" si="372"/>
        <v>2014</v>
      </c>
      <c r="O3888" s="13" t="str">
        <f t="shared" si="373"/>
        <v>Nov</v>
      </c>
      <c r="P3888" s="13">
        <f t="shared" si="374"/>
        <v>41984.228032407409</v>
      </c>
      <c r="Q3888" t="b">
        <v>0</v>
      </c>
      <c r="R3888">
        <v>0</v>
      </c>
      <c r="S3888" t="b">
        <v>0</v>
      </c>
      <c r="T3888" t="s">
        <v>8303</v>
      </c>
      <c r="U3888" s="9" t="s">
        <v>8315</v>
      </c>
      <c r="V3888" t="s">
        <v>8357</v>
      </c>
    </row>
    <row r="3889" spans="1:22" ht="60" hidden="1" x14ac:dyDescent="0.3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s="7">
        <f t="shared" si="375"/>
        <v>2</v>
      </c>
      <c r="G3889" s="7">
        <f t="shared" si="370"/>
        <v>17.5</v>
      </c>
      <c r="H3889" t="s">
        <v>8219</v>
      </c>
      <c r="I3889" t="s">
        <v>8223</v>
      </c>
      <c r="J3889" t="s">
        <v>8245</v>
      </c>
      <c r="K3889">
        <v>1430517600</v>
      </c>
      <c r="L3889">
        <v>1426538129</v>
      </c>
      <c r="M3889" s="13">
        <f t="shared" si="371"/>
        <v>42079.857974537037</v>
      </c>
      <c r="N3889" s="13" t="str">
        <f t="shared" si="372"/>
        <v>2015</v>
      </c>
      <c r="O3889" s="13" t="str">
        <f t="shared" si="373"/>
        <v>Mar</v>
      </c>
      <c r="P3889" s="13">
        <f t="shared" si="374"/>
        <v>42125.916666666672</v>
      </c>
      <c r="Q3889" t="b">
        <v>0</v>
      </c>
      <c r="R3889">
        <v>2</v>
      </c>
      <c r="S3889" t="b">
        <v>0</v>
      </c>
      <c r="T3889" t="s">
        <v>8303</v>
      </c>
      <c r="U3889" s="9" t="s">
        <v>8315</v>
      </c>
      <c r="V3889" t="s">
        <v>8357</v>
      </c>
    </row>
    <row r="3890" spans="1:22" ht="45" hidden="1" x14ac:dyDescent="0.3">
      <c r="A3890">
        <v>2852</v>
      </c>
      <c r="B3890" s="3" t="s">
        <v>2852</v>
      </c>
      <c r="C3890" s="3" t="s">
        <v>6962</v>
      </c>
      <c r="D3890" s="5">
        <v>5000</v>
      </c>
      <c r="E3890" s="7">
        <v>95</v>
      </c>
      <c r="F3890" s="7">
        <f t="shared" si="375"/>
        <v>2</v>
      </c>
      <c r="G3890" s="7">
        <f t="shared" si="370"/>
        <v>15.83</v>
      </c>
      <c r="H3890" t="s">
        <v>8220</v>
      </c>
      <c r="I3890" t="s">
        <v>8223</v>
      </c>
      <c r="J3890" t="s">
        <v>8245</v>
      </c>
      <c r="K3890">
        <v>1403312703</v>
      </c>
      <c r="L3890">
        <v>1400720703</v>
      </c>
      <c r="M3890" s="13">
        <f t="shared" si="371"/>
        <v>41781.045173611114</v>
      </c>
      <c r="N3890" s="13" t="str">
        <f t="shared" si="372"/>
        <v>2014</v>
      </c>
      <c r="O3890" s="13" t="str">
        <f t="shared" si="373"/>
        <v>May</v>
      </c>
      <c r="P3890" s="13">
        <f t="shared" si="374"/>
        <v>41811.045173611114</v>
      </c>
      <c r="Q3890" t="b">
        <v>0</v>
      </c>
      <c r="R3890">
        <v>6</v>
      </c>
      <c r="S3890" t="b">
        <v>0</v>
      </c>
      <c r="T3890" t="s">
        <v>8269</v>
      </c>
      <c r="U3890" s="9" t="s">
        <v>8315</v>
      </c>
      <c r="V3890" t="s">
        <v>8316</v>
      </c>
    </row>
    <row r="3891" spans="1:22" ht="45" hidden="1" x14ac:dyDescent="0.3">
      <c r="A3891">
        <v>2866</v>
      </c>
      <c r="B3891" s="3" t="s">
        <v>2866</v>
      </c>
      <c r="C3891" s="3" t="s">
        <v>6976</v>
      </c>
      <c r="D3891" s="5">
        <v>5000</v>
      </c>
      <c r="E3891" s="7">
        <v>45</v>
      </c>
      <c r="F3891" s="7">
        <f t="shared" si="375"/>
        <v>1</v>
      </c>
      <c r="G3891" s="7">
        <f t="shared" si="370"/>
        <v>22.5</v>
      </c>
      <c r="H3891" t="s">
        <v>8220</v>
      </c>
      <c r="I3891" t="s">
        <v>8223</v>
      </c>
      <c r="J3891" t="s">
        <v>8245</v>
      </c>
      <c r="K3891">
        <v>1476482400</v>
      </c>
      <c r="L3891">
        <v>1473893721</v>
      </c>
      <c r="M3891" s="13">
        <f t="shared" si="371"/>
        <v>42627.955104166671</v>
      </c>
      <c r="N3891" s="13" t="str">
        <f t="shared" si="372"/>
        <v>2016</v>
      </c>
      <c r="O3891" s="13" t="str">
        <f t="shared" si="373"/>
        <v>Sep</v>
      </c>
      <c r="P3891" s="13">
        <f t="shared" si="374"/>
        <v>42657.916666666672</v>
      </c>
      <c r="Q3891" t="b">
        <v>0</v>
      </c>
      <c r="R3891">
        <v>2</v>
      </c>
      <c r="S3891" t="b">
        <v>0</v>
      </c>
      <c r="T3891" t="s">
        <v>8269</v>
      </c>
      <c r="U3891" s="9" t="s">
        <v>8315</v>
      </c>
      <c r="V3891" t="s">
        <v>8316</v>
      </c>
    </row>
    <row r="3892" spans="1:22" ht="60" hidden="1" x14ac:dyDescent="0.3">
      <c r="A3892">
        <v>2870</v>
      </c>
      <c r="B3892" s="3" t="s">
        <v>2870</v>
      </c>
      <c r="C3892" s="3" t="s">
        <v>6980</v>
      </c>
      <c r="D3892" s="5">
        <v>5000</v>
      </c>
      <c r="E3892" s="7">
        <v>750</v>
      </c>
      <c r="F3892" s="7">
        <f t="shared" si="375"/>
        <v>15</v>
      </c>
      <c r="G3892" s="7">
        <f t="shared" si="370"/>
        <v>83.33</v>
      </c>
      <c r="H3892" t="s">
        <v>8220</v>
      </c>
      <c r="I3892" t="s">
        <v>8223</v>
      </c>
      <c r="J3892" t="s">
        <v>8245</v>
      </c>
      <c r="K3892">
        <v>1400301165</v>
      </c>
      <c r="L3892">
        <v>1397709165</v>
      </c>
      <c r="M3892" s="13">
        <f t="shared" si="371"/>
        <v>41746.189409722225</v>
      </c>
      <c r="N3892" s="13" t="str">
        <f t="shared" si="372"/>
        <v>2014</v>
      </c>
      <c r="O3892" s="13" t="str">
        <f t="shared" si="373"/>
        <v>Apr</v>
      </c>
      <c r="P3892" s="13">
        <f t="shared" si="374"/>
        <v>41776.189409722225</v>
      </c>
      <c r="Q3892" t="b">
        <v>0</v>
      </c>
      <c r="R3892">
        <v>9</v>
      </c>
      <c r="S3892" t="b">
        <v>0</v>
      </c>
      <c r="T3892" t="s">
        <v>8269</v>
      </c>
      <c r="U3892" s="9" t="s">
        <v>8315</v>
      </c>
      <c r="V3892" t="s">
        <v>8316</v>
      </c>
    </row>
    <row r="3893" spans="1:22" ht="60" hidden="1" x14ac:dyDescent="0.3">
      <c r="A3893">
        <v>2874</v>
      </c>
      <c r="B3893" s="3" t="s">
        <v>2874</v>
      </c>
      <c r="C3893" s="3" t="s">
        <v>6984</v>
      </c>
      <c r="D3893" s="5">
        <v>5000</v>
      </c>
      <c r="E3893" s="7">
        <v>271</v>
      </c>
      <c r="F3893" s="7">
        <f t="shared" si="375"/>
        <v>5</v>
      </c>
      <c r="G3893" s="7">
        <f t="shared" si="370"/>
        <v>90.33</v>
      </c>
      <c r="H3893" t="s">
        <v>8220</v>
      </c>
      <c r="I3893" t="s">
        <v>8223</v>
      </c>
      <c r="J3893" t="s">
        <v>8245</v>
      </c>
      <c r="K3893">
        <v>1484684186</v>
      </c>
      <c r="L3893">
        <v>1482092186</v>
      </c>
      <c r="M3893" s="13">
        <f t="shared" si="371"/>
        <v>42722.84474537037</v>
      </c>
      <c r="N3893" s="13" t="str">
        <f t="shared" si="372"/>
        <v>2016</v>
      </c>
      <c r="O3893" s="13" t="str">
        <f t="shared" si="373"/>
        <v>Dec</v>
      </c>
      <c r="P3893" s="13">
        <f t="shared" si="374"/>
        <v>42752.84474537037</v>
      </c>
      <c r="Q3893" t="b">
        <v>0</v>
      </c>
      <c r="R3893">
        <v>3</v>
      </c>
      <c r="S3893" t="b">
        <v>0</v>
      </c>
      <c r="T3893" t="s">
        <v>8269</v>
      </c>
      <c r="U3893" s="9" t="s">
        <v>8315</v>
      </c>
      <c r="V3893" t="s">
        <v>8316</v>
      </c>
    </row>
    <row r="3894" spans="1:22" ht="30" hidden="1" x14ac:dyDescent="0.3">
      <c r="A3894">
        <v>2893</v>
      </c>
      <c r="B3894" s="3" t="s">
        <v>2893</v>
      </c>
      <c r="C3894" s="3" t="s">
        <v>7003</v>
      </c>
      <c r="D3894" s="5">
        <v>5000</v>
      </c>
      <c r="E3894" s="7">
        <v>25</v>
      </c>
      <c r="F3894" s="7">
        <f t="shared" si="375"/>
        <v>1</v>
      </c>
      <c r="G3894" s="7">
        <f t="shared" si="370"/>
        <v>12.5</v>
      </c>
      <c r="H3894" t="s">
        <v>8220</v>
      </c>
      <c r="I3894" t="s">
        <v>8223</v>
      </c>
      <c r="J3894" t="s">
        <v>8245</v>
      </c>
      <c r="K3894">
        <v>1420768800</v>
      </c>
      <c r="L3894">
        <v>1415644395</v>
      </c>
      <c r="M3894" s="13">
        <f t="shared" si="371"/>
        <v>41953.773090277777</v>
      </c>
      <c r="N3894" s="13" t="str">
        <f t="shared" si="372"/>
        <v>2014</v>
      </c>
      <c r="O3894" s="13" t="str">
        <f t="shared" si="373"/>
        <v>Nov</v>
      </c>
      <c r="P3894" s="13">
        <f t="shared" si="374"/>
        <v>42013.083333333328</v>
      </c>
      <c r="Q3894" t="b">
        <v>0</v>
      </c>
      <c r="R3894">
        <v>2</v>
      </c>
      <c r="S3894" t="b">
        <v>0</v>
      </c>
      <c r="T3894" t="s">
        <v>8269</v>
      </c>
      <c r="U3894" s="9" t="s">
        <v>8315</v>
      </c>
      <c r="V3894" t="s">
        <v>8316</v>
      </c>
    </row>
    <row r="3895" spans="1:22" ht="45" hidden="1" x14ac:dyDescent="0.3">
      <c r="A3895">
        <v>2903</v>
      </c>
      <c r="B3895" s="3" t="s">
        <v>2903</v>
      </c>
      <c r="C3895" s="3" t="s">
        <v>7013</v>
      </c>
      <c r="D3895" s="5">
        <v>5000</v>
      </c>
      <c r="E3895" s="7">
        <v>39</v>
      </c>
      <c r="F3895" s="7">
        <f t="shared" si="375"/>
        <v>1</v>
      </c>
      <c r="G3895" s="7">
        <f t="shared" si="370"/>
        <v>9.75</v>
      </c>
      <c r="H3895" t="s">
        <v>8220</v>
      </c>
      <c r="I3895" t="s">
        <v>8223</v>
      </c>
      <c r="J3895" t="s">
        <v>8245</v>
      </c>
      <c r="K3895">
        <v>1441771218</v>
      </c>
      <c r="L3895">
        <v>1436587218</v>
      </c>
      <c r="M3895" s="13">
        <f t="shared" si="371"/>
        <v>42196.166874999995</v>
      </c>
      <c r="N3895" s="13" t="str">
        <f t="shared" si="372"/>
        <v>2015</v>
      </c>
      <c r="O3895" s="13" t="str">
        <f t="shared" si="373"/>
        <v>Jul</v>
      </c>
      <c r="P3895" s="13">
        <f t="shared" si="374"/>
        <v>42256.166874999995</v>
      </c>
      <c r="Q3895" t="b">
        <v>0</v>
      </c>
      <c r="R3895">
        <v>4</v>
      </c>
      <c r="S3895" t="b">
        <v>0</v>
      </c>
      <c r="T3895" t="s">
        <v>8269</v>
      </c>
      <c r="U3895" s="9" t="s">
        <v>8315</v>
      </c>
      <c r="V3895" t="s">
        <v>8316</v>
      </c>
    </row>
    <row r="3896" spans="1:22" ht="45" hidden="1" x14ac:dyDescent="0.3">
      <c r="A3896">
        <v>2918</v>
      </c>
      <c r="B3896" s="3" t="s">
        <v>2918</v>
      </c>
      <c r="C3896" s="3" t="s">
        <v>7028</v>
      </c>
      <c r="D3896" s="5">
        <v>5000</v>
      </c>
      <c r="E3896" s="7">
        <v>1362</v>
      </c>
      <c r="F3896" s="7">
        <f t="shared" si="375"/>
        <v>27</v>
      </c>
      <c r="G3896" s="7">
        <f t="shared" si="370"/>
        <v>68.099999999999994</v>
      </c>
      <c r="H3896" t="s">
        <v>8220</v>
      </c>
      <c r="I3896" t="s">
        <v>8223</v>
      </c>
      <c r="J3896" t="s">
        <v>8245</v>
      </c>
      <c r="K3896">
        <v>1446131207</v>
      </c>
      <c r="L3896">
        <v>1443712007</v>
      </c>
      <c r="M3896" s="13">
        <f t="shared" si="371"/>
        <v>42278.629710648151</v>
      </c>
      <c r="N3896" s="13" t="str">
        <f t="shared" si="372"/>
        <v>2015</v>
      </c>
      <c r="O3896" s="13" t="str">
        <f t="shared" si="373"/>
        <v>Oct</v>
      </c>
      <c r="P3896" s="13">
        <f t="shared" si="374"/>
        <v>42306.629710648151</v>
      </c>
      <c r="Q3896" t="b">
        <v>0</v>
      </c>
      <c r="R3896">
        <v>20</v>
      </c>
      <c r="S3896" t="b">
        <v>0</v>
      </c>
      <c r="T3896" t="s">
        <v>8269</v>
      </c>
      <c r="U3896" s="9" t="s">
        <v>8315</v>
      </c>
      <c r="V3896" t="s">
        <v>8316</v>
      </c>
    </row>
    <row r="3897" spans="1:22" ht="60" hidden="1" x14ac:dyDescent="0.3">
      <c r="A3897">
        <v>3729</v>
      </c>
      <c r="B3897" s="3" t="s">
        <v>3726</v>
      </c>
      <c r="C3897" s="3" t="s">
        <v>7839</v>
      </c>
      <c r="D3897" s="5">
        <v>5000</v>
      </c>
      <c r="E3897" s="7">
        <v>362</v>
      </c>
      <c r="F3897" s="7">
        <f t="shared" si="375"/>
        <v>7</v>
      </c>
      <c r="G3897" s="7">
        <f t="shared" si="370"/>
        <v>72.400000000000006</v>
      </c>
      <c r="H3897" t="s">
        <v>8220</v>
      </c>
      <c r="I3897" t="s">
        <v>8223</v>
      </c>
      <c r="J3897" t="s">
        <v>8245</v>
      </c>
      <c r="K3897">
        <v>1427082912</v>
      </c>
      <c r="L3897">
        <v>1423198512</v>
      </c>
      <c r="M3897" s="13">
        <f t="shared" si="371"/>
        <v>42041.205000000002</v>
      </c>
      <c r="N3897" s="13" t="str">
        <f t="shared" si="372"/>
        <v>2015</v>
      </c>
      <c r="O3897" s="13" t="str">
        <f t="shared" si="373"/>
        <v>Feb</v>
      </c>
      <c r="P3897" s="13">
        <f t="shared" si="374"/>
        <v>42086.16333333333</v>
      </c>
      <c r="Q3897" t="b">
        <v>0</v>
      </c>
      <c r="R3897">
        <v>5</v>
      </c>
      <c r="S3897" t="b">
        <v>0</v>
      </c>
      <c r="T3897" t="s">
        <v>8269</v>
      </c>
      <c r="U3897" s="9" t="s">
        <v>8315</v>
      </c>
      <c r="V3897" t="s">
        <v>8316</v>
      </c>
    </row>
    <row r="3898" spans="1:22" ht="45" hidden="1" x14ac:dyDescent="0.3">
      <c r="A3898">
        <v>3742</v>
      </c>
      <c r="B3898" s="3" t="s">
        <v>3739</v>
      </c>
      <c r="C3898" s="3" t="s">
        <v>7852</v>
      </c>
      <c r="D3898" s="5">
        <v>5000</v>
      </c>
      <c r="E3898" s="7">
        <v>100</v>
      </c>
      <c r="F3898" s="7">
        <f t="shared" si="375"/>
        <v>2</v>
      </c>
      <c r="G3898" s="7">
        <f t="shared" si="370"/>
        <v>25</v>
      </c>
      <c r="H3898" t="s">
        <v>8220</v>
      </c>
      <c r="I3898" t="s">
        <v>8223</v>
      </c>
      <c r="J3898" t="s">
        <v>8245</v>
      </c>
      <c r="K3898">
        <v>1409980144</v>
      </c>
      <c r="L3898">
        <v>1407388144</v>
      </c>
      <c r="M3898" s="13">
        <f t="shared" si="371"/>
        <v>41858.214629629627</v>
      </c>
      <c r="N3898" s="13" t="str">
        <f t="shared" si="372"/>
        <v>2014</v>
      </c>
      <c r="O3898" s="13" t="str">
        <f t="shared" si="373"/>
        <v>Aug</v>
      </c>
      <c r="P3898" s="13">
        <f t="shared" si="374"/>
        <v>41888.214629629627</v>
      </c>
      <c r="Q3898" t="b">
        <v>0</v>
      </c>
      <c r="R3898">
        <v>4</v>
      </c>
      <c r="S3898" t="b">
        <v>0</v>
      </c>
      <c r="T3898" t="s">
        <v>8269</v>
      </c>
      <c r="U3898" s="9" t="s">
        <v>8315</v>
      </c>
      <c r="V3898" t="s">
        <v>8316</v>
      </c>
    </row>
    <row r="3899" spans="1:22" ht="60" hidden="1" x14ac:dyDescent="0.3">
      <c r="A3899">
        <v>3842</v>
      </c>
      <c r="B3899" s="3" t="s">
        <v>3839</v>
      </c>
      <c r="C3899" s="3" t="s">
        <v>7951</v>
      </c>
      <c r="D3899" s="5">
        <v>5000</v>
      </c>
      <c r="E3899" s="7">
        <v>1097</v>
      </c>
      <c r="F3899" s="7">
        <f t="shared" si="375"/>
        <v>22</v>
      </c>
      <c r="G3899" s="7">
        <f t="shared" si="370"/>
        <v>47.7</v>
      </c>
      <c r="H3899" t="s">
        <v>8220</v>
      </c>
      <c r="I3899" t="s">
        <v>8224</v>
      </c>
      <c r="J3899" t="s">
        <v>8246</v>
      </c>
      <c r="K3899">
        <v>1399809052</v>
      </c>
      <c r="L3899">
        <v>1397217052</v>
      </c>
      <c r="M3899" s="13">
        <f t="shared" si="371"/>
        <v>41740.493657407409</v>
      </c>
      <c r="N3899" s="13" t="str">
        <f t="shared" si="372"/>
        <v>2014</v>
      </c>
      <c r="O3899" s="13" t="str">
        <f t="shared" si="373"/>
        <v>Apr</v>
      </c>
      <c r="P3899" s="13">
        <f t="shared" si="374"/>
        <v>41770.493657407409</v>
      </c>
      <c r="Q3899" t="b">
        <v>1</v>
      </c>
      <c r="R3899">
        <v>23</v>
      </c>
      <c r="S3899" t="b">
        <v>0</v>
      </c>
      <c r="T3899" t="s">
        <v>8269</v>
      </c>
      <c r="U3899" s="9" t="s">
        <v>8315</v>
      </c>
      <c r="V3899" t="s">
        <v>8316</v>
      </c>
    </row>
    <row r="3900" spans="1:22" ht="60" hidden="1" x14ac:dyDescent="0.3">
      <c r="A3900">
        <v>3843</v>
      </c>
      <c r="B3900" s="3" t="s">
        <v>3840</v>
      </c>
      <c r="C3900" s="3" t="s">
        <v>7952</v>
      </c>
      <c r="D3900" s="5">
        <v>5000</v>
      </c>
      <c r="E3900" s="7">
        <v>1065</v>
      </c>
      <c r="F3900" s="7">
        <f t="shared" si="375"/>
        <v>21</v>
      </c>
      <c r="G3900" s="7">
        <f t="shared" si="370"/>
        <v>56.05</v>
      </c>
      <c r="H3900" t="s">
        <v>8220</v>
      </c>
      <c r="I3900" t="s">
        <v>8223</v>
      </c>
      <c r="J3900" t="s">
        <v>8245</v>
      </c>
      <c r="K3900">
        <v>1401587064</v>
      </c>
      <c r="L3900">
        <v>1399427064</v>
      </c>
      <c r="M3900" s="13">
        <f t="shared" si="371"/>
        <v>41766.072500000002</v>
      </c>
      <c r="N3900" s="13" t="str">
        <f t="shared" si="372"/>
        <v>2014</v>
      </c>
      <c r="O3900" s="13" t="str">
        <f t="shared" si="373"/>
        <v>May</v>
      </c>
      <c r="P3900" s="13">
        <f t="shared" si="374"/>
        <v>41791.072500000002</v>
      </c>
      <c r="Q3900" t="b">
        <v>1</v>
      </c>
      <c r="R3900">
        <v>19</v>
      </c>
      <c r="S3900" t="b">
        <v>0</v>
      </c>
      <c r="T3900" t="s">
        <v>8269</v>
      </c>
      <c r="U3900" s="9" t="s">
        <v>8315</v>
      </c>
      <c r="V3900" t="s">
        <v>8316</v>
      </c>
    </row>
    <row r="3901" spans="1:22" ht="60" hidden="1" x14ac:dyDescent="0.3">
      <c r="A3901">
        <v>3856</v>
      </c>
      <c r="B3901" s="3" t="s">
        <v>3853</v>
      </c>
      <c r="C3901" s="3" t="s">
        <v>7965</v>
      </c>
      <c r="D3901" s="5">
        <v>5000</v>
      </c>
      <c r="E3901" s="7">
        <v>1</v>
      </c>
      <c r="F3901" s="7">
        <f t="shared" si="375"/>
        <v>0</v>
      </c>
      <c r="G3901" s="7">
        <f t="shared" si="370"/>
        <v>1</v>
      </c>
      <c r="H3901" t="s">
        <v>8220</v>
      </c>
      <c r="I3901" t="s">
        <v>8223</v>
      </c>
      <c r="J3901" t="s">
        <v>8245</v>
      </c>
      <c r="K3901">
        <v>1425833403</v>
      </c>
      <c r="L3901">
        <v>1423245003</v>
      </c>
      <c r="M3901" s="13">
        <f t="shared" si="371"/>
        <v>42041.743090277778</v>
      </c>
      <c r="N3901" s="13" t="str">
        <f t="shared" si="372"/>
        <v>2015</v>
      </c>
      <c r="O3901" s="13" t="str">
        <f t="shared" si="373"/>
        <v>Feb</v>
      </c>
      <c r="P3901" s="13">
        <f t="shared" si="374"/>
        <v>42071.701423611114</v>
      </c>
      <c r="Q3901" t="b">
        <v>0</v>
      </c>
      <c r="R3901">
        <v>1</v>
      </c>
      <c r="S3901" t="b">
        <v>0</v>
      </c>
      <c r="T3901" t="s">
        <v>8269</v>
      </c>
      <c r="U3901" s="9" t="s">
        <v>8315</v>
      </c>
      <c r="V3901" t="s">
        <v>8316</v>
      </c>
    </row>
    <row r="3902" spans="1:22" ht="45" hidden="1" x14ac:dyDescent="0.3">
      <c r="A3902">
        <v>3857</v>
      </c>
      <c r="B3902" s="3" t="s">
        <v>3854</v>
      </c>
      <c r="C3902" s="3" t="s">
        <v>7966</v>
      </c>
      <c r="D3902" s="5">
        <v>5000</v>
      </c>
      <c r="E3902" s="7">
        <v>260</v>
      </c>
      <c r="F3902" s="7">
        <f t="shared" si="375"/>
        <v>5</v>
      </c>
      <c r="G3902" s="7">
        <f t="shared" si="370"/>
        <v>65</v>
      </c>
      <c r="H3902" t="s">
        <v>8220</v>
      </c>
      <c r="I3902" t="s">
        <v>8223</v>
      </c>
      <c r="J3902" t="s">
        <v>8245</v>
      </c>
      <c r="K3902">
        <v>1406913120</v>
      </c>
      <c r="L3902">
        <v>1404927690</v>
      </c>
      <c r="M3902" s="13">
        <f t="shared" si="371"/>
        <v>41829.73715277778</v>
      </c>
      <c r="N3902" s="13" t="str">
        <f t="shared" si="372"/>
        <v>2014</v>
      </c>
      <c r="O3902" s="13" t="str">
        <f t="shared" si="373"/>
        <v>Jul</v>
      </c>
      <c r="P3902" s="13">
        <f t="shared" si="374"/>
        <v>41852.716666666667</v>
      </c>
      <c r="Q3902" t="b">
        <v>0</v>
      </c>
      <c r="R3902">
        <v>4</v>
      </c>
      <c r="S3902" t="b">
        <v>0</v>
      </c>
      <c r="T3902" t="s">
        <v>8269</v>
      </c>
      <c r="U3902" s="9" t="s">
        <v>8315</v>
      </c>
      <c r="V3902" t="s">
        <v>8316</v>
      </c>
    </row>
    <row r="3903" spans="1:22" ht="60" hidden="1" x14ac:dyDescent="0.3">
      <c r="A3903">
        <v>3864</v>
      </c>
      <c r="B3903" s="3" t="s">
        <v>3861</v>
      </c>
      <c r="C3903" s="3" t="s">
        <v>7973</v>
      </c>
      <c r="D3903" s="5">
        <v>5000</v>
      </c>
      <c r="E3903" s="7">
        <v>60</v>
      </c>
      <c r="F3903" s="7">
        <f t="shared" si="375"/>
        <v>1</v>
      </c>
      <c r="G3903" s="7">
        <f t="shared" si="370"/>
        <v>20</v>
      </c>
      <c r="H3903" t="s">
        <v>8220</v>
      </c>
      <c r="I3903" t="s">
        <v>8223</v>
      </c>
      <c r="J3903" t="s">
        <v>8245</v>
      </c>
      <c r="K3903">
        <v>1447799054</v>
      </c>
      <c r="L3903">
        <v>1445203454</v>
      </c>
      <c r="M3903" s="13">
        <f t="shared" si="371"/>
        <v>42295.891828703709</v>
      </c>
      <c r="N3903" s="13" t="str">
        <f t="shared" si="372"/>
        <v>2015</v>
      </c>
      <c r="O3903" s="13" t="str">
        <f t="shared" si="373"/>
        <v>Oct</v>
      </c>
      <c r="P3903" s="13">
        <f t="shared" si="374"/>
        <v>42325.933495370366</v>
      </c>
      <c r="Q3903" t="b">
        <v>0</v>
      </c>
      <c r="R3903">
        <v>3</v>
      </c>
      <c r="S3903" t="b">
        <v>0</v>
      </c>
      <c r="T3903" t="s">
        <v>8269</v>
      </c>
      <c r="U3903" s="9" t="s">
        <v>8315</v>
      </c>
      <c r="V3903" t="s">
        <v>8316</v>
      </c>
    </row>
    <row r="3904" spans="1:22" ht="45" hidden="1" x14ac:dyDescent="0.3">
      <c r="A3904">
        <v>3919</v>
      </c>
      <c r="B3904" s="3" t="s">
        <v>3916</v>
      </c>
      <c r="C3904" s="3" t="s">
        <v>8027</v>
      </c>
      <c r="D3904" s="5">
        <v>5000</v>
      </c>
      <c r="E3904" s="7">
        <v>90</v>
      </c>
      <c r="F3904" s="7">
        <f t="shared" si="375"/>
        <v>2</v>
      </c>
      <c r="G3904" s="7">
        <f t="shared" si="370"/>
        <v>30</v>
      </c>
      <c r="H3904" t="s">
        <v>8220</v>
      </c>
      <c r="I3904" t="s">
        <v>8224</v>
      </c>
      <c r="J3904" t="s">
        <v>8246</v>
      </c>
      <c r="K3904">
        <v>1453075200</v>
      </c>
      <c r="L3904">
        <v>1450628773</v>
      </c>
      <c r="M3904" s="13">
        <f t="shared" si="371"/>
        <v>42358.684872685189</v>
      </c>
      <c r="N3904" s="13" t="str">
        <f t="shared" si="372"/>
        <v>2015</v>
      </c>
      <c r="O3904" s="13" t="str">
        <f t="shared" si="373"/>
        <v>Dec</v>
      </c>
      <c r="P3904" s="13">
        <f t="shared" si="374"/>
        <v>42387</v>
      </c>
      <c r="Q3904" t="b">
        <v>0</v>
      </c>
      <c r="R3904">
        <v>3</v>
      </c>
      <c r="S3904" t="b">
        <v>0</v>
      </c>
      <c r="T3904" t="s">
        <v>8269</v>
      </c>
      <c r="U3904" s="9" t="s">
        <v>8315</v>
      </c>
      <c r="V3904" t="s">
        <v>8316</v>
      </c>
    </row>
    <row r="3905" spans="1:22" ht="30" hidden="1" x14ac:dyDescent="0.3">
      <c r="A3905">
        <v>3926</v>
      </c>
      <c r="B3905" s="3" t="s">
        <v>3923</v>
      </c>
      <c r="C3905" s="3" t="s">
        <v>8034</v>
      </c>
      <c r="D3905" s="5">
        <v>5000</v>
      </c>
      <c r="E3905" s="7">
        <v>15</v>
      </c>
      <c r="F3905" s="7">
        <f t="shared" si="375"/>
        <v>0</v>
      </c>
      <c r="G3905" s="7">
        <f t="shared" si="370"/>
        <v>15</v>
      </c>
      <c r="H3905" t="s">
        <v>8220</v>
      </c>
      <c r="I3905" t="s">
        <v>8225</v>
      </c>
      <c r="J3905" t="s">
        <v>8247</v>
      </c>
      <c r="K3905">
        <v>1419645748</v>
      </c>
      <c r="L3905">
        <v>1417053748</v>
      </c>
      <c r="M3905" s="13">
        <f t="shared" si="371"/>
        <v>41970.085046296299</v>
      </c>
      <c r="N3905" s="13" t="str">
        <f t="shared" si="372"/>
        <v>2014</v>
      </c>
      <c r="O3905" s="13" t="str">
        <f t="shared" si="373"/>
        <v>Nov</v>
      </c>
      <c r="P3905" s="13">
        <f t="shared" si="374"/>
        <v>42000.085046296299</v>
      </c>
      <c r="Q3905" t="b">
        <v>0</v>
      </c>
      <c r="R3905">
        <v>1</v>
      </c>
      <c r="S3905" t="b">
        <v>0</v>
      </c>
      <c r="T3905" t="s">
        <v>8269</v>
      </c>
      <c r="U3905" s="9" t="s">
        <v>8315</v>
      </c>
      <c r="V3905" t="s">
        <v>8316</v>
      </c>
    </row>
    <row r="3906" spans="1:22" ht="60" hidden="1" x14ac:dyDescent="0.3">
      <c r="A3906">
        <v>3928</v>
      </c>
      <c r="B3906" s="3" t="s">
        <v>3925</v>
      </c>
      <c r="C3906" s="3" t="s">
        <v>8036</v>
      </c>
      <c r="D3906" s="5">
        <v>5000</v>
      </c>
      <c r="E3906" s="7">
        <v>651</v>
      </c>
      <c r="F3906" s="7">
        <f t="shared" si="375"/>
        <v>13</v>
      </c>
      <c r="G3906" s="7">
        <f t="shared" si="370"/>
        <v>93</v>
      </c>
      <c r="H3906" t="s">
        <v>8220</v>
      </c>
      <c r="I3906" t="s">
        <v>8223</v>
      </c>
      <c r="J3906" t="s">
        <v>8245</v>
      </c>
      <c r="K3906">
        <v>1444971540</v>
      </c>
      <c r="L3906">
        <v>1442593427</v>
      </c>
      <c r="M3906" s="13">
        <f t="shared" si="371"/>
        <v>42265.683182870373</v>
      </c>
      <c r="N3906" s="13" t="str">
        <f t="shared" si="372"/>
        <v>2015</v>
      </c>
      <c r="O3906" s="13" t="str">
        <f t="shared" si="373"/>
        <v>Sep</v>
      </c>
      <c r="P3906" s="13">
        <f t="shared" si="374"/>
        <v>42293.207638888889</v>
      </c>
      <c r="Q3906" t="b">
        <v>0</v>
      </c>
      <c r="R3906">
        <v>7</v>
      </c>
      <c r="S3906" t="b">
        <v>0</v>
      </c>
      <c r="T3906" t="s">
        <v>8269</v>
      </c>
      <c r="U3906" s="9" t="s">
        <v>8315</v>
      </c>
      <c r="V3906" t="s">
        <v>8316</v>
      </c>
    </row>
    <row r="3907" spans="1:22" ht="45" hidden="1" x14ac:dyDescent="0.3">
      <c r="A3907">
        <v>3934</v>
      </c>
      <c r="B3907" s="3" t="s">
        <v>3931</v>
      </c>
      <c r="C3907" s="3" t="s">
        <v>8042</v>
      </c>
      <c r="D3907" s="5">
        <v>5000</v>
      </c>
      <c r="E3907" s="7">
        <v>550</v>
      </c>
      <c r="F3907" s="7">
        <f t="shared" si="375"/>
        <v>11</v>
      </c>
      <c r="G3907" s="7">
        <f t="shared" si="370"/>
        <v>45.83</v>
      </c>
      <c r="H3907" t="s">
        <v>8220</v>
      </c>
      <c r="I3907" t="s">
        <v>8223</v>
      </c>
      <c r="J3907" t="s">
        <v>8245</v>
      </c>
      <c r="K3907">
        <v>1443704400</v>
      </c>
      <c r="L3907">
        <v>1439827639</v>
      </c>
      <c r="M3907" s="13">
        <f t="shared" si="371"/>
        <v>42233.671747685185</v>
      </c>
      <c r="N3907" s="13" t="str">
        <f t="shared" si="372"/>
        <v>2015</v>
      </c>
      <c r="O3907" s="13" t="str">
        <f t="shared" si="373"/>
        <v>Aug</v>
      </c>
      <c r="P3907" s="13">
        <f t="shared" si="374"/>
        <v>42278.541666666672</v>
      </c>
      <c r="Q3907" t="b">
        <v>0</v>
      </c>
      <c r="R3907">
        <v>12</v>
      </c>
      <c r="S3907" t="b">
        <v>0</v>
      </c>
      <c r="T3907" t="s">
        <v>8269</v>
      </c>
      <c r="U3907" s="9" t="s">
        <v>8315</v>
      </c>
      <c r="V3907" t="s">
        <v>8316</v>
      </c>
    </row>
    <row r="3908" spans="1:22" ht="45" hidden="1" x14ac:dyDescent="0.3">
      <c r="A3908">
        <v>3939</v>
      </c>
      <c r="B3908" s="3" t="s">
        <v>3936</v>
      </c>
      <c r="C3908" s="3" t="s">
        <v>8047</v>
      </c>
      <c r="D3908" s="5">
        <v>5000</v>
      </c>
      <c r="E3908" s="7">
        <v>5</v>
      </c>
      <c r="F3908" s="7">
        <f t="shared" si="375"/>
        <v>0</v>
      </c>
      <c r="G3908" s="7">
        <f t="shared" si="370"/>
        <v>5</v>
      </c>
      <c r="H3908" t="s">
        <v>8220</v>
      </c>
      <c r="I3908" t="s">
        <v>8225</v>
      </c>
      <c r="J3908" t="s">
        <v>8247</v>
      </c>
      <c r="K3908">
        <v>1412656200</v>
      </c>
      <c r="L3908">
        <v>1412328979</v>
      </c>
      <c r="M3908" s="13">
        <f t="shared" si="371"/>
        <v>41915.400219907409</v>
      </c>
      <c r="N3908" s="13" t="str">
        <f t="shared" si="372"/>
        <v>2014</v>
      </c>
      <c r="O3908" s="13" t="str">
        <f t="shared" si="373"/>
        <v>Oct</v>
      </c>
      <c r="P3908" s="13">
        <f t="shared" si="374"/>
        <v>41919.1875</v>
      </c>
      <c r="Q3908" t="b">
        <v>0</v>
      </c>
      <c r="R3908">
        <v>1</v>
      </c>
      <c r="S3908" t="b">
        <v>0</v>
      </c>
      <c r="T3908" t="s">
        <v>8269</v>
      </c>
      <c r="U3908" s="9" t="s">
        <v>8315</v>
      </c>
      <c r="V3908" t="s">
        <v>8316</v>
      </c>
    </row>
    <row r="3909" spans="1:22" ht="45" hidden="1" x14ac:dyDescent="0.3">
      <c r="A3909">
        <v>3940</v>
      </c>
      <c r="B3909" s="3" t="s">
        <v>3937</v>
      </c>
      <c r="C3909" s="3" t="s">
        <v>8048</v>
      </c>
      <c r="D3909" s="5">
        <v>5000</v>
      </c>
      <c r="E3909" s="7">
        <v>11</v>
      </c>
      <c r="F3909" s="7">
        <f t="shared" si="375"/>
        <v>0</v>
      </c>
      <c r="G3909" s="7">
        <f t="shared" si="370"/>
        <v>5.5</v>
      </c>
      <c r="H3909" t="s">
        <v>8220</v>
      </c>
      <c r="I3909" t="s">
        <v>8223</v>
      </c>
      <c r="J3909" t="s">
        <v>8245</v>
      </c>
      <c r="K3909">
        <v>1420199351</v>
      </c>
      <c r="L3909">
        <v>1416311351</v>
      </c>
      <c r="M3909" s="13">
        <f t="shared" si="371"/>
        <v>41961.492488425924</v>
      </c>
      <c r="N3909" s="13" t="str">
        <f t="shared" si="372"/>
        <v>2014</v>
      </c>
      <c r="O3909" s="13" t="str">
        <f t="shared" si="373"/>
        <v>Nov</v>
      </c>
      <c r="P3909" s="13">
        <f t="shared" si="374"/>
        <v>42006.492488425924</v>
      </c>
      <c r="Q3909" t="b">
        <v>0</v>
      </c>
      <c r="R3909">
        <v>2</v>
      </c>
      <c r="S3909" t="b">
        <v>0</v>
      </c>
      <c r="T3909" t="s">
        <v>8269</v>
      </c>
      <c r="U3909" s="9" t="s">
        <v>8315</v>
      </c>
      <c r="V3909" t="s">
        <v>8316</v>
      </c>
    </row>
    <row r="3910" spans="1:22" ht="45" hidden="1" x14ac:dyDescent="0.3">
      <c r="A3910">
        <v>3943</v>
      </c>
      <c r="B3910" s="3" t="s">
        <v>3940</v>
      </c>
      <c r="C3910" s="3" t="s">
        <v>8051</v>
      </c>
      <c r="D3910" s="5">
        <v>5000</v>
      </c>
      <c r="E3910" s="7">
        <v>1782</v>
      </c>
      <c r="F3910" s="7">
        <f t="shared" si="375"/>
        <v>36</v>
      </c>
      <c r="G3910" s="7">
        <f t="shared" si="370"/>
        <v>137.08000000000001</v>
      </c>
      <c r="H3910" t="s">
        <v>8220</v>
      </c>
      <c r="I3910" t="s">
        <v>8223</v>
      </c>
      <c r="J3910" t="s">
        <v>8245</v>
      </c>
      <c r="K3910">
        <v>1446483000</v>
      </c>
      <c r="L3910">
        <v>1443811268</v>
      </c>
      <c r="M3910" s="13">
        <f t="shared" si="371"/>
        <v>42279.778564814813</v>
      </c>
      <c r="N3910" s="13" t="str">
        <f t="shared" si="372"/>
        <v>2015</v>
      </c>
      <c r="O3910" s="13" t="str">
        <f t="shared" si="373"/>
        <v>Oct</v>
      </c>
      <c r="P3910" s="13">
        <f t="shared" si="374"/>
        <v>42310.701388888891</v>
      </c>
      <c r="Q3910" t="b">
        <v>0</v>
      </c>
      <c r="R3910">
        <v>13</v>
      </c>
      <c r="S3910" t="b">
        <v>0</v>
      </c>
      <c r="T3910" t="s">
        <v>8269</v>
      </c>
      <c r="U3910" s="9" t="s">
        <v>8315</v>
      </c>
      <c r="V3910" t="s">
        <v>8316</v>
      </c>
    </row>
    <row r="3911" spans="1:22" ht="60" hidden="1" x14ac:dyDescent="0.3">
      <c r="A3911">
        <v>3944</v>
      </c>
      <c r="B3911" s="3" t="s">
        <v>3941</v>
      </c>
      <c r="C3911" s="3" t="s">
        <v>8052</v>
      </c>
      <c r="D3911" s="5">
        <v>5000</v>
      </c>
      <c r="E3911" s="7">
        <v>0</v>
      </c>
      <c r="F3911" s="7">
        <f t="shared" si="375"/>
        <v>0</v>
      </c>
      <c r="G3911" s="7">
        <f t="shared" si="370"/>
        <v>0</v>
      </c>
      <c r="H3911" t="s">
        <v>8220</v>
      </c>
      <c r="I3911" t="s">
        <v>8223</v>
      </c>
      <c r="J3911" t="s">
        <v>8245</v>
      </c>
      <c r="K3911">
        <v>1440690875</v>
      </c>
      <c r="L3911">
        <v>1438098875</v>
      </c>
      <c r="M3911" s="13">
        <f t="shared" si="371"/>
        <v>42213.662905092591</v>
      </c>
      <c r="N3911" s="13" t="str">
        <f t="shared" si="372"/>
        <v>2015</v>
      </c>
      <c r="O3911" s="13" t="str">
        <f t="shared" si="373"/>
        <v>Jul</v>
      </c>
      <c r="P3911" s="13">
        <f t="shared" si="374"/>
        <v>42243.662905092591</v>
      </c>
      <c r="Q3911" t="b">
        <v>0</v>
      </c>
      <c r="R3911">
        <v>0</v>
      </c>
      <c r="S3911" t="b">
        <v>0</v>
      </c>
      <c r="T3911" t="s">
        <v>8269</v>
      </c>
      <c r="U3911" s="9" t="s">
        <v>8315</v>
      </c>
      <c r="V3911" t="s">
        <v>8316</v>
      </c>
    </row>
    <row r="3912" spans="1:22" ht="60" hidden="1" x14ac:dyDescent="0.3">
      <c r="A3912">
        <v>3961</v>
      </c>
      <c r="B3912" s="3" t="s">
        <v>3958</v>
      </c>
      <c r="C3912" s="3" t="s">
        <v>8068</v>
      </c>
      <c r="D3912" s="5">
        <v>5000</v>
      </c>
      <c r="E3912" s="7">
        <v>21</v>
      </c>
      <c r="F3912" s="7">
        <f t="shared" si="375"/>
        <v>0</v>
      </c>
      <c r="G3912" s="7">
        <f t="shared" si="370"/>
        <v>10.5</v>
      </c>
      <c r="H3912" t="s">
        <v>8220</v>
      </c>
      <c r="I3912" t="s">
        <v>8224</v>
      </c>
      <c r="J3912" t="s">
        <v>8246</v>
      </c>
      <c r="K3912">
        <v>1399584210</v>
      </c>
      <c r="L3912">
        <v>1397683410</v>
      </c>
      <c r="M3912" s="13">
        <f t="shared" si="371"/>
        <v>41745.891319444447</v>
      </c>
      <c r="N3912" s="13" t="str">
        <f t="shared" si="372"/>
        <v>2014</v>
      </c>
      <c r="O3912" s="13" t="str">
        <f t="shared" si="373"/>
        <v>Apr</v>
      </c>
      <c r="P3912" s="13">
        <f t="shared" si="374"/>
        <v>41767.891319444447</v>
      </c>
      <c r="Q3912" t="b">
        <v>0</v>
      </c>
      <c r="R3912">
        <v>2</v>
      </c>
      <c r="S3912" t="b">
        <v>0</v>
      </c>
      <c r="T3912" t="s">
        <v>8269</v>
      </c>
      <c r="U3912" s="9" t="s">
        <v>8315</v>
      </c>
      <c r="V3912" t="s">
        <v>8316</v>
      </c>
    </row>
    <row r="3913" spans="1:22" ht="45" hidden="1" x14ac:dyDescent="0.3">
      <c r="A3913">
        <v>3968</v>
      </c>
      <c r="B3913" s="3" t="s">
        <v>3965</v>
      </c>
      <c r="C3913" s="3" t="s">
        <v>8075</v>
      </c>
      <c r="D3913" s="5">
        <v>5000</v>
      </c>
      <c r="E3913" s="7">
        <v>527</v>
      </c>
      <c r="F3913" s="7">
        <f t="shared" si="375"/>
        <v>11</v>
      </c>
      <c r="G3913" s="7">
        <f t="shared" si="370"/>
        <v>47.91</v>
      </c>
      <c r="H3913" t="s">
        <v>8220</v>
      </c>
      <c r="I3913" t="s">
        <v>8223</v>
      </c>
      <c r="J3913" t="s">
        <v>8245</v>
      </c>
      <c r="K3913">
        <v>1463945673</v>
      </c>
      <c r="L3913">
        <v>1458761673</v>
      </c>
      <c r="M3913" s="13">
        <f t="shared" si="371"/>
        <v>42452.815659722226</v>
      </c>
      <c r="N3913" s="13" t="str">
        <f t="shared" si="372"/>
        <v>2016</v>
      </c>
      <c r="O3913" s="13" t="str">
        <f t="shared" si="373"/>
        <v>Mar</v>
      </c>
      <c r="P3913" s="13">
        <f t="shared" si="374"/>
        <v>42512.815659722226</v>
      </c>
      <c r="Q3913" t="b">
        <v>0</v>
      </c>
      <c r="R3913">
        <v>11</v>
      </c>
      <c r="S3913" t="b">
        <v>0</v>
      </c>
      <c r="T3913" t="s">
        <v>8269</v>
      </c>
      <c r="U3913" s="9" t="s">
        <v>8315</v>
      </c>
      <c r="V3913" t="s">
        <v>8316</v>
      </c>
    </row>
    <row r="3914" spans="1:22" ht="45" hidden="1" x14ac:dyDescent="0.3">
      <c r="A3914">
        <v>3973</v>
      </c>
      <c r="B3914" s="3" t="s">
        <v>3970</v>
      </c>
      <c r="C3914" s="3" t="s">
        <v>8080</v>
      </c>
      <c r="D3914" s="5">
        <v>5000</v>
      </c>
      <c r="E3914" s="7">
        <v>3905</v>
      </c>
      <c r="F3914" s="7">
        <f t="shared" si="375"/>
        <v>78</v>
      </c>
      <c r="G3914" s="7">
        <f t="shared" ref="G3914:G3977" si="376">IFERROR(ROUND(E3914/R3914,2),0)</f>
        <v>105.54</v>
      </c>
      <c r="H3914" t="s">
        <v>8220</v>
      </c>
      <c r="I3914" t="s">
        <v>8223</v>
      </c>
      <c r="J3914" t="s">
        <v>8245</v>
      </c>
      <c r="K3914">
        <v>1462766400</v>
      </c>
      <c r="L3914">
        <v>1460219110</v>
      </c>
      <c r="M3914" s="13">
        <f t="shared" ref="M3914:M3977" si="377">(((L3914/60)/60)/24)+DATE(1970,1,1)</f>
        <v>42469.68414351852</v>
      </c>
      <c r="N3914" s="13" t="str">
        <f t="shared" ref="N3914:N3977" si="378">TEXT(M3914, "YYY")</f>
        <v>2016</v>
      </c>
      <c r="O3914" s="13" t="str">
        <f t="shared" ref="O3914:O3977" si="379">TEXT(M3914,"MMM")</f>
        <v>Apr</v>
      </c>
      <c r="P3914" s="13">
        <f t="shared" ref="P3914:P3977" si="380">(((K3914/60)/60)/24)+DATE(1970,1,1)</f>
        <v>42499.166666666672</v>
      </c>
      <c r="Q3914" t="b">
        <v>0</v>
      </c>
      <c r="R3914">
        <v>37</v>
      </c>
      <c r="S3914" t="b">
        <v>0</v>
      </c>
      <c r="T3914" t="s">
        <v>8269</v>
      </c>
      <c r="U3914" s="9" t="s">
        <v>8315</v>
      </c>
      <c r="V3914" t="s">
        <v>8316</v>
      </c>
    </row>
    <row r="3915" spans="1:22" ht="60" hidden="1" x14ac:dyDescent="0.3">
      <c r="A3915">
        <v>3986</v>
      </c>
      <c r="B3915" s="3" t="s">
        <v>3982</v>
      </c>
      <c r="C3915" s="3" t="s">
        <v>8092</v>
      </c>
      <c r="D3915" s="5">
        <v>5000</v>
      </c>
      <c r="E3915" s="7">
        <v>488</v>
      </c>
      <c r="F3915" s="7">
        <f t="shared" si="375"/>
        <v>10</v>
      </c>
      <c r="G3915" s="7">
        <f t="shared" si="376"/>
        <v>37.54</v>
      </c>
      <c r="H3915" t="s">
        <v>8220</v>
      </c>
      <c r="I3915" t="s">
        <v>8224</v>
      </c>
      <c r="J3915" t="s">
        <v>8246</v>
      </c>
      <c r="K3915">
        <v>1462539840</v>
      </c>
      <c r="L3915">
        <v>1460034594</v>
      </c>
      <c r="M3915" s="13">
        <f t="shared" si="377"/>
        <v>42467.548541666663</v>
      </c>
      <c r="N3915" s="13" t="str">
        <f t="shared" si="378"/>
        <v>2016</v>
      </c>
      <c r="O3915" s="13" t="str">
        <f t="shared" si="379"/>
        <v>Apr</v>
      </c>
      <c r="P3915" s="13">
        <f t="shared" si="380"/>
        <v>42496.544444444444</v>
      </c>
      <c r="Q3915" t="b">
        <v>0</v>
      </c>
      <c r="R3915">
        <v>13</v>
      </c>
      <c r="S3915" t="b">
        <v>0</v>
      </c>
      <c r="T3915" t="s">
        <v>8269</v>
      </c>
      <c r="U3915" s="9" t="s">
        <v>8315</v>
      </c>
      <c r="V3915" t="s">
        <v>8316</v>
      </c>
    </row>
    <row r="3916" spans="1:22" ht="60" hidden="1" x14ac:dyDescent="0.3">
      <c r="A3916">
        <v>4025</v>
      </c>
      <c r="B3916" s="3" t="s">
        <v>4021</v>
      </c>
      <c r="C3916" s="3" t="s">
        <v>8130</v>
      </c>
      <c r="D3916" s="5">
        <v>5000</v>
      </c>
      <c r="E3916" s="7">
        <v>250</v>
      </c>
      <c r="F3916" s="7">
        <f t="shared" si="375"/>
        <v>5</v>
      </c>
      <c r="G3916" s="7">
        <f t="shared" si="376"/>
        <v>62.5</v>
      </c>
      <c r="H3916" t="s">
        <v>8220</v>
      </c>
      <c r="I3916" t="s">
        <v>8229</v>
      </c>
      <c r="J3916" t="s">
        <v>8248</v>
      </c>
      <c r="K3916">
        <v>1437889336</v>
      </c>
      <c r="L3916">
        <v>1432705336</v>
      </c>
      <c r="M3916" s="13">
        <f t="shared" si="377"/>
        <v>42151.237685185188</v>
      </c>
      <c r="N3916" s="13" t="str">
        <f t="shared" si="378"/>
        <v>2015</v>
      </c>
      <c r="O3916" s="13" t="str">
        <f t="shared" si="379"/>
        <v>May</v>
      </c>
      <c r="P3916" s="13">
        <f t="shared" si="380"/>
        <v>42211.237685185188</v>
      </c>
      <c r="Q3916" t="b">
        <v>0</v>
      </c>
      <c r="R3916">
        <v>4</v>
      </c>
      <c r="S3916" t="b">
        <v>0</v>
      </c>
      <c r="T3916" t="s">
        <v>8269</v>
      </c>
      <c r="U3916" s="9" t="s">
        <v>8315</v>
      </c>
      <c r="V3916" t="s">
        <v>8316</v>
      </c>
    </row>
    <row r="3917" spans="1:22" ht="60" hidden="1" x14ac:dyDescent="0.3">
      <c r="A3917">
        <v>4031</v>
      </c>
      <c r="B3917" s="3" t="s">
        <v>4027</v>
      </c>
      <c r="C3917" s="3" t="s">
        <v>8136</v>
      </c>
      <c r="D3917" s="5">
        <v>5000</v>
      </c>
      <c r="E3917" s="7">
        <v>0</v>
      </c>
      <c r="F3917" s="7">
        <f t="shared" si="375"/>
        <v>0</v>
      </c>
      <c r="G3917" s="7">
        <f t="shared" si="376"/>
        <v>0</v>
      </c>
      <c r="H3917" t="s">
        <v>8220</v>
      </c>
      <c r="I3917" t="s">
        <v>8223</v>
      </c>
      <c r="J3917" t="s">
        <v>8245</v>
      </c>
      <c r="K3917">
        <v>1418914964</v>
      </c>
      <c r="L3917">
        <v>1414591364</v>
      </c>
      <c r="M3917" s="13">
        <f t="shared" si="377"/>
        <v>41941.585231481484</v>
      </c>
      <c r="N3917" s="13" t="str">
        <f t="shared" si="378"/>
        <v>2014</v>
      </c>
      <c r="O3917" s="13" t="str">
        <f t="shared" si="379"/>
        <v>Oct</v>
      </c>
      <c r="P3917" s="13">
        <f t="shared" si="380"/>
        <v>41991.626898148148</v>
      </c>
      <c r="Q3917" t="b">
        <v>0</v>
      </c>
      <c r="R3917">
        <v>0</v>
      </c>
      <c r="S3917" t="b">
        <v>0</v>
      </c>
      <c r="T3917" t="s">
        <v>8269</v>
      </c>
      <c r="U3917" s="9" t="s">
        <v>8315</v>
      </c>
      <c r="V3917" t="s">
        <v>8316</v>
      </c>
    </row>
    <row r="3918" spans="1:22" ht="30" hidden="1" x14ac:dyDescent="0.3">
      <c r="A3918">
        <v>4041</v>
      </c>
      <c r="B3918" s="3" t="s">
        <v>4037</v>
      </c>
      <c r="C3918" s="3" t="s">
        <v>8145</v>
      </c>
      <c r="D3918" s="5">
        <v>5000</v>
      </c>
      <c r="E3918" s="7">
        <v>21</v>
      </c>
      <c r="F3918" s="7">
        <f t="shared" si="375"/>
        <v>0</v>
      </c>
      <c r="G3918" s="7">
        <f t="shared" si="376"/>
        <v>10.5</v>
      </c>
      <c r="H3918" t="s">
        <v>8220</v>
      </c>
      <c r="I3918" t="s">
        <v>8224</v>
      </c>
      <c r="J3918" t="s">
        <v>8246</v>
      </c>
      <c r="K3918">
        <v>1473160954</v>
      </c>
      <c r="L3918">
        <v>1467976954</v>
      </c>
      <c r="M3918" s="13">
        <f t="shared" si="377"/>
        <v>42559.474004629628</v>
      </c>
      <c r="N3918" s="13" t="str">
        <f t="shared" si="378"/>
        <v>2016</v>
      </c>
      <c r="O3918" s="13" t="str">
        <f t="shared" si="379"/>
        <v>Jul</v>
      </c>
      <c r="P3918" s="13">
        <f t="shared" si="380"/>
        <v>42619.474004629628</v>
      </c>
      <c r="Q3918" t="b">
        <v>0</v>
      </c>
      <c r="R3918">
        <v>2</v>
      </c>
      <c r="S3918" t="b">
        <v>0</v>
      </c>
      <c r="T3918" t="s">
        <v>8269</v>
      </c>
      <c r="U3918" s="9" t="s">
        <v>8315</v>
      </c>
      <c r="V3918" t="s">
        <v>8316</v>
      </c>
    </row>
    <row r="3919" spans="1:22" ht="60" hidden="1" x14ac:dyDescent="0.3">
      <c r="A3919">
        <v>4045</v>
      </c>
      <c r="B3919" s="3" t="s">
        <v>4041</v>
      </c>
      <c r="C3919" s="3" t="s">
        <v>8149</v>
      </c>
      <c r="D3919" s="5">
        <v>5000</v>
      </c>
      <c r="E3919" s="7">
        <v>1</v>
      </c>
      <c r="F3919" s="7">
        <f t="shared" si="375"/>
        <v>0</v>
      </c>
      <c r="G3919" s="7">
        <f t="shared" si="376"/>
        <v>1</v>
      </c>
      <c r="H3919" t="s">
        <v>8220</v>
      </c>
      <c r="I3919" t="s">
        <v>8225</v>
      </c>
      <c r="J3919" t="s">
        <v>8247</v>
      </c>
      <c r="K3919">
        <v>1408596589</v>
      </c>
      <c r="L3919">
        <v>1406004589</v>
      </c>
      <c r="M3919" s="13">
        <f t="shared" si="377"/>
        <v>41842.201261574075</v>
      </c>
      <c r="N3919" s="13" t="str">
        <f t="shared" si="378"/>
        <v>2014</v>
      </c>
      <c r="O3919" s="13" t="str">
        <f t="shared" si="379"/>
        <v>Jul</v>
      </c>
      <c r="P3919" s="13">
        <f t="shared" si="380"/>
        <v>41872.201261574075</v>
      </c>
      <c r="Q3919" t="b">
        <v>0</v>
      </c>
      <c r="R3919">
        <v>1</v>
      </c>
      <c r="S3919" t="b">
        <v>0</v>
      </c>
      <c r="T3919" t="s">
        <v>8269</v>
      </c>
      <c r="U3919" s="9" t="s">
        <v>8315</v>
      </c>
      <c r="V3919" t="s">
        <v>8316</v>
      </c>
    </row>
    <row r="3920" spans="1:22" ht="45" hidden="1" x14ac:dyDescent="0.3">
      <c r="A3920">
        <v>4047</v>
      </c>
      <c r="B3920" s="3" t="s">
        <v>4043</v>
      </c>
      <c r="C3920" s="3" t="s">
        <v>8151</v>
      </c>
      <c r="D3920" s="5">
        <v>5000</v>
      </c>
      <c r="E3920" s="7">
        <v>110</v>
      </c>
      <c r="F3920" s="7">
        <f t="shared" si="375"/>
        <v>2</v>
      </c>
      <c r="G3920" s="7">
        <f t="shared" si="376"/>
        <v>27.5</v>
      </c>
      <c r="H3920" t="s">
        <v>8220</v>
      </c>
      <c r="I3920" t="s">
        <v>8223</v>
      </c>
      <c r="J3920" t="s">
        <v>8245</v>
      </c>
      <c r="K3920">
        <v>1420938000</v>
      </c>
      <c r="L3920">
        <v>1418862743</v>
      </c>
      <c r="M3920" s="13">
        <f t="shared" si="377"/>
        <v>41991.022488425922</v>
      </c>
      <c r="N3920" s="13" t="str">
        <f t="shared" si="378"/>
        <v>2014</v>
      </c>
      <c r="O3920" s="13" t="str">
        <f t="shared" si="379"/>
        <v>Dec</v>
      </c>
      <c r="P3920" s="13">
        <f t="shared" si="380"/>
        <v>42015.041666666672</v>
      </c>
      <c r="Q3920" t="b">
        <v>0</v>
      </c>
      <c r="R3920">
        <v>4</v>
      </c>
      <c r="S3920" t="b">
        <v>0</v>
      </c>
      <c r="T3920" t="s">
        <v>8269</v>
      </c>
      <c r="U3920" s="9" t="s">
        <v>8315</v>
      </c>
      <c r="V3920" t="s">
        <v>8316</v>
      </c>
    </row>
    <row r="3921" spans="1:22" ht="45" hidden="1" x14ac:dyDescent="0.3">
      <c r="A3921">
        <v>4055</v>
      </c>
      <c r="B3921" s="3" t="s">
        <v>4051</v>
      </c>
      <c r="C3921" s="3" t="s">
        <v>8159</v>
      </c>
      <c r="D3921" s="5">
        <v>5000</v>
      </c>
      <c r="E3921" s="7">
        <v>881</v>
      </c>
      <c r="F3921" s="7">
        <f t="shared" si="375"/>
        <v>18</v>
      </c>
      <c r="G3921" s="7">
        <f t="shared" si="376"/>
        <v>41.95</v>
      </c>
      <c r="H3921" t="s">
        <v>8220</v>
      </c>
      <c r="I3921" t="s">
        <v>8224</v>
      </c>
      <c r="J3921" t="s">
        <v>8246</v>
      </c>
      <c r="K3921">
        <v>1403192031</v>
      </c>
      <c r="L3921">
        <v>1400600031</v>
      </c>
      <c r="M3921" s="13">
        <f t="shared" si="377"/>
        <v>41779.648506944446</v>
      </c>
      <c r="N3921" s="13" t="str">
        <f t="shared" si="378"/>
        <v>2014</v>
      </c>
      <c r="O3921" s="13" t="str">
        <f t="shared" si="379"/>
        <v>May</v>
      </c>
      <c r="P3921" s="13">
        <f t="shared" si="380"/>
        <v>41809.648506944446</v>
      </c>
      <c r="Q3921" t="b">
        <v>0</v>
      </c>
      <c r="R3921">
        <v>21</v>
      </c>
      <c r="S3921" t="b">
        <v>0</v>
      </c>
      <c r="T3921" t="s">
        <v>8269</v>
      </c>
      <c r="U3921" s="9" t="s">
        <v>8315</v>
      </c>
      <c r="V3921" t="s">
        <v>8316</v>
      </c>
    </row>
    <row r="3922" spans="1:22" ht="60" hidden="1" x14ac:dyDescent="0.3">
      <c r="A3922">
        <v>4067</v>
      </c>
      <c r="B3922" s="3" t="s">
        <v>4063</v>
      </c>
      <c r="C3922" s="3" t="s">
        <v>7998</v>
      </c>
      <c r="D3922" s="5">
        <v>5000</v>
      </c>
      <c r="E3922" s="7">
        <v>3045</v>
      </c>
      <c r="F3922" s="7">
        <f t="shared" si="375"/>
        <v>61</v>
      </c>
      <c r="G3922" s="7">
        <f t="shared" si="376"/>
        <v>179.12</v>
      </c>
      <c r="H3922" t="s">
        <v>8220</v>
      </c>
      <c r="I3922" t="s">
        <v>8223</v>
      </c>
      <c r="J3922" t="s">
        <v>8245</v>
      </c>
      <c r="K3922">
        <v>1443408550</v>
      </c>
      <c r="L3922">
        <v>1439952550</v>
      </c>
      <c r="M3922" s="13">
        <f t="shared" si="377"/>
        <v>42235.117476851854</v>
      </c>
      <c r="N3922" s="13" t="str">
        <f t="shared" si="378"/>
        <v>2015</v>
      </c>
      <c r="O3922" s="13" t="str">
        <f t="shared" si="379"/>
        <v>Aug</v>
      </c>
      <c r="P3922" s="13">
        <f t="shared" si="380"/>
        <v>42275.117476851854</v>
      </c>
      <c r="Q3922" t="b">
        <v>0</v>
      </c>
      <c r="R3922">
        <v>17</v>
      </c>
      <c r="S3922" t="b">
        <v>0</v>
      </c>
      <c r="T3922" t="s">
        <v>8269</v>
      </c>
      <c r="U3922" s="9" t="s">
        <v>8315</v>
      </c>
      <c r="V3922" t="s">
        <v>8316</v>
      </c>
    </row>
    <row r="3923" spans="1:22" ht="60" hidden="1" x14ac:dyDescent="0.3">
      <c r="A3923">
        <v>4089</v>
      </c>
      <c r="B3923" s="3" t="s">
        <v>4085</v>
      </c>
      <c r="C3923" s="3" t="s">
        <v>8192</v>
      </c>
      <c r="D3923" s="5">
        <v>5000</v>
      </c>
      <c r="E3923" s="7">
        <v>240</v>
      </c>
      <c r="F3923" s="7">
        <f t="shared" si="375"/>
        <v>5</v>
      </c>
      <c r="G3923" s="7">
        <f t="shared" si="376"/>
        <v>30</v>
      </c>
      <c r="H3923" t="s">
        <v>8220</v>
      </c>
      <c r="I3923" t="s">
        <v>8223</v>
      </c>
      <c r="J3923" t="s">
        <v>8245</v>
      </c>
      <c r="K3923">
        <v>1433093700</v>
      </c>
      <c r="L3923">
        <v>1430242488</v>
      </c>
      <c r="M3923" s="13">
        <f t="shared" si="377"/>
        <v>42122.732499999998</v>
      </c>
      <c r="N3923" s="13" t="str">
        <f t="shared" si="378"/>
        <v>2015</v>
      </c>
      <c r="O3923" s="13" t="str">
        <f t="shared" si="379"/>
        <v>Apr</v>
      </c>
      <c r="P3923" s="13">
        <f t="shared" si="380"/>
        <v>42155.732638888891</v>
      </c>
      <c r="Q3923" t="b">
        <v>0</v>
      </c>
      <c r="R3923">
        <v>8</v>
      </c>
      <c r="S3923" t="b">
        <v>0</v>
      </c>
      <c r="T3923" t="s">
        <v>8269</v>
      </c>
      <c r="U3923" s="9" t="s">
        <v>8315</v>
      </c>
      <c r="V3923" t="s">
        <v>8316</v>
      </c>
    </row>
    <row r="3924" spans="1:22" ht="45" hidden="1" x14ac:dyDescent="0.3">
      <c r="A3924">
        <v>4106</v>
      </c>
      <c r="B3924" s="3" t="s">
        <v>4102</v>
      </c>
      <c r="C3924" s="3" t="s">
        <v>8209</v>
      </c>
      <c r="D3924" s="5">
        <v>5000</v>
      </c>
      <c r="E3924" s="7">
        <v>3530</v>
      </c>
      <c r="F3924" s="7">
        <f t="shared" si="375"/>
        <v>71</v>
      </c>
      <c r="G3924" s="7">
        <f t="shared" si="376"/>
        <v>106.97</v>
      </c>
      <c r="H3924" t="s">
        <v>8220</v>
      </c>
      <c r="I3924" t="s">
        <v>8223</v>
      </c>
      <c r="J3924" t="s">
        <v>8245</v>
      </c>
      <c r="K3924">
        <v>1427936400</v>
      </c>
      <c r="L3924">
        <v>1424221866</v>
      </c>
      <c r="M3924" s="13">
        <f t="shared" si="377"/>
        <v>42053.049375000002</v>
      </c>
      <c r="N3924" s="13" t="str">
        <f t="shared" si="378"/>
        <v>2015</v>
      </c>
      <c r="O3924" s="13" t="str">
        <f t="shared" si="379"/>
        <v>Feb</v>
      </c>
      <c r="P3924" s="13">
        <f t="shared" si="380"/>
        <v>42096.041666666672</v>
      </c>
      <c r="Q3924" t="b">
        <v>0</v>
      </c>
      <c r="R3924">
        <v>33</v>
      </c>
      <c r="S3924" t="b">
        <v>0</v>
      </c>
      <c r="T3924" t="s">
        <v>8269</v>
      </c>
      <c r="U3924" s="9" t="s">
        <v>8315</v>
      </c>
      <c r="V3924" t="s">
        <v>8316</v>
      </c>
    </row>
    <row r="3925" spans="1:22" ht="45" hidden="1" x14ac:dyDescent="0.3">
      <c r="A3925">
        <v>2851</v>
      </c>
      <c r="B3925" s="3" t="s">
        <v>2851</v>
      </c>
      <c r="C3925" s="3" t="s">
        <v>6961</v>
      </c>
      <c r="D3925" s="5">
        <v>4500</v>
      </c>
      <c r="E3925" s="7">
        <v>0</v>
      </c>
      <c r="F3925" s="7">
        <f t="shared" si="375"/>
        <v>0</v>
      </c>
      <c r="G3925" s="7">
        <f t="shared" si="376"/>
        <v>0</v>
      </c>
      <c r="H3925" t="s">
        <v>8220</v>
      </c>
      <c r="I3925" t="s">
        <v>8240</v>
      </c>
      <c r="J3925" t="s">
        <v>8248</v>
      </c>
      <c r="K3925">
        <v>1454109420</v>
      </c>
      <c r="L3925">
        <v>1453334629</v>
      </c>
      <c r="M3925" s="13">
        <f t="shared" si="377"/>
        <v>42390.002650462964</v>
      </c>
      <c r="N3925" s="13" t="str">
        <f t="shared" si="378"/>
        <v>2016</v>
      </c>
      <c r="O3925" s="13" t="str">
        <f t="shared" si="379"/>
        <v>Jan</v>
      </c>
      <c r="P3925" s="13">
        <f t="shared" si="380"/>
        <v>42398.970138888893</v>
      </c>
      <c r="Q3925" t="b">
        <v>0</v>
      </c>
      <c r="R3925">
        <v>0</v>
      </c>
      <c r="S3925" t="b">
        <v>0</v>
      </c>
      <c r="T3925" t="s">
        <v>8269</v>
      </c>
      <c r="U3925" s="9" t="s">
        <v>8315</v>
      </c>
      <c r="V3925" t="s">
        <v>8316</v>
      </c>
    </row>
    <row r="3926" spans="1:22" ht="60" hidden="1" x14ac:dyDescent="0.3">
      <c r="A3926">
        <v>4099</v>
      </c>
      <c r="B3926" s="3" t="s">
        <v>4095</v>
      </c>
      <c r="C3926" s="3" t="s">
        <v>8202</v>
      </c>
      <c r="D3926" s="5">
        <v>4500</v>
      </c>
      <c r="E3926" s="7">
        <v>50</v>
      </c>
      <c r="F3926" s="7">
        <f t="shared" si="375"/>
        <v>1</v>
      </c>
      <c r="G3926" s="7">
        <f t="shared" si="376"/>
        <v>50</v>
      </c>
      <c r="H3926" t="s">
        <v>8220</v>
      </c>
      <c r="I3926" t="s">
        <v>8223</v>
      </c>
      <c r="J3926" t="s">
        <v>8245</v>
      </c>
      <c r="K3926">
        <v>1472847873</v>
      </c>
      <c r="L3926">
        <v>1468959873</v>
      </c>
      <c r="M3926" s="13">
        <f t="shared" si="377"/>
        <v>42570.850381944445</v>
      </c>
      <c r="N3926" s="13" t="str">
        <f t="shared" si="378"/>
        <v>2016</v>
      </c>
      <c r="O3926" s="13" t="str">
        <f t="shared" si="379"/>
        <v>Jul</v>
      </c>
      <c r="P3926" s="13">
        <f t="shared" si="380"/>
        <v>42615.850381944445</v>
      </c>
      <c r="Q3926" t="b">
        <v>0</v>
      </c>
      <c r="R3926">
        <v>1</v>
      </c>
      <c r="S3926" t="b">
        <v>0</v>
      </c>
      <c r="T3926" t="s">
        <v>8269</v>
      </c>
      <c r="U3926" s="9" t="s">
        <v>8315</v>
      </c>
      <c r="V3926" t="s">
        <v>8316</v>
      </c>
    </row>
    <row r="3927" spans="1:22" ht="60" hidden="1" x14ac:dyDescent="0.3">
      <c r="A3927">
        <v>2860</v>
      </c>
      <c r="B3927" s="3" t="s">
        <v>2860</v>
      </c>
      <c r="C3927" s="3" t="s">
        <v>6970</v>
      </c>
      <c r="D3927" s="5">
        <v>4000</v>
      </c>
      <c r="E3927" s="7">
        <v>266</v>
      </c>
      <c r="F3927" s="7">
        <f t="shared" si="375"/>
        <v>7</v>
      </c>
      <c r="G3927" s="7">
        <f t="shared" si="376"/>
        <v>29.56</v>
      </c>
      <c r="H3927" t="s">
        <v>8220</v>
      </c>
      <c r="I3927" t="s">
        <v>8223</v>
      </c>
      <c r="J3927" t="s">
        <v>8245</v>
      </c>
      <c r="K3927">
        <v>1466363576</v>
      </c>
      <c r="L3927">
        <v>1461179576</v>
      </c>
      <c r="M3927" s="13">
        <f t="shared" si="377"/>
        <v>42480.800648148142</v>
      </c>
      <c r="N3927" s="13" t="str">
        <f t="shared" si="378"/>
        <v>2016</v>
      </c>
      <c r="O3927" s="13" t="str">
        <f t="shared" si="379"/>
        <v>Apr</v>
      </c>
      <c r="P3927" s="13">
        <f t="shared" si="380"/>
        <v>42540.800648148142</v>
      </c>
      <c r="Q3927" t="b">
        <v>0</v>
      </c>
      <c r="R3927">
        <v>9</v>
      </c>
      <c r="S3927" t="b">
        <v>0</v>
      </c>
      <c r="T3927" t="s">
        <v>8269</v>
      </c>
      <c r="U3927" s="9" t="s">
        <v>8315</v>
      </c>
      <c r="V3927" t="s">
        <v>8316</v>
      </c>
    </row>
    <row r="3928" spans="1:22" ht="60" hidden="1" x14ac:dyDescent="0.3">
      <c r="A3928">
        <v>3739</v>
      </c>
      <c r="B3928" s="3" t="s">
        <v>3736</v>
      </c>
      <c r="C3928" s="3" t="s">
        <v>7849</v>
      </c>
      <c r="D3928" s="5">
        <v>4000</v>
      </c>
      <c r="E3928" s="7">
        <v>805</v>
      </c>
      <c r="F3928" s="7">
        <f t="shared" si="375"/>
        <v>20</v>
      </c>
      <c r="G3928" s="7">
        <f t="shared" si="376"/>
        <v>100.63</v>
      </c>
      <c r="H3928" t="s">
        <v>8220</v>
      </c>
      <c r="I3928" t="s">
        <v>8224</v>
      </c>
      <c r="J3928" t="s">
        <v>8246</v>
      </c>
      <c r="K3928">
        <v>1468752468</v>
      </c>
      <c r="L3928">
        <v>1467024468</v>
      </c>
      <c r="M3928" s="13">
        <f t="shared" si="377"/>
        <v>42548.449861111112</v>
      </c>
      <c r="N3928" s="13" t="str">
        <f t="shared" si="378"/>
        <v>2016</v>
      </c>
      <c r="O3928" s="13" t="str">
        <f t="shared" si="379"/>
        <v>Jun</v>
      </c>
      <c r="P3928" s="13">
        <f t="shared" si="380"/>
        <v>42568.449861111112</v>
      </c>
      <c r="Q3928" t="b">
        <v>0</v>
      </c>
      <c r="R3928">
        <v>8</v>
      </c>
      <c r="S3928" t="b">
        <v>0</v>
      </c>
      <c r="T3928" t="s">
        <v>8269</v>
      </c>
      <c r="U3928" s="9" t="s">
        <v>8315</v>
      </c>
      <c r="V3928" t="s">
        <v>8316</v>
      </c>
    </row>
    <row r="3929" spans="1:22" ht="60" hidden="1" x14ac:dyDescent="0.3">
      <c r="A3929">
        <v>3950</v>
      </c>
      <c r="B3929" s="3" t="s">
        <v>3947</v>
      </c>
      <c r="C3929" s="3" t="s">
        <v>8058</v>
      </c>
      <c r="D3929" s="5">
        <v>4000</v>
      </c>
      <c r="E3929" s="7">
        <v>25</v>
      </c>
      <c r="F3929" s="7">
        <f t="shared" si="375"/>
        <v>1</v>
      </c>
      <c r="G3929" s="7">
        <f t="shared" si="376"/>
        <v>25</v>
      </c>
      <c r="H3929" t="s">
        <v>8220</v>
      </c>
      <c r="I3929" t="s">
        <v>8223</v>
      </c>
      <c r="J3929" t="s">
        <v>8245</v>
      </c>
      <c r="K3929">
        <v>1460140500</v>
      </c>
      <c r="L3929">
        <v>1457628680</v>
      </c>
      <c r="M3929" s="13">
        <f t="shared" si="377"/>
        <v>42439.702314814815</v>
      </c>
      <c r="N3929" s="13" t="str">
        <f t="shared" si="378"/>
        <v>2016</v>
      </c>
      <c r="O3929" s="13" t="str">
        <f t="shared" si="379"/>
        <v>Mar</v>
      </c>
      <c r="P3929" s="13">
        <f t="shared" si="380"/>
        <v>42468.774305555555</v>
      </c>
      <c r="Q3929" t="b">
        <v>0</v>
      </c>
      <c r="R3929">
        <v>1</v>
      </c>
      <c r="S3929" t="b">
        <v>0</v>
      </c>
      <c r="T3929" t="s">
        <v>8269</v>
      </c>
      <c r="U3929" s="9" t="s">
        <v>8315</v>
      </c>
      <c r="V3929" t="s">
        <v>8316</v>
      </c>
    </row>
    <row r="3930" spans="1:22" ht="45" hidden="1" x14ac:dyDescent="0.3">
      <c r="A3930">
        <v>4026</v>
      </c>
      <c r="B3930" s="3" t="s">
        <v>4022</v>
      </c>
      <c r="C3930" s="3" t="s">
        <v>8131</v>
      </c>
      <c r="D3930" s="5">
        <v>4000</v>
      </c>
      <c r="E3930" s="7">
        <v>0</v>
      </c>
      <c r="F3930" s="7">
        <f t="shared" si="375"/>
        <v>0</v>
      </c>
      <c r="G3930" s="7">
        <f t="shared" si="376"/>
        <v>0</v>
      </c>
      <c r="H3930" t="s">
        <v>8220</v>
      </c>
      <c r="I3930" t="s">
        <v>8223</v>
      </c>
      <c r="J3930" t="s">
        <v>8245</v>
      </c>
      <c r="K3930">
        <v>1449247439</v>
      </c>
      <c r="L3930">
        <v>1444059839</v>
      </c>
      <c r="M3930" s="13">
        <f t="shared" si="377"/>
        <v>42282.655543981484</v>
      </c>
      <c r="N3930" s="13" t="str">
        <f t="shared" si="378"/>
        <v>2015</v>
      </c>
      <c r="O3930" s="13" t="str">
        <f t="shared" si="379"/>
        <v>Oct</v>
      </c>
      <c r="P3930" s="13">
        <f t="shared" si="380"/>
        <v>42342.697210648148</v>
      </c>
      <c r="Q3930" t="b">
        <v>0</v>
      </c>
      <c r="R3930">
        <v>0</v>
      </c>
      <c r="S3930" t="b">
        <v>0</v>
      </c>
      <c r="T3930" t="s">
        <v>8269</v>
      </c>
      <c r="U3930" s="9" t="s">
        <v>8315</v>
      </c>
      <c r="V3930" t="s">
        <v>8316</v>
      </c>
    </row>
    <row r="3931" spans="1:22" ht="45" hidden="1" x14ac:dyDescent="0.3">
      <c r="A3931">
        <v>4065</v>
      </c>
      <c r="B3931" s="3" t="s">
        <v>4061</v>
      </c>
      <c r="C3931" s="3" t="s">
        <v>8169</v>
      </c>
      <c r="D3931" s="5">
        <v>4000</v>
      </c>
      <c r="E3931" s="7">
        <v>27</v>
      </c>
      <c r="F3931" s="7">
        <f t="shared" si="375"/>
        <v>1</v>
      </c>
      <c r="G3931" s="7">
        <f t="shared" si="376"/>
        <v>6.75</v>
      </c>
      <c r="H3931" t="s">
        <v>8220</v>
      </c>
      <c r="I3931" t="s">
        <v>8223</v>
      </c>
      <c r="J3931" t="s">
        <v>8245</v>
      </c>
      <c r="K3931">
        <v>1407883811</v>
      </c>
      <c r="L3931">
        <v>1405291811</v>
      </c>
      <c r="M3931" s="13">
        <f t="shared" si="377"/>
        <v>41833.951516203706</v>
      </c>
      <c r="N3931" s="13" t="str">
        <f t="shared" si="378"/>
        <v>2014</v>
      </c>
      <c r="O3931" s="13" t="str">
        <f t="shared" si="379"/>
        <v>Jul</v>
      </c>
      <c r="P3931" s="13">
        <f t="shared" si="380"/>
        <v>41863.951516203706</v>
      </c>
      <c r="Q3931" t="b">
        <v>0</v>
      </c>
      <c r="R3931">
        <v>4</v>
      </c>
      <c r="S3931" t="b">
        <v>0</v>
      </c>
      <c r="T3931" t="s">
        <v>8269</v>
      </c>
      <c r="U3931" s="9" t="s">
        <v>8315</v>
      </c>
      <c r="V3931" t="s">
        <v>8316</v>
      </c>
    </row>
    <row r="3932" spans="1:22" ht="45" hidden="1" x14ac:dyDescent="0.3">
      <c r="A3932">
        <v>4058</v>
      </c>
      <c r="B3932" s="3" t="s">
        <v>4054</v>
      </c>
      <c r="C3932" s="3" t="s">
        <v>8162</v>
      </c>
      <c r="D3932" s="5">
        <v>3750</v>
      </c>
      <c r="E3932" s="7">
        <v>95</v>
      </c>
      <c r="F3932" s="7">
        <f t="shared" si="375"/>
        <v>3</v>
      </c>
      <c r="G3932" s="7">
        <f t="shared" si="376"/>
        <v>23.75</v>
      </c>
      <c r="H3932" t="s">
        <v>8220</v>
      </c>
      <c r="I3932" t="s">
        <v>8223</v>
      </c>
      <c r="J3932" t="s">
        <v>8245</v>
      </c>
      <c r="K3932">
        <v>1459483140</v>
      </c>
      <c r="L3932">
        <v>1458178044</v>
      </c>
      <c r="M3932" s="13">
        <f t="shared" si="377"/>
        <v>42446.060694444444</v>
      </c>
      <c r="N3932" s="13" t="str">
        <f t="shared" si="378"/>
        <v>2016</v>
      </c>
      <c r="O3932" s="13" t="str">
        <f t="shared" si="379"/>
        <v>Mar</v>
      </c>
      <c r="P3932" s="13">
        <f t="shared" si="380"/>
        <v>42461.165972222225</v>
      </c>
      <c r="Q3932" t="b">
        <v>0</v>
      </c>
      <c r="R3932">
        <v>4</v>
      </c>
      <c r="S3932" t="b">
        <v>0</v>
      </c>
      <c r="T3932" t="s">
        <v>8269</v>
      </c>
      <c r="U3932" s="9" t="s">
        <v>8315</v>
      </c>
      <c r="V3932" t="s">
        <v>8316</v>
      </c>
    </row>
    <row r="3933" spans="1:22" ht="45" hidden="1" x14ac:dyDescent="0.3">
      <c r="A3933">
        <v>2905</v>
      </c>
      <c r="B3933" s="3" t="s">
        <v>2905</v>
      </c>
      <c r="C3933" s="3" t="s">
        <v>7015</v>
      </c>
      <c r="D3933" s="5">
        <v>3500</v>
      </c>
      <c r="E3933" s="7">
        <v>622</v>
      </c>
      <c r="F3933" s="7">
        <f t="shared" si="375"/>
        <v>18</v>
      </c>
      <c r="G3933" s="7">
        <f t="shared" si="376"/>
        <v>36.590000000000003</v>
      </c>
      <c r="H3933" t="s">
        <v>8220</v>
      </c>
      <c r="I3933" t="s">
        <v>8223</v>
      </c>
      <c r="J3933" t="s">
        <v>8245</v>
      </c>
      <c r="K3933">
        <v>1473211313</v>
      </c>
      <c r="L3933">
        <v>1472001713</v>
      </c>
      <c r="M3933" s="13">
        <f t="shared" si="377"/>
        <v>42606.056863425925</v>
      </c>
      <c r="N3933" s="13" t="str">
        <f t="shared" si="378"/>
        <v>2016</v>
      </c>
      <c r="O3933" s="13" t="str">
        <f t="shared" si="379"/>
        <v>Aug</v>
      </c>
      <c r="P3933" s="13">
        <f t="shared" si="380"/>
        <v>42620.056863425925</v>
      </c>
      <c r="Q3933" t="b">
        <v>0</v>
      </c>
      <c r="R3933">
        <v>17</v>
      </c>
      <c r="S3933" t="b">
        <v>0</v>
      </c>
      <c r="T3933" t="s">
        <v>8269</v>
      </c>
      <c r="U3933" s="9" t="s">
        <v>8315</v>
      </c>
      <c r="V3933" t="s">
        <v>8316</v>
      </c>
    </row>
    <row r="3934" spans="1:22" ht="45" hidden="1" x14ac:dyDescent="0.3">
      <c r="A3934">
        <v>3917</v>
      </c>
      <c r="B3934" s="3" t="s">
        <v>3914</v>
      </c>
      <c r="C3934" s="3" t="s">
        <v>8025</v>
      </c>
      <c r="D3934" s="5">
        <v>3500</v>
      </c>
      <c r="E3934" s="7">
        <v>10</v>
      </c>
      <c r="F3934" s="7">
        <f t="shared" si="375"/>
        <v>0</v>
      </c>
      <c r="G3934" s="7">
        <f t="shared" si="376"/>
        <v>10</v>
      </c>
      <c r="H3934" t="s">
        <v>8220</v>
      </c>
      <c r="I3934" t="s">
        <v>8224</v>
      </c>
      <c r="J3934" t="s">
        <v>8246</v>
      </c>
      <c r="K3934">
        <v>1410439161</v>
      </c>
      <c r="L3934">
        <v>1407847161</v>
      </c>
      <c r="M3934" s="13">
        <f t="shared" si="377"/>
        <v>41863.527326388888</v>
      </c>
      <c r="N3934" s="13" t="str">
        <f t="shared" si="378"/>
        <v>2014</v>
      </c>
      <c r="O3934" s="13" t="str">
        <f t="shared" si="379"/>
        <v>Aug</v>
      </c>
      <c r="P3934" s="13">
        <f t="shared" si="380"/>
        <v>41893.527326388888</v>
      </c>
      <c r="Q3934" t="b">
        <v>0</v>
      </c>
      <c r="R3934">
        <v>1</v>
      </c>
      <c r="S3934" t="b">
        <v>0</v>
      </c>
      <c r="T3934" t="s">
        <v>8269</v>
      </c>
      <c r="U3934" s="9" t="s">
        <v>8315</v>
      </c>
      <c r="V3934" t="s">
        <v>8316</v>
      </c>
    </row>
    <row r="3935" spans="1:22" ht="60" hidden="1" x14ac:dyDescent="0.3">
      <c r="A3935">
        <v>4019</v>
      </c>
      <c r="B3935" s="3" t="s">
        <v>4015</v>
      </c>
      <c r="C3935" s="3" t="s">
        <v>8124</v>
      </c>
      <c r="D3935" s="5">
        <v>3500</v>
      </c>
      <c r="E3935" s="7">
        <v>29</v>
      </c>
      <c r="F3935" s="7">
        <f t="shared" ref="F3935:F3998" si="381">IFERROR(ROUND(E3935/D3935*100,0),0)</f>
        <v>1</v>
      </c>
      <c r="G3935" s="7">
        <f t="shared" si="376"/>
        <v>7.25</v>
      </c>
      <c r="H3935" t="s">
        <v>8220</v>
      </c>
      <c r="I3935" t="s">
        <v>8223</v>
      </c>
      <c r="J3935" t="s">
        <v>8245</v>
      </c>
      <c r="K3935">
        <v>1460737680</v>
      </c>
      <c r="L3935">
        <v>1455725596</v>
      </c>
      <c r="M3935" s="13">
        <f t="shared" si="377"/>
        <v>42417.675879629634</v>
      </c>
      <c r="N3935" s="13" t="str">
        <f t="shared" si="378"/>
        <v>2016</v>
      </c>
      <c r="O3935" s="13" t="str">
        <f t="shared" si="379"/>
        <v>Feb</v>
      </c>
      <c r="P3935" s="13">
        <f t="shared" si="380"/>
        <v>42475.686111111107</v>
      </c>
      <c r="Q3935" t="b">
        <v>0</v>
      </c>
      <c r="R3935">
        <v>4</v>
      </c>
      <c r="S3935" t="b">
        <v>0</v>
      </c>
      <c r="T3935" t="s">
        <v>8269</v>
      </c>
      <c r="U3935" s="9" t="s">
        <v>8315</v>
      </c>
      <c r="V3935" t="s">
        <v>8316</v>
      </c>
    </row>
    <row r="3936" spans="1:22" ht="60" hidden="1" x14ac:dyDescent="0.3">
      <c r="A3936">
        <v>4057</v>
      </c>
      <c r="B3936" s="3" t="s">
        <v>4053</v>
      </c>
      <c r="C3936" s="3" t="s">
        <v>8161</v>
      </c>
      <c r="D3936" s="5">
        <v>3500</v>
      </c>
      <c r="E3936" s="7">
        <v>775</v>
      </c>
      <c r="F3936" s="7">
        <f t="shared" si="381"/>
        <v>22</v>
      </c>
      <c r="G3936" s="7">
        <f t="shared" si="376"/>
        <v>129.16999999999999</v>
      </c>
      <c r="H3936" t="s">
        <v>8220</v>
      </c>
      <c r="I3936" t="s">
        <v>8224</v>
      </c>
      <c r="J3936" t="s">
        <v>8246</v>
      </c>
      <c r="K3936">
        <v>1448492400</v>
      </c>
      <c r="L3936">
        <v>1446506080</v>
      </c>
      <c r="M3936" s="13">
        <f t="shared" si="377"/>
        <v>42310.968518518523</v>
      </c>
      <c r="N3936" s="13" t="str">
        <f t="shared" si="378"/>
        <v>2015</v>
      </c>
      <c r="O3936" s="13" t="str">
        <f t="shared" si="379"/>
        <v>Nov</v>
      </c>
      <c r="P3936" s="13">
        <f t="shared" si="380"/>
        <v>42333.958333333328</v>
      </c>
      <c r="Q3936" t="b">
        <v>0</v>
      </c>
      <c r="R3936">
        <v>6</v>
      </c>
      <c r="S3936" t="b">
        <v>0</v>
      </c>
      <c r="T3936" t="s">
        <v>8269</v>
      </c>
      <c r="U3936" s="9" t="s">
        <v>8315</v>
      </c>
      <c r="V3936" t="s">
        <v>8316</v>
      </c>
    </row>
    <row r="3937" spans="1:22" ht="45" hidden="1" x14ac:dyDescent="0.3">
      <c r="A3937">
        <v>4073</v>
      </c>
      <c r="B3937" s="3" t="s">
        <v>4069</v>
      </c>
      <c r="C3937" s="3" t="s">
        <v>8176</v>
      </c>
      <c r="D3937" s="5">
        <v>3500</v>
      </c>
      <c r="E3937" s="7">
        <v>37</v>
      </c>
      <c r="F3937" s="7">
        <f t="shared" si="381"/>
        <v>1</v>
      </c>
      <c r="G3937" s="7">
        <f t="shared" si="376"/>
        <v>18.5</v>
      </c>
      <c r="H3937" t="s">
        <v>8220</v>
      </c>
      <c r="I3937" t="s">
        <v>8223</v>
      </c>
      <c r="J3937" t="s">
        <v>8245</v>
      </c>
      <c r="K3937">
        <v>1431144000</v>
      </c>
      <c r="L3937">
        <v>1426407426</v>
      </c>
      <c r="M3937" s="13">
        <f t="shared" si="377"/>
        <v>42078.34520833334</v>
      </c>
      <c r="N3937" s="13" t="str">
        <f t="shared" si="378"/>
        <v>2015</v>
      </c>
      <c r="O3937" s="13" t="str">
        <f t="shared" si="379"/>
        <v>Mar</v>
      </c>
      <c r="P3937" s="13">
        <f t="shared" si="380"/>
        <v>42133.166666666672</v>
      </c>
      <c r="Q3937" t="b">
        <v>0</v>
      </c>
      <c r="R3937">
        <v>2</v>
      </c>
      <c r="S3937" t="b">
        <v>0</v>
      </c>
      <c r="T3937" t="s">
        <v>8269</v>
      </c>
      <c r="U3937" s="9" t="s">
        <v>8315</v>
      </c>
      <c r="V3937" t="s">
        <v>8316</v>
      </c>
    </row>
    <row r="3938" spans="1:22" ht="60" hidden="1" x14ac:dyDescent="0.3">
      <c r="A3938">
        <v>4083</v>
      </c>
      <c r="B3938" s="3" t="s">
        <v>4079</v>
      </c>
      <c r="C3938" s="3" t="s">
        <v>8186</v>
      </c>
      <c r="D3938" s="5">
        <v>3500</v>
      </c>
      <c r="E3938" s="7">
        <v>759</v>
      </c>
      <c r="F3938" s="7">
        <f t="shared" si="381"/>
        <v>22</v>
      </c>
      <c r="G3938" s="7">
        <f t="shared" si="376"/>
        <v>126.5</v>
      </c>
      <c r="H3938" t="s">
        <v>8220</v>
      </c>
      <c r="I3938" t="s">
        <v>8223</v>
      </c>
      <c r="J3938" t="s">
        <v>8245</v>
      </c>
      <c r="K3938">
        <v>1452795416</v>
      </c>
      <c r="L3938">
        <v>1450203416</v>
      </c>
      <c r="M3938" s="13">
        <f t="shared" si="377"/>
        <v>42353.761759259258</v>
      </c>
      <c r="N3938" s="13" t="str">
        <f t="shared" si="378"/>
        <v>2015</v>
      </c>
      <c r="O3938" s="13" t="str">
        <f t="shared" si="379"/>
        <v>Dec</v>
      </c>
      <c r="P3938" s="13">
        <f t="shared" si="380"/>
        <v>42383.761759259258</v>
      </c>
      <c r="Q3938" t="b">
        <v>0</v>
      </c>
      <c r="R3938">
        <v>6</v>
      </c>
      <c r="S3938" t="b">
        <v>0</v>
      </c>
      <c r="T3938" t="s">
        <v>8269</v>
      </c>
      <c r="U3938" s="9" t="s">
        <v>8315</v>
      </c>
      <c r="V3938" t="s">
        <v>8316</v>
      </c>
    </row>
    <row r="3939" spans="1:22" ht="45" hidden="1" x14ac:dyDescent="0.3">
      <c r="A3939">
        <v>4085</v>
      </c>
      <c r="B3939" s="3" t="s">
        <v>4081</v>
      </c>
      <c r="C3939" s="3" t="s">
        <v>8188</v>
      </c>
      <c r="D3939" s="5">
        <v>3500</v>
      </c>
      <c r="E3939" s="7">
        <v>10</v>
      </c>
      <c r="F3939" s="7">
        <f t="shared" si="381"/>
        <v>0</v>
      </c>
      <c r="G3939" s="7">
        <f t="shared" si="376"/>
        <v>10</v>
      </c>
      <c r="H3939" t="s">
        <v>8220</v>
      </c>
      <c r="I3939" t="s">
        <v>8223</v>
      </c>
      <c r="J3939" t="s">
        <v>8245</v>
      </c>
      <c r="K3939">
        <v>1427169540</v>
      </c>
      <c r="L3939">
        <v>1424701775</v>
      </c>
      <c r="M3939" s="13">
        <f t="shared" si="377"/>
        <v>42058.603877314818</v>
      </c>
      <c r="N3939" s="13" t="str">
        <f t="shared" si="378"/>
        <v>2015</v>
      </c>
      <c r="O3939" s="13" t="str">
        <f t="shared" si="379"/>
        <v>Feb</v>
      </c>
      <c r="P3939" s="13">
        <f t="shared" si="380"/>
        <v>42087.165972222225</v>
      </c>
      <c r="Q3939" t="b">
        <v>0</v>
      </c>
      <c r="R3939">
        <v>1</v>
      </c>
      <c r="S3939" t="b">
        <v>0</v>
      </c>
      <c r="T3939" t="s">
        <v>8269</v>
      </c>
      <c r="U3939" s="9" t="s">
        <v>8315</v>
      </c>
      <c r="V3939" t="s">
        <v>8316</v>
      </c>
    </row>
    <row r="3940" spans="1:22" ht="45" hidden="1" x14ac:dyDescent="0.3">
      <c r="A3940">
        <v>4096</v>
      </c>
      <c r="B3940" s="3" t="s">
        <v>4092</v>
      </c>
      <c r="C3940" s="3" t="s">
        <v>8199</v>
      </c>
      <c r="D3940" s="5">
        <v>3500</v>
      </c>
      <c r="E3940" s="7">
        <v>400</v>
      </c>
      <c r="F3940" s="7">
        <f t="shared" si="381"/>
        <v>11</v>
      </c>
      <c r="G3940" s="7">
        <f t="shared" si="376"/>
        <v>80</v>
      </c>
      <c r="H3940" t="s">
        <v>8220</v>
      </c>
      <c r="I3940" t="s">
        <v>8224</v>
      </c>
      <c r="J3940" t="s">
        <v>8246</v>
      </c>
      <c r="K3940">
        <v>1488271860</v>
      </c>
      <c r="L3940">
        <v>1484484219</v>
      </c>
      <c r="M3940" s="13">
        <f t="shared" si="377"/>
        <v>42750.530312499999</v>
      </c>
      <c r="N3940" s="13" t="str">
        <f t="shared" si="378"/>
        <v>2017</v>
      </c>
      <c r="O3940" s="13" t="str">
        <f t="shared" si="379"/>
        <v>Jan</v>
      </c>
      <c r="P3940" s="13">
        <f t="shared" si="380"/>
        <v>42794.368749999994</v>
      </c>
      <c r="Q3940" t="b">
        <v>0</v>
      </c>
      <c r="R3940">
        <v>5</v>
      </c>
      <c r="S3940" t="b">
        <v>0</v>
      </c>
      <c r="T3940" t="s">
        <v>8269</v>
      </c>
      <c r="U3940" s="9" t="s">
        <v>8315</v>
      </c>
      <c r="V3940" t="s">
        <v>8316</v>
      </c>
    </row>
    <row r="3941" spans="1:22" ht="45" hidden="1" x14ac:dyDescent="0.3">
      <c r="A3941">
        <v>4068</v>
      </c>
      <c r="B3941" s="3" t="s">
        <v>4064</v>
      </c>
      <c r="C3941" s="3" t="s">
        <v>8171</v>
      </c>
      <c r="D3941" s="5">
        <v>3495</v>
      </c>
      <c r="E3941" s="7">
        <v>34.950000000000003</v>
      </c>
      <c r="F3941" s="7">
        <f t="shared" si="381"/>
        <v>1</v>
      </c>
      <c r="G3941" s="7">
        <f t="shared" si="376"/>
        <v>34.950000000000003</v>
      </c>
      <c r="H3941" t="s">
        <v>8220</v>
      </c>
      <c r="I3941" t="s">
        <v>8223</v>
      </c>
      <c r="J3941" t="s">
        <v>8245</v>
      </c>
      <c r="K3941">
        <v>1484348700</v>
      </c>
      <c r="L3941">
        <v>1481756855</v>
      </c>
      <c r="M3941" s="13">
        <f t="shared" si="377"/>
        <v>42718.963599537034</v>
      </c>
      <c r="N3941" s="13" t="str">
        <f t="shared" si="378"/>
        <v>2016</v>
      </c>
      <c r="O3941" s="13" t="str">
        <f t="shared" si="379"/>
        <v>Dec</v>
      </c>
      <c r="P3941" s="13">
        <f t="shared" si="380"/>
        <v>42748.961805555555</v>
      </c>
      <c r="Q3941" t="b">
        <v>0</v>
      </c>
      <c r="R3941">
        <v>1</v>
      </c>
      <c r="S3941" t="b">
        <v>0</v>
      </c>
      <c r="T3941" t="s">
        <v>8269</v>
      </c>
      <c r="U3941" s="9" t="s">
        <v>8315</v>
      </c>
      <c r="V3941" t="s">
        <v>8316</v>
      </c>
    </row>
    <row r="3942" spans="1:22" ht="45" hidden="1" x14ac:dyDescent="0.3">
      <c r="A3942">
        <v>3938</v>
      </c>
      <c r="B3942" s="3" t="s">
        <v>3935</v>
      </c>
      <c r="C3942" s="3" t="s">
        <v>8046</v>
      </c>
      <c r="D3942" s="5">
        <v>3255</v>
      </c>
      <c r="E3942" s="7">
        <v>397</v>
      </c>
      <c r="F3942" s="7">
        <f t="shared" si="381"/>
        <v>12</v>
      </c>
      <c r="G3942" s="7">
        <f t="shared" si="376"/>
        <v>79.400000000000006</v>
      </c>
      <c r="H3942" t="s">
        <v>8220</v>
      </c>
      <c r="I3942" t="s">
        <v>8223</v>
      </c>
      <c r="J3942" t="s">
        <v>8245</v>
      </c>
      <c r="K3942">
        <v>1435441454</v>
      </c>
      <c r="L3942">
        <v>1432763054</v>
      </c>
      <c r="M3942" s="13">
        <f t="shared" si="377"/>
        <v>42151.905717592599</v>
      </c>
      <c r="N3942" s="13" t="str">
        <f t="shared" si="378"/>
        <v>2015</v>
      </c>
      <c r="O3942" s="13" t="str">
        <f t="shared" si="379"/>
        <v>May</v>
      </c>
      <c r="P3942" s="13">
        <f t="shared" si="380"/>
        <v>42182.905717592599</v>
      </c>
      <c r="Q3942" t="b">
        <v>0</v>
      </c>
      <c r="R3942">
        <v>5</v>
      </c>
      <c r="S3942" t="b">
        <v>0</v>
      </c>
      <c r="T3942" t="s">
        <v>8269</v>
      </c>
      <c r="U3942" s="9" t="s">
        <v>8315</v>
      </c>
      <c r="V3942" t="s">
        <v>8316</v>
      </c>
    </row>
    <row r="3943" spans="1:22" ht="45" hidden="1" x14ac:dyDescent="0.3">
      <c r="A3943">
        <v>2856</v>
      </c>
      <c r="B3943" s="3" t="s">
        <v>2856</v>
      </c>
      <c r="C3943" s="3" t="s">
        <v>6966</v>
      </c>
      <c r="D3943" s="5">
        <v>3000</v>
      </c>
      <c r="E3943" s="7">
        <v>146</v>
      </c>
      <c r="F3943" s="7">
        <f t="shared" si="381"/>
        <v>5</v>
      </c>
      <c r="G3943" s="7">
        <f t="shared" si="376"/>
        <v>24.33</v>
      </c>
      <c r="H3943" t="s">
        <v>8220</v>
      </c>
      <c r="I3943" t="s">
        <v>8223</v>
      </c>
      <c r="J3943" t="s">
        <v>8245</v>
      </c>
      <c r="K3943">
        <v>1439069640</v>
      </c>
      <c r="L3943">
        <v>1433897647</v>
      </c>
      <c r="M3943" s="13">
        <f t="shared" si="377"/>
        <v>42165.037581018521</v>
      </c>
      <c r="N3943" s="13" t="str">
        <f t="shared" si="378"/>
        <v>2015</v>
      </c>
      <c r="O3943" s="13" t="str">
        <f t="shared" si="379"/>
        <v>Jun</v>
      </c>
      <c r="P3943" s="13">
        <f t="shared" si="380"/>
        <v>42224.898611111115</v>
      </c>
      <c r="Q3943" t="b">
        <v>0</v>
      </c>
      <c r="R3943">
        <v>6</v>
      </c>
      <c r="S3943" t="b">
        <v>0</v>
      </c>
      <c r="T3943" t="s">
        <v>8269</v>
      </c>
      <c r="U3943" s="9" t="s">
        <v>8315</v>
      </c>
      <c r="V3943" t="s">
        <v>8316</v>
      </c>
    </row>
    <row r="3944" spans="1:22" ht="45" hidden="1" x14ac:dyDescent="0.3">
      <c r="A3944">
        <v>2872</v>
      </c>
      <c r="B3944" s="3" t="s">
        <v>2872</v>
      </c>
      <c r="C3944" s="3" t="s">
        <v>6982</v>
      </c>
      <c r="D3944" s="5">
        <v>3000</v>
      </c>
      <c r="E3944" s="7">
        <v>0</v>
      </c>
      <c r="F3944" s="7">
        <f t="shared" si="381"/>
        <v>0</v>
      </c>
      <c r="G3944" s="7">
        <f t="shared" si="376"/>
        <v>0</v>
      </c>
      <c r="H3944" t="s">
        <v>8220</v>
      </c>
      <c r="I3944" t="s">
        <v>8223</v>
      </c>
      <c r="J3944" t="s">
        <v>8245</v>
      </c>
      <c r="K3944">
        <v>1434768438</v>
      </c>
      <c r="L3944">
        <v>1429584438</v>
      </c>
      <c r="M3944" s="13">
        <f t="shared" si="377"/>
        <v>42115.11618055556</v>
      </c>
      <c r="N3944" s="13" t="str">
        <f t="shared" si="378"/>
        <v>2015</v>
      </c>
      <c r="O3944" s="13" t="str">
        <f t="shared" si="379"/>
        <v>Apr</v>
      </c>
      <c r="P3944" s="13">
        <f t="shared" si="380"/>
        <v>42175.11618055556</v>
      </c>
      <c r="Q3944" t="b">
        <v>0</v>
      </c>
      <c r="R3944">
        <v>0</v>
      </c>
      <c r="S3944" t="b">
        <v>0</v>
      </c>
      <c r="T3944" t="s">
        <v>8269</v>
      </c>
      <c r="U3944" s="9" t="s">
        <v>8315</v>
      </c>
      <c r="V3944" t="s">
        <v>8316</v>
      </c>
    </row>
    <row r="3945" spans="1:22" ht="45" hidden="1" x14ac:dyDescent="0.3">
      <c r="A3945">
        <v>2878</v>
      </c>
      <c r="B3945" s="3" t="s">
        <v>2878</v>
      </c>
      <c r="C3945" s="3" t="s">
        <v>6988</v>
      </c>
      <c r="D3945" s="5">
        <v>3000</v>
      </c>
      <c r="E3945" s="7">
        <v>63</v>
      </c>
      <c r="F3945" s="7">
        <f t="shared" si="381"/>
        <v>2</v>
      </c>
      <c r="G3945" s="7">
        <f t="shared" si="376"/>
        <v>15.75</v>
      </c>
      <c r="H3945" t="s">
        <v>8220</v>
      </c>
      <c r="I3945" t="s">
        <v>8224</v>
      </c>
      <c r="J3945" t="s">
        <v>8246</v>
      </c>
      <c r="K3945">
        <v>1435934795</v>
      </c>
      <c r="L3945">
        <v>1430750795</v>
      </c>
      <c r="M3945" s="13">
        <f t="shared" si="377"/>
        <v>42128.615682870368</v>
      </c>
      <c r="N3945" s="13" t="str">
        <f t="shared" si="378"/>
        <v>2015</v>
      </c>
      <c r="O3945" s="13" t="str">
        <f t="shared" si="379"/>
        <v>May</v>
      </c>
      <c r="P3945" s="13">
        <f t="shared" si="380"/>
        <v>42188.615682870368</v>
      </c>
      <c r="Q3945" t="b">
        <v>0</v>
      </c>
      <c r="R3945">
        <v>4</v>
      </c>
      <c r="S3945" t="b">
        <v>0</v>
      </c>
      <c r="T3945" t="s">
        <v>8269</v>
      </c>
      <c r="U3945" s="9" t="s">
        <v>8315</v>
      </c>
      <c r="V3945" t="s">
        <v>8316</v>
      </c>
    </row>
    <row r="3946" spans="1:22" ht="60" hidden="1" x14ac:dyDescent="0.3">
      <c r="A3946">
        <v>2887</v>
      </c>
      <c r="B3946" s="3" t="s">
        <v>2887</v>
      </c>
      <c r="C3946" s="3" t="s">
        <v>6997</v>
      </c>
      <c r="D3946" s="5">
        <v>3000</v>
      </c>
      <c r="E3946" s="7">
        <v>5</v>
      </c>
      <c r="F3946" s="7">
        <f t="shared" si="381"/>
        <v>0</v>
      </c>
      <c r="G3946" s="7">
        <f t="shared" si="376"/>
        <v>5</v>
      </c>
      <c r="H3946" t="s">
        <v>8220</v>
      </c>
      <c r="I3946" t="s">
        <v>8223</v>
      </c>
      <c r="J3946" t="s">
        <v>8245</v>
      </c>
      <c r="K3946">
        <v>1420971324</v>
      </c>
      <c r="L3946">
        <v>1418379324</v>
      </c>
      <c r="M3946" s="13">
        <f t="shared" si="377"/>
        <v>41985.427361111113</v>
      </c>
      <c r="N3946" s="13" t="str">
        <f t="shared" si="378"/>
        <v>2014</v>
      </c>
      <c r="O3946" s="13" t="str">
        <f t="shared" si="379"/>
        <v>Dec</v>
      </c>
      <c r="P3946" s="13">
        <f t="shared" si="380"/>
        <v>42015.427361111113</v>
      </c>
      <c r="Q3946" t="b">
        <v>0</v>
      </c>
      <c r="R3946">
        <v>1</v>
      </c>
      <c r="S3946" t="b">
        <v>0</v>
      </c>
      <c r="T3946" t="s">
        <v>8269</v>
      </c>
      <c r="U3946" s="9" t="s">
        <v>8315</v>
      </c>
      <c r="V3946" t="s">
        <v>8316</v>
      </c>
    </row>
    <row r="3947" spans="1:22" ht="45" hidden="1" x14ac:dyDescent="0.3">
      <c r="A3947">
        <v>2889</v>
      </c>
      <c r="B3947" s="3" t="s">
        <v>2889</v>
      </c>
      <c r="C3947" s="3" t="s">
        <v>6999</v>
      </c>
      <c r="D3947" s="5">
        <v>3000</v>
      </c>
      <c r="E3947" s="7">
        <v>1142</v>
      </c>
      <c r="F3947" s="7">
        <f t="shared" si="381"/>
        <v>38</v>
      </c>
      <c r="G3947" s="7">
        <f t="shared" si="376"/>
        <v>81.569999999999993</v>
      </c>
      <c r="H3947" t="s">
        <v>8220</v>
      </c>
      <c r="I3947" t="s">
        <v>8223</v>
      </c>
      <c r="J3947" t="s">
        <v>8245</v>
      </c>
      <c r="K3947">
        <v>1409344985</v>
      </c>
      <c r="L3947">
        <v>1406752985</v>
      </c>
      <c r="M3947" s="13">
        <f t="shared" si="377"/>
        <v>41850.863252314812</v>
      </c>
      <c r="N3947" s="13" t="str">
        <f t="shared" si="378"/>
        <v>2014</v>
      </c>
      <c r="O3947" s="13" t="str">
        <f t="shared" si="379"/>
        <v>Jul</v>
      </c>
      <c r="P3947" s="13">
        <f t="shared" si="380"/>
        <v>41880.863252314812</v>
      </c>
      <c r="Q3947" t="b">
        <v>0</v>
      </c>
      <c r="R3947">
        <v>14</v>
      </c>
      <c r="S3947" t="b">
        <v>0</v>
      </c>
      <c r="T3947" t="s">
        <v>8269</v>
      </c>
      <c r="U3947" s="9" t="s">
        <v>8315</v>
      </c>
      <c r="V3947" t="s">
        <v>8316</v>
      </c>
    </row>
    <row r="3948" spans="1:22" ht="45" hidden="1" x14ac:dyDescent="0.3">
      <c r="A3948">
        <v>2896</v>
      </c>
      <c r="B3948" s="3" t="s">
        <v>2896</v>
      </c>
      <c r="C3948" s="3" t="s">
        <v>7006</v>
      </c>
      <c r="D3948" s="5">
        <v>3000</v>
      </c>
      <c r="E3948" s="7">
        <v>625</v>
      </c>
      <c r="F3948" s="7">
        <f t="shared" si="381"/>
        <v>21</v>
      </c>
      <c r="G3948" s="7">
        <f t="shared" si="376"/>
        <v>52.08</v>
      </c>
      <c r="H3948" t="s">
        <v>8220</v>
      </c>
      <c r="I3948" t="s">
        <v>8223</v>
      </c>
      <c r="J3948" t="s">
        <v>8245</v>
      </c>
      <c r="K3948">
        <v>1481522400</v>
      </c>
      <c r="L3948">
        <v>1480283321</v>
      </c>
      <c r="M3948" s="13">
        <f t="shared" si="377"/>
        <v>42701.908807870372</v>
      </c>
      <c r="N3948" s="13" t="str">
        <f t="shared" si="378"/>
        <v>2016</v>
      </c>
      <c r="O3948" s="13" t="str">
        <f t="shared" si="379"/>
        <v>Nov</v>
      </c>
      <c r="P3948" s="13">
        <f t="shared" si="380"/>
        <v>42716.25</v>
      </c>
      <c r="Q3948" t="b">
        <v>0</v>
      </c>
      <c r="R3948">
        <v>12</v>
      </c>
      <c r="S3948" t="b">
        <v>0</v>
      </c>
      <c r="T3948" t="s">
        <v>8269</v>
      </c>
      <c r="U3948" s="9" t="s">
        <v>8315</v>
      </c>
      <c r="V3948" t="s">
        <v>8316</v>
      </c>
    </row>
    <row r="3949" spans="1:22" ht="60" hidden="1" x14ac:dyDescent="0.3">
      <c r="A3949">
        <v>3901</v>
      </c>
      <c r="B3949" s="3" t="s">
        <v>3898</v>
      </c>
      <c r="C3949" s="3" t="s">
        <v>8009</v>
      </c>
      <c r="D3949" s="5">
        <v>3000</v>
      </c>
      <c r="E3949" s="7">
        <v>25</v>
      </c>
      <c r="F3949" s="7">
        <f t="shared" si="381"/>
        <v>1</v>
      </c>
      <c r="G3949" s="7">
        <f t="shared" si="376"/>
        <v>25</v>
      </c>
      <c r="H3949" t="s">
        <v>8220</v>
      </c>
      <c r="I3949" t="s">
        <v>8223</v>
      </c>
      <c r="J3949" t="s">
        <v>8245</v>
      </c>
      <c r="K3949">
        <v>1450554599</v>
      </c>
      <c r="L3949">
        <v>1447098599</v>
      </c>
      <c r="M3949" s="13">
        <f t="shared" si="377"/>
        <v>42317.826377314821</v>
      </c>
      <c r="N3949" s="13" t="str">
        <f t="shared" si="378"/>
        <v>2015</v>
      </c>
      <c r="O3949" s="13" t="str">
        <f t="shared" si="379"/>
        <v>Nov</v>
      </c>
      <c r="P3949" s="13">
        <f t="shared" si="380"/>
        <v>42357.826377314821</v>
      </c>
      <c r="Q3949" t="b">
        <v>0</v>
      </c>
      <c r="R3949">
        <v>1</v>
      </c>
      <c r="S3949" t="b">
        <v>0</v>
      </c>
      <c r="T3949" t="s">
        <v>8269</v>
      </c>
      <c r="U3949" s="9" t="s">
        <v>8315</v>
      </c>
      <c r="V3949" t="s">
        <v>8316</v>
      </c>
    </row>
    <row r="3950" spans="1:22" ht="45" hidden="1" x14ac:dyDescent="0.3">
      <c r="A3950">
        <v>3902</v>
      </c>
      <c r="B3950" s="3" t="s">
        <v>3899</v>
      </c>
      <c r="C3950" s="3" t="s">
        <v>8010</v>
      </c>
      <c r="D3950" s="5">
        <v>3000</v>
      </c>
      <c r="E3950" s="7">
        <v>1465</v>
      </c>
      <c r="F3950" s="7">
        <f t="shared" si="381"/>
        <v>49</v>
      </c>
      <c r="G3950" s="7">
        <f t="shared" si="376"/>
        <v>47.26</v>
      </c>
      <c r="H3950" t="s">
        <v>8220</v>
      </c>
      <c r="I3950" t="s">
        <v>8224</v>
      </c>
      <c r="J3950" t="s">
        <v>8246</v>
      </c>
      <c r="K3950">
        <v>1479125642</v>
      </c>
      <c r="L3950">
        <v>1476962042</v>
      </c>
      <c r="M3950" s="13">
        <f t="shared" si="377"/>
        <v>42663.468078703707</v>
      </c>
      <c r="N3950" s="13" t="str">
        <f t="shared" si="378"/>
        <v>2016</v>
      </c>
      <c r="O3950" s="13" t="str">
        <f t="shared" si="379"/>
        <v>Oct</v>
      </c>
      <c r="P3950" s="13">
        <f t="shared" si="380"/>
        <v>42688.509745370371</v>
      </c>
      <c r="Q3950" t="b">
        <v>0</v>
      </c>
      <c r="R3950">
        <v>31</v>
      </c>
      <c r="S3950" t="b">
        <v>0</v>
      </c>
      <c r="T3950" t="s">
        <v>8269</v>
      </c>
      <c r="U3950" s="9" t="s">
        <v>8315</v>
      </c>
      <c r="V3950" t="s">
        <v>8316</v>
      </c>
    </row>
    <row r="3951" spans="1:22" ht="45" hidden="1" x14ac:dyDescent="0.3">
      <c r="A3951">
        <v>3921</v>
      </c>
      <c r="B3951" s="3" t="s">
        <v>3918</v>
      </c>
      <c r="C3951" s="3" t="s">
        <v>8029</v>
      </c>
      <c r="D3951" s="5">
        <v>3000</v>
      </c>
      <c r="E3951" s="7">
        <v>0</v>
      </c>
      <c r="F3951" s="7">
        <f t="shared" si="381"/>
        <v>0</v>
      </c>
      <c r="G3951" s="7">
        <f t="shared" si="376"/>
        <v>0</v>
      </c>
      <c r="H3951" t="s">
        <v>8220</v>
      </c>
      <c r="I3951" t="s">
        <v>8224</v>
      </c>
      <c r="J3951" t="s">
        <v>8246</v>
      </c>
      <c r="K3951">
        <v>1414346400</v>
      </c>
      <c r="L3951">
        <v>1413291655</v>
      </c>
      <c r="M3951" s="13">
        <f t="shared" si="377"/>
        <v>41926.542303240742</v>
      </c>
      <c r="N3951" s="13" t="str">
        <f t="shared" si="378"/>
        <v>2014</v>
      </c>
      <c r="O3951" s="13" t="str">
        <f t="shared" si="379"/>
        <v>Oct</v>
      </c>
      <c r="P3951" s="13">
        <f t="shared" si="380"/>
        <v>41938.75</v>
      </c>
      <c r="Q3951" t="b">
        <v>0</v>
      </c>
      <c r="R3951">
        <v>0</v>
      </c>
      <c r="S3951" t="b">
        <v>0</v>
      </c>
      <c r="T3951" t="s">
        <v>8269</v>
      </c>
      <c r="U3951" s="9" t="s">
        <v>8315</v>
      </c>
      <c r="V3951" t="s">
        <v>8316</v>
      </c>
    </row>
    <row r="3952" spans="1:22" ht="60" hidden="1" x14ac:dyDescent="0.3">
      <c r="A3952">
        <v>3935</v>
      </c>
      <c r="B3952" s="3" t="s">
        <v>3932</v>
      </c>
      <c r="C3952" s="3" t="s">
        <v>8043</v>
      </c>
      <c r="D3952" s="5">
        <v>3000</v>
      </c>
      <c r="E3952" s="7">
        <v>1315</v>
      </c>
      <c r="F3952" s="7">
        <f t="shared" si="381"/>
        <v>44</v>
      </c>
      <c r="G3952" s="7">
        <f t="shared" si="376"/>
        <v>57.17</v>
      </c>
      <c r="H3952" t="s">
        <v>8220</v>
      </c>
      <c r="I3952" t="s">
        <v>8224</v>
      </c>
      <c r="J3952" t="s">
        <v>8246</v>
      </c>
      <c r="K3952">
        <v>1443973546</v>
      </c>
      <c r="L3952">
        <v>1438789546</v>
      </c>
      <c r="M3952" s="13">
        <f t="shared" si="377"/>
        <v>42221.656782407401</v>
      </c>
      <c r="N3952" s="13" t="str">
        <f t="shared" si="378"/>
        <v>2015</v>
      </c>
      <c r="O3952" s="13" t="str">
        <f t="shared" si="379"/>
        <v>Aug</v>
      </c>
      <c r="P3952" s="13">
        <f t="shared" si="380"/>
        <v>42281.656782407401</v>
      </c>
      <c r="Q3952" t="b">
        <v>0</v>
      </c>
      <c r="R3952">
        <v>23</v>
      </c>
      <c r="S3952" t="b">
        <v>0</v>
      </c>
      <c r="T3952" t="s">
        <v>8269</v>
      </c>
      <c r="U3952" s="9" t="s">
        <v>8315</v>
      </c>
      <c r="V3952" t="s">
        <v>8316</v>
      </c>
    </row>
    <row r="3953" spans="1:22" ht="60" hidden="1" x14ac:dyDescent="0.3">
      <c r="A3953">
        <v>3947</v>
      </c>
      <c r="B3953" s="3" t="s">
        <v>3944</v>
      </c>
      <c r="C3953" s="3" t="s">
        <v>8055</v>
      </c>
      <c r="D3953" s="5">
        <v>3000</v>
      </c>
      <c r="E3953" s="7">
        <v>101</v>
      </c>
      <c r="F3953" s="7">
        <f t="shared" si="381"/>
        <v>3</v>
      </c>
      <c r="G3953" s="7">
        <f t="shared" si="376"/>
        <v>50.5</v>
      </c>
      <c r="H3953" t="s">
        <v>8220</v>
      </c>
      <c r="I3953" t="s">
        <v>8223</v>
      </c>
      <c r="J3953" t="s">
        <v>8245</v>
      </c>
      <c r="K3953">
        <v>1475378744</v>
      </c>
      <c r="L3953">
        <v>1472786744</v>
      </c>
      <c r="M3953" s="13">
        <f t="shared" si="377"/>
        <v>42615.142870370371</v>
      </c>
      <c r="N3953" s="13" t="str">
        <f t="shared" si="378"/>
        <v>2016</v>
      </c>
      <c r="O3953" s="13" t="str">
        <f t="shared" si="379"/>
        <v>Sep</v>
      </c>
      <c r="P3953" s="13">
        <f t="shared" si="380"/>
        <v>42645.142870370371</v>
      </c>
      <c r="Q3953" t="b">
        <v>0</v>
      </c>
      <c r="R3953">
        <v>2</v>
      </c>
      <c r="S3953" t="b">
        <v>0</v>
      </c>
      <c r="T3953" t="s">
        <v>8269</v>
      </c>
      <c r="U3953" s="9" t="s">
        <v>8315</v>
      </c>
      <c r="V3953" t="s">
        <v>8316</v>
      </c>
    </row>
    <row r="3954" spans="1:22" ht="60" hidden="1" x14ac:dyDescent="0.3">
      <c r="A3954">
        <v>3960</v>
      </c>
      <c r="B3954" s="3" t="s">
        <v>3957</v>
      </c>
      <c r="C3954" s="3" t="s">
        <v>8067</v>
      </c>
      <c r="D3954" s="5">
        <v>3000</v>
      </c>
      <c r="E3954" s="7">
        <v>45</v>
      </c>
      <c r="F3954" s="7">
        <f t="shared" si="381"/>
        <v>2</v>
      </c>
      <c r="G3954" s="7">
        <f t="shared" si="376"/>
        <v>11.25</v>
      </c>
      <c r="H3954" t="s">
        <v>8220</v>
      </c>
      <c r="I3954" t="s">
        <v>8223</v>
      </c>
      <c r="J3954" t="s">
        <v>8245</v>
      </c>
      <c r="K3954">
        <v>1451852256</v>
      </c>
      <c r="L3954">
        <v>1449260256</v>
      </c>
      <c r="M3954" s="13">
        <f t="shared" si="377"/>
        <v>42342.845555555556</v>
      </c>
      <c r="N3954" s="13" t="str">
        <f t="shared" si="378"/>
        <v>2015</v>
      </c>
      <c r="O3954" s="13" t="str">
        <f t="shared" si="379"/>
        <v>Dec</v>
      </c>
      <c r="P3954" s="13">
        <f t="shared" si="380"/>
        <v>42372.845555555556</v>
      </c>
      <c r="Q3954" t="b">
        <v>0</v>
      </c>
      <c r="R3954">
        <v>4</v>
      </c>
      <c r="S3954" t="b">
        <v>0</v>
      </c>
      <c r="T3954" t="s">
        <v>8269</v>
      </c>
      <c r="U3954" s="9" t="s">
        <v>8315</v>
      </c>
      <c r="V3954" t="s">
        <v>8316</v>
      </c>
    </row>
    <row r="3955" spans="1:22" ht="60" hidden="1" x14ac:dyDescent="0.3">
      <c r="A3955">
        <v>3989</v>
      </c>
      <c r="B3955" s="3" t="s">
        <v>3985</v>
      </c>
      <c r="C3955" s="3" t="s">
        <v>8095</v>
      </c>
      <c r="D3955" s="5">
        <v>3000</v>
      </c>
      <c r="E3955" s="7">
        <v>0</v>
      </c>
      <c r="F3955" s="7">
        <f t="shared" si="381"/>
        <v>0</v>
      </c>
      <c r="G3955" s="7">
        <f t="shared" si="376"/>
        <v>0</v>
      </c>
      <c r="H3955" t="s">
        <v>8220</v>
      </c>
      <c r="I3955" t="s">
        <v>8223</v>
      </c>
      <c r="J3955" t="s">
        <v>8245</v>
      </c>
      <c r="K3955">
        <v>1447009181</v>
      </c>
      <c r="L3955">
        <v>1444413581</v>
      </c>
      <c r="M3955" s="13">
        <f t="shared" si="377"/>
        <v>42286.749780092592</v>
      </c>
      <c r="N3955" s="13" t="str">
        <f t="shared" si="378"/>
        <v>2015</v>
      </c>
      <c r="O3955" s="13" t="str">
        <f t="shared" si="379"/>
        <v>Oct</v>
      </c>
      <c r="P3955" s="13">
        <f t="shared" si="380"/>
        <v>42316.791446759264</v>
      </c>
      <c r="Q3955" t="b">
        <v>0</v>
      </c>
      <c r="R3955">
        <v>0</v>
      </c>
      <c r="S3955" t="b">
        <v>0</v>
      </c>
      <c r="T3955" t="s">
        <v>8269</v>
      </c>
      <c r="U3955" s="9" t="s">
        <v>8315</v>
      </c>
      <c r="V3955" t="s">
        <v>8316</v>
      </c>
    </row>
    <row r="3956" spans="1:22" ht="45" hidden="1" x14ac:dyDescent="0.3">
      <c r="A3956">
        <v>3996</v>
      </c>
      <c r="B3956" s="3" t="s">
        <v>3992</v>
      </c>
      <c r="C3956" s="3" t="s">
        <v>8102</v>
      </c>
      <c r="D3956" s="5">
        <v>3000</v>
      </c>
      <c r="E3956" s="7">
        <v>497</v>
      </c>
      <c r="F3956" s="7">
        <f t="shared" si="381"/>
        <v>17</v>
      </c>
      <c r="G3956" s="7">
        <f t="shared" si="376"/>
        <v>29.24</v>
      </c>
      <c r="H3956" t="s">
        <v>8220</v>
      </c>
      <c r="I3956" t="s">
        <v>8223</v>
      </c>
      <c r="J3956" t="s">
        <v>8245</v>
      </c>
      <c r="K3956">
        <v>1416499440</v>
      </c>
      <c r="L3956">
        <v>1415341464</v>
      </c>
      <c r="M3956" s="13">
        <f t="shared" si="377"/>
        <v>41950.26694444444</v>
      </c>
      <c r="N3956" s="13" t="str">
        <f t="shared" si="378"/>
        <v>2014</v>
      </c>
      <c r="O3956" s="13" t="str">
        <f t="shared" si="379"/>
        <v>Nov</v>
      </c>
      <c r="P3956" s="13">
        <f t="shared" si="380"/>
        <v>41963.669444444444</v>
      </c>
      <c r="Q3956" t="b">
        <v>0</v>
      </c>
      <c r="R3956">
        <v>17</v>
      </c>
      <c r="S3956" t="b">
        <v>0</v>
      </c>
      <c r="T3956" t="s">
        <v>8269</v>
      </c>
      <c r="U3956" s="9" t="s">
        <v>8315</v>
      </c>
      <c r="V3956" t="s">
        <v>8316</v>
      </c>
    </row>
    <row r="3957" spans="1:22" ht="45" hidden="1" x14ac:dyDescent="0.3">
      <c r="A3957">
        <v>3997</v>
      </c>
      <c r="B3957" s="3" t="s">
        <v>3993</v>
      </c>
      <c r="C3957" s="3" t="s">
        <v>8103</v>
      </c>
      <c r="D3957" s="5">
        <v>3000</v>
      </c>
      <c r="E3957" s="7">
        <v>0</v>
      </c>
      <c r="F3957" s="7">
        <f t="shared" si="381"/>
        <v>0</v>
      </c>
      <c r="G3957" s="7">
        <f t="shared" si="376"/>
        <v>0</v>
      </c>
      <c r="H3957" t="s">
        <v>8220</v>
      </c>
      <c r="I3957" t="s">
        <v>8224</v>
      </c>
      <c r="J3957" t="s">
        <v>8246</v>
      </c>
      <c r="K3957">
        <v>1428222221</v>
      </c>
      <c r="L3957">
        <v>1425633821</v>
      </c>
      <c r="M3957" s="13">
        <f t="shared" si="377"/>
        <v>42069.391446759255</v>
      </c>
      <c r="N3957" s="13" t="str">
        <f t="shared" si="378"/>
        <v>2015</v>
      </c>
      <c r="O3957" s="13" t="str">
        <f t="shared" si="379"/>
        <v>Mar</v>
      </c>
      <c r="P3957" s="13">
        <f t="shared" si="380"/>
        <v>42099.349780092598</v>
      </c>
      <c r="Q3957" t="b">
        <v>0</v>
      </c>
      <c r="R3957">
        <v>0</v>
      </c>
      <c r="S3957" t="b">
        <v>0</v>
      </c>
      <c r="T3957" t="s">
        <v>8269</v>
      </c>
      <c r="U3957" s="9" t="s">
        <v>8315</v>
      </c>
      <c r="V3957" t="s">
        <v>8316</v>
      </c>
    </row>
    <row r="3958" spans="1:22" ht="45" hidden="1" x14ac:dyDescent="0.3">
      <c r="A3958">
        <v>4005</v>
      </c>
      <c r="B3958" s="3" t="s">
        <v>4001</v>
      </c>
      <c r="C3958" s="3" t="s">
        <v>8110</v>
      </c>
      <c r="D3958" s="5">
        <v>3000</v>
      </c>
      <c r="E3958" s="7">
        <v>40</v>
      </c>
      <c r="F3958" s="7">
        <f t="shared" si="381"/>
        <v>1</v>
      </c>
      <c r="G3958" s="7">
        <f t="shared" si="376"/>
        <v>20</v>
      </c>
      <c r="H3958" t="s">
        <v>8220</v>
      </c>
      <c r="I3958" t="s">
        <v>8223</v>
      </c>
      <c r="J3958" t="s">
        <v>8245</v>
      </c>
      <c r="K3958">
        <v>1413832985</v>
      </c>
      <c r="L3958">
        <v>1408648985</v>
      </c>
      <c r="M3958" s="13">
        <f t="shared" si="377"/>
        <v>41872.807696759257</v>
      </c>
      <c r="N3958" s="13" t="str">
        <f t="shared" si="378"/>
        <v>2014</v>
      </c>
      <c r="O3958" s="13" t="str">
        <f t="shared" si="379"/>
        <v>Aug</v>
      </c>
      <c r="P3958" s="13">
        <f t="shared" si="380"/>
        <v>41932.807696759257</v>
      </c>
      <c r="Q3958" t="b">
        <v>0</v>
      </c>
      <c r="R3958">
        <v>2</v>
      </c>
      <c r="S3958" t="b">
        <v>0</v>
      </c>
      <c r="T3958" t="s">
        <v>8269</v>
      </c>
      <c r="U3958" s="9" t="s">
        <v>8315</v>
      </c>
      <c r="V3958" t="s">
        <v>8316</v>
      </c>
    </row>
    <row r="3959" spans="1:22" ht="60" hidden="1" x14ac:dyDescent="0.3">
      <c r="A3959">
        <v>4027</v>
      </c>
      <c r="B3959" s="3" t="s">
        <v>4023</v>
      </c>
      <c r="C3959" s="3" t="s">
        <v>8132</v>
      </c>
      <c r="D3959" s="5">
        <v>3000</v>
      </c>
      <c r="E3959" s="7">
        <v>215</v>
      </c>
      <c r="F3959" s="7">
        <f t="shared" si="381"/>
        <v>7</v>
      </c>
      <c r="G3959" s="7">
        <f t="shared" si="376"/>
        <v>30.71</v>
      </c>
      <c r="H3959" t="s">
        <v>8220</v>
      </c>
      <c r="I3959" t="s">
        <v>8223</v>
      </c>
      <c r="J3959" t="s">
        <v>8245</v>
      </c>
      <c r="K3959">
        <v>1487811600</v>
      </c>
      <c r="L3959">
        <v>1486077481</v>
      </c>
      <c r="M3959" s="13">
        <f t="shared" si="377"/>
        <v>42768.97084490741</v>
      </c>
      <c r="N3959" s="13" t="str">
        <f t="shared" si="378"/>
        <v>2017</v>
      </c>
      <c r="O3959" s="13" t="str">
        <f t="shared" si="379"/>
        <v>Feb</v>
      </c>
      <c r="P3959" s="13">
        <f t="shared" si="380"/>
        <v>42789.041666666672</v>
      </c>
      <c r="Q3959" t="b">
        <v>0</v>
      </c>
      <c r="R3959">
        <v>7</v>
      </c>
      <c r="S3959" t="b">
        <v>0</v>
      </c>
      <c r="T3959" t="s">
        <v>8269</v>
      </c>
      <c r="U3959" s="9" t="s">
        <v>8315</v>
      </c>
      <c r="V3959" t="s">
        <v>8316</v>
      </c>
    </row>
    <row r="3960" spans="1:22" ht="60" hidden="1" x14ac:dyDescent="0.3">
      <c r="A3960">
        <v>4052</v>
      </c>
      <c r="B3960" s="3" t="s">
        <v>4048</v>
      </c>
      <c r="C3960" s="3" t="s">
        <v>8156</v>
      </c>
      <c r="D3960" s="5">
        <v>3000</v>
      </c>
      <c r="E3960" s="7">
        <v>1126</v>
      </c>
      <c r="F3960" s="7">
        <f t="shared" si="381"/>
        <v>38</v>
      </c>
      <c r="G3960" s="7">
        <f t="shared" si="376"/>
        <v>86.62</v>
      </c>
      <c r="H3960" t="s">
        <v>8220</v>
      </c>
      <c r="I3960" t="s">
        <v>8223</v>
      </c>
      <c r="J3960" t="s">
        <v>8245</v>
      </c>
      <c r="K3960">
        <v>1413234316</v>
      </c>
      <c r="L3960">
        <v>1408050316</v>
      </c>
      <c r="M3960" s="13">
        <f t="shared" si="377"/>
        <v>41865.878657407404</v>
      </c>
      <c r="N3960" s="13" t="str">
        <f t="shared" si="378"/>
        <v>2014</v>
      </c>
      <c r="O3960" s="13" t="str">
        <f t="shared" si="379"/>
        <v>Aug</v>
      </c>
      <c r="P3960" s="13">
        <f t="shared" si="380"/>
        <v>41925.878657407404</v>
      </c>
      <c r="Q3960" t="b">
        <v>0</v>
      </c>
      <c r="R3960">
        <v>13</v>
      </c>
      <c r="S3960" t="b">
        <v>0</v>
      </c>
      <c r="T3960" t="s">
        <v>8269</v>
      </c>
      <c r="U3960" s="9" t="s">
        <v>8315</v>
      </c>
      <c r="V3960" t="s">
        <v>8316</v>
      </c>
    </row>
    <row r="3961" spans="1:22" ht="45" hidden="1" x14ac:dyDescent="0.3">
      <c r="A3961">
        <v>4079</v>
      </c>
      <c r="B3961" s="3" t="s">
        <v>4075</v>
      </c>
      <c r="C3961" s="3" t="s">
        <v>8182</v>
      </c>
      <c r="D3961" s="5">
        <v>3000</v>
      </c>
      <c r="E3961" s="7">
        <v>5</v>
      </c>
      <c r="F3961" s="7">
        <f t="shared" si="381"/>
        <v>0</v>
      </c>
      <c r="G3961" s="7">
        <f t="shared" si="376"/>
        <v>5</v>
      </c>
      <c r="H3961" t="s">
        <v>8220</v>
      </c>
      <c r="I3961" t="s">
        <v>8223</v>
      </c>
      <c r="J3961" t="s">
        <v>8245</v>
      </c>
      <c r="K3961">
        <v>1466375521</v>
      </c>
      <c r="L3961">
        <v>1463783521</v>
      </c>
      <c r="M3961" s="13">
        <f t="shared" si="377"/>
        <v>42510.938900462963</v>
      </c>
      <c r="N3961" s="13" t="str">
        <f t="shared" si="378"/>
        <v>2016</v>
      </c>
      <c r="O3961" s="13" t="str">
        <f t="shared" si="379"/>
        <v>May</v>
      </c>
      <c r="P3961" s="13">
        <f t="shared" si="380"/>
        <v>42540.938900462963</v>
      </c>
      <c r="Q3961" t="b">
        <v>0</v>
      </c>
      <c r="R3961">
        <v>1</v>
      </c>
      <c r="S3961" t="b">
        <v>0</v>
      </c>
      <c r="T3961" t="s">
        <v>8269</v>
      </c>
      <c r="U3961" s="9" t="s">
        <v>8315</v>
      </c>
      <c r="V3961" t="s">
        <v>8316</v>
      </c>
    </row>
    <row r="3962" spans="1:22" ht="45" hidden="1" x14ac:dyDescent="0.3">
      <c r="A3962">
        <v>4080</v>
      </c>
      <c r="B3962" s="3" t="s">
        <v>4076</v>
      </c>
      <c r="C3962" s="3" t="s">
        <v>8183</v>
      </c>
      <c r="D3962" s="5">
        <v>3000</v>
      </c>
      <c r="E3962" s="7">
        <v>0</v>
      </c>
      <c r="F3962" s="7">
        <f t="shared" si="381"/>
        <v>0</v>
      </c>
      <c r="G3962" s="7">
        <f t="shared" si="376"/>
        <v>0</v>
      </c>
      <c r="H3962" t="s">
        <v>8220</v>
      </c>
      <c r="I3962" t="s">
        <v>8223</v>
      </c>
      <c r="J3962" t="s">
        <v>8245</v>
      </c>
      <c r="K3962">
        <v>1465930440</v>
      </c>
      <c r="L3962">
        <v>1463849116</v>
      </c>
      <c r="M3962" s="13">
        <f t="shared" si="377"/>
        <v>42511.698101851856</v>
      </c>
      <c r="N3962" s="13" t="str">
        <f t="shared" si="378"/>
        <v>2016</v>
      </c>
      <c r="O3962" s="13" t="str">
        <f t="shared" si="379"/>
        <v>May</v>
      </c>
      <c r="P3962" s="13">
        <f t="shared" si="380"/>
        <v>42535.787500000006</v>
      </c>
      <c r="Q3962" t="b">
        <v>0</v>
      </c>
      <c r="R3962">
        <v>0</v>
      </c>
      <c r="S3962" t="b">
        <v>0</v>
      </c>
      <c r="T3962" t="s">
        <v>8269</v>
      </c>
      <c r="U3962" s="9" t="s">
        <v>8315</v>
      </c>
      <c r="V3962" t="s">
        <v>8316</v>
      </c>
    </row>
    <row r="3963" spans="1:22" ht="60" hidden="1" x14ac:dyDescent="0.3">
      <c r="A3963">
        <v>4084</v>
      </c>
      <c r="B3963" s="3" t="s">
        <v>4080</v>
      </c>
      <c r="C3963" s="3" t="s">
        <v>8187</v>
      </c>
      <c r="D3963" s="5">
        <v>3000</v>
      </c>
      <c r="E3963" s="7">
        <v>10</v>
      </c>
      <c r="F3963" s="7">
        <f t="shared" si="381"/>
        <v>0</v>
      </c>
      <c r="G3963" s="7">
        <f t="shared" si="376"/>
        <v>10</v>
      </c>
      <c r="H3963" t="s">
        <v>8220</v>
      </c>
      <c r="I3963" t="s">
        <v>8236</v>
      </c>
      <c r="J3963" t="s">
        <v>8248</v>
      </c>
      <c r="K3963">
        <v>1476008906</v>
      </c>
      <c r="L3963">
        <v>1473416906</v>
      </c>
      <c r="M3963" s="13">
        <f t="shared" si="377"/>
        <v>42622.436412037037</v>
      </c>
      <c r="N3963" s="13" t="str">
        <f t="shared" si="378"/>
        <v>2016</v>
      </c>
      <c r="O3963" s="13" t="str">
        <f t="shared" si="379"/>
        <v>Sep</v>
      </c>
      <c r="P3963" s="13">
        <f t="shared" si="380"/>
        <v>42652.436412037037</v>
      </c>
      <c r="Q3963" t="b">
        <v>0</v>
      </c>
      <c r="R3963">
        <v>1</v>
      </c>
      <c r="S3963" t="b">
        <v>0</v>
      </c>
      <c r="T3963" t="s">
        <v>8269</v>
      </c>
      <c r="U3963" s="9" t="s">
        <v>8315</v>
      </c>
      <c r="V3963" t="s">
        <v>8316</v>
      </c>
    </row>
    <row r="3964" spans="1:22" ht="45" hidden="1" x14ac:dyDescent="0.3">
      <c r="A3964">
        <v>4104</v>
      </c>
      <c r="B3964" s="3" t="s">
        <v>4100</v>
      </c>
      <c r="C3964" s="3" t="s">
        <v>8207</v>
      </c>
      <c r="D3964" s="5">
        <v>3000</v>
      </c>
      <c r="E3964" s="7">
        <v>641</v>
      </c>
      <c r="F3964" s="7">
        <f t="shared" si="381"/>
        <v>21</v>
      </c>
      <c r="G3964" s="7">
        <f t="shared" si="376"/>
        <v>45.79</v>
      </c>
      <c r="H3964" t="s">
        <v>8220</v>
      </c>
      <c r="I3964" t="s">
        <v>8225</v>
      </c>
      <c r="J3964" t="s">
        <v>8247</v>
      </c>
      <c r="K3964">
        <v>1477550434</v>
      </c>
      <c r="L3964">
        <v>1474958434</v>
      </c>
      <c r="M3964" s="13">
        <f t="shared" si="377"/>
        <v>42640.278171296297</v>
      </c>
      <c r="N3964" s="13" t="str">
        <f t="shared" si="378"/>
        <v>2016</v>
      </c>
      <c r="O3964" s="13" t="str">
        <f t="shared" si="379"/>
        <v>Sep</v>
      </c>
      <c r="P3964" s="13">
        <f t="shared" si="380"/>
        <v>42670.278171296297</v>
      </c>
      <c r="Q3964" t="b">
        <v>0</v>
      </c>
      <c r="R3964">
        <v>14</v>
      </c>
      <c r="S3964" t="b">
        <v>0</v>
      </c>
      <c r="T3964" t="s">
        <v>8269</v>
      </c>
      <c r="U3964" s="9" t="s">
        <v>8315</v>
      </c>
      <c r="V3964" t="s">
        <v>8316</v>
      </c>
    </row>
    <row r="3965" spans="1:22" ht="45" hidden="1" x14ac:dyDescent="0.3">
      <c r="A3965">
        <v>4108</v>
      </c>
      <c r="B3965" s="3" t="s">
        <v>4104</v>
      </c>
      <c r="C3965" s="3" t="s">
        <v>8211</v>
      </c>
      <c r="D3965" s="5">
        <v>3000</v>
      </c>
      <c r="E3965" s="7">
        <v>59</v>
      </c>
      <c r="F3965" s="7">
        <f t="shared" si="381"/>
        <v>2</v>
      </c>
      <c r="G3965" s="7">
        <f t="shared" si="376"/>
        <v>59</v>
      </c>
      <c r="H3965" t="s">
        <v>8220</v>
      </c>
      <c r="I3965" t="s">
        <v>8223</v>
      </c>
      <c r="J3965" t="s">
        <v>8245</v>
      </c>
      <c r="K3965">
        <v>1488517200</v>
      </c>
      <c r="L3965">
        <v>1485909937</v>
      </c>
      <c r="M3965" s="13">
        <f t="shared" si="377"/>
        <v>42767.031678240746</v>
      </c>
      <c r="N3965" s="13" t="str">
        <f t="shared" si="378"/>
        <v>2017</v>
      </c>
      <c r="O3965" s="13" t="str">
        <f t="shared" si="379"/>
        <v>Feb</v>
      </c>
      <c r="P3965" s="13">
        <f t="shared" si="380"/>
        <v>42797.208333333328</v>
      </c>
      <c r="Q3965" t="b">
        <v>0</v>
      </c>
      <c r="R3965">
        <v>1</v>
      </c>
      <c r="S3965" t="b">
        <v>0</v>
      </c>
      <c r="T3965" t="s">
        <v>8269</v>
      </c>
      <c r="U3965" s="9" t="s">
        <v>8315</v>
      </c>
      <c r="V3965" t="s">
        <v>8316</v>
      </c>
    </row>
    <row r="3966" spans="1:22" ht="60" hidden="1" x14ac:dyDescent="0.3">
      <c r="A3966">
        <v>4111</v>
      </c>
      <c r="B3966" s="3" t="s">
        <v>4107</v>
      </c>
      <c r="C3966" s="3" t="s">
        <v>8214</v>
      </c>
      <c r="D3966" s="5">
        <v>3000</v>
      </c>
      <c r="E3966" s="7">
        <v>94</v>
      </c>
      <c r="F3966" s="7">
        <f t="shared" si="381"/>
        <v>3</v>
      </c>
      <c r="G3966" s="7">
        <f t="shared" si="376"/>
        <v>15.67</v>
      </c>
      <c r="H3966" t="s">
        <v>8220</v>
      </c>
      <c r="I3966" t="s">
        <v>8223</v>
      </c>
      <c r="J3966" t="s">
        <v>8245</v>
      </c>
      <c r="K3966">
        <v>1424747740</v>
      </c>
      <c r="L3966">
        <v>1422155740</v>
      </c>
      <c r="M3966" s="13">
        <f t="shared" si="377"/>
        <v>42029.135879629626</v>
      </c>
      <c r="N3966" s="13" t="str">
        <f t="shared" si="378"/>
        <v>2015</v>
      </c>
      <c r="O3966" s="13" t="str">
        <f t="shared" si="379"/>
        <v>Jan</v>
      </c>
      <c r="P3966" s="13">
        <f t="shared" si="380"/>
        <v>42059.135879629626</v>
      </c>
      <c r="Q3966" t="b">
        <v>0</v>
      </c>
      <c r="R3966">
        <v>6</v>
      </c>
      <c r="S3966" t="b">
        <v>0</v>
      </c>
      <c r="T3966" t="s">
        <v>8269</v>
      </c>
      <c r="U3966" s="9" t="s">
        <v>8315</v>
      </c>
      <c r="V3966" t="s">
        <v>8316</v>
      </c>
    </row>
    <row r="3967" spans="1:22" ht="45" hidden="1" x14ac:dyDescent="0.3">
      <c r="A3967">
        <v>2865</v>
      </c>
      <c r="B3967" s="3" t="s">
        <v>2865</v>
      </c>
      <c r="C3967" s="3" t="s">
        <v>6975</v>
      </c>
      <c r="D3967" s="5">
        <v>2888</v>
      </c>
      <c r="E3967" s="7">
        <v>0</v>
      </c>
      <c r="F3967" s="7">
        <f t="shared" si="381"/>
        <v>0</v>
      </c>
      <c r="G3967" s="7">
        <f t="shared" si="376"/>
        <v>0</v>
      </c>
      <c r="H3967" t="s">
        <v>8220</v>
      </c>
      <c r="I3967" t="s">
        <v>8223</v>
      </c>
      <c r="J3967" t="s">
        <v>8245</v>
      </c>
      <c r="K3967">
        <v>1420512259</v>
      </c>
      <c r="L3967">
        <v>1415328259</v>
      </c>
      <c r="M3967" s="13">
        <f t="shared" si="377"/>
        <v>41950.114108796297</v>
      </c>
      <c r="N3967" s="13" t="str">
        <f t="shared" si="378"/>
        <v>2014</v>
      </c>
      <c r="O3967" s="13" t="str">
        <f t="shared" si="379"/>
        <v>Nov</v>
      </c>
      <c r="P3967" s="13">
        <f t="shared" si="380"/>
        <v>42010.114108796297</v>
      </c>
      <c r="Q3967" t="b">
        <v>0</v>
      </c>
      <c r="R3967">
        <v>0</v>
      </c>
      <c r="S3967" t="b">
        <v>0</v>
      </c>
      <c r="T3967" t="s">
        <v>8269</v>
      </c>
      <c r="U3967" s="9" t="s">
        <v>8315</v>
      </c>
      <c r="V3967" t="s">
        <v>8316</v>
      </c>
    </row>
    <row r="3968" spans="1:22" ht="45" hidden="1" x14ac:dyDescent="0.3">
      <c r="A3968">
        <v>3937</v>
      </c>
      <c r="B3968" s="3" t="s">
        <v>3934</v>
      </c>
      <c r="C3968" s="3" t="s">
        <v>8045</v>
      </c>
      <c r="D3968" s="5">
        <v>2885</v>
      </c>
      <c r="E3968" s="7">
        <v>2485</v>
      </c>
      <c r="F3968" s="7">
        <f t="shared" si="381"/>
        <v>86</v>
      </c>
      <c r="G3968" s="7">
        <f t="shared" si="376"/>
        <v>248.5</v>
      </c>
      <c r="H3968" t="s">
        <v>8220</v>
      </c>
      <c r="I3968" t="s">
        <v>8223</v>
      </c>
      <c r="J3968" t="s">
        <v>8245</v>
      </c>
      <c r="K3968">
        <v>1468249760</v>
      </c>
      <c r="L3968">
        <v>1465830560</v>
      </c>
      <c r="M3968" s="13">
        <f t="shared" si="377"/>
        <v>42534.631481481483</v>
      </c>
      <c r="N3968" s="13" t="str">
        <f t="shared" si="378"/>
        <v>2016</v>
      </c>
      <c r="O3968" s="13" t="str">
        <f t="shared" si="379"/>
        <v>Jun</v>
      </c>
      <c r="P3968" s="13">
        <f t="shared" si="380"/>
        <v>42562.631481481483</v>
      </c>
      <c r="Q3968" t="b">
        <v>0</v>
      </c>
      <c r="R3968">
        <v>10</v>
      </c>
      <c r="S3968" t="b">
        <v>0</v>
      </c>
      <c r="T3968" t="s">
        <v>8269</v>
      </c>
      <c r="U3968" s="9" t="s">
        <v>8315</v>
      </c>
      <c r="V3968" t="s">
        <v>8316</v>
      </c>
    </row>
    <row r="3969" spans="1:22" ht="60" hidden="1" x14ac:dyDescent="0.3">
      <c r="A3969">
        <v>3969</v>
      </c>
      <c r="B3969" s="3" t="s">
        <v>3966</v>
      </c>
      <c r="C3969" s="3" t="s">
        <v>8076</v>
      </c>
      <c r="D3969" s="5">
        <v>2825</v>
      </c>
      <c r="E3969" s="7">
        <v>211</v>
      </c>
      <c r="F3969" s="7">
        <f t="shared" si="381"/>
        <v>7</v>
      </c>
      <c r="G3969" s="7">
        <f t="shared" si="376"/>
        <v>35.17</v>
      </c>
      <c r="H3969" t="s">
        <v>8220</v>
      </c>
      <c r="I3969" t="s">
        <v>8223</v>
      </c>
      <c r="J3969" t="s">
        <v>8245</v>
      </c>
      <c r="K3969">
        <v>1472442900</v>
      </c>
      <c r="L3969">
        <v>1471638646</v>
      </c>
      <c r="M3969" s="13">
        <f t="shared" si="377"/>
        <v>42601.854699074072</v>
      </c>
      <c r="N3969" s="13" t="str">
        <f t="shared" si="378"/>
        <v>2016</v>
      </c>
      <c r="O3969" s="13" t="str">
        <f t="shared" si="379"/>
        <v>Aug</v>
      </c>
      <c r="P3969" s="13">
        <f t="shared" si="380"/>
        <v>42611.163194444445</v>
      </c>
      <c r="Q3969" t="b">
        <v>0</v>
      </c>
      <c r="R3969">
        <v>6</v>
      </c>
      <c r="S3969" t="b">
        <v>0</v>
      </c>
      <c r="T3969" t="s">
        <v>8269</v>
      </c>
      <c r="U3969" s="9" t="s">
        <v>8315</v>
      </c>
      <c r="V3969" t="s">
        <v>8316</v>
      </c>
    </row>
    <row r="3970" spans="1:22" ht="45" hidden="1" x14ac:dyDescent="0.3">
      <c r="A3970">
        <v>4074</v>
      </c>
      <c r="B3970" s="3" t="s">
        <v>4070</v>
      </c>
      <c r="C3970" s="3" t="s">
        <v>8177</v>
      </c>
      <c r="D3970" s="5">
        <v>2750</v>
      </c>
      <c r="E3970" s="7">
        <v>735</v>
      </c>
      <c r="F3970" s="7">
        <f t="shared" si="381"/>
        <v>27</v>
      </c>
      <c r="G3970" s="7">
        <f t="shared" si="376"/>
        <v>35</v>
      </c>
      <c r="H3970" t="s">
        <v>8220</v>
      </c>
      <c r="I3970" t="s">
        <v>8224</v>
      </c>
      <c r="J3970" t="s">
        <v>8246</v>
      </c>
      <c r="K3970">
        <v>1446732975</v>
      </c>
      <c r="L3970">
        <v>1444137375</v>
      </c>
      <c r="M3970" s="13">
        <f t="shared" si="377"/>
        <v>42283.552951388891</v>
      </c>
      <c r="N3970" s="13" t="str">
        <f t="shared" si="378"/>
        <v>2015</v>
      </c>
      <c r="O3970" s="13" t="str">
        <f t="shared" si="379"/>
        <v>Oct</v>
      </c>
      <c r="P3970" s="13">
        <f t="shared" si="380"/>
        <v>42313.594618055555</v>
      </c>
      <c r="Q3970" t="b">
        <v>0</v>
      </c>
      <c r="R3970">
        <v>21</v>
      </c>
      <c r="S3970" t="b">
        <v>0</v>
      </c>
      <c r="T3970" t="s">
        <v>8269</v>
      </c>
      <c r="U3970" s="9" t="s">
        <v>8315</v>
      </c>
      <c r="V3970" t="s">
        <v>8316</v>
      </c>
    </row>
    <row r="3971" spans="1:22" hidden="1" x14ac:dyDescent="0.3">
      <c r="A3971">
        <v>2864</v>
      </c>
      <c r="B3971" s="3" t="s">
        <v>2864</v>
      </c>
      <c r="C3971" s="3" t="s">
        <v>6974</v>
      </c>
      <c r="D3971" s="5">
        <v>2500</v>
      </c>
      <c r="E3971" s="7">
        <v>40</v>
      </c>
      <c r="F3971" s="7">
        <f t="shared" si="381"/>
        <v>2</v>
      </c>
      <c r="G3971" s="7">
        <f t="shared" si="376"/>
        <v>13.33</v>
      </c>
      <c r="H3971" t="s">
        <v>8220</v>
      </c>
      <c r="I3971" t="s">
        <v>8224</v>
      </c>
      <c r="J3971" t="s">
        <v>8246</v>
      </c>
      <c r="K3971">
        <v>1437139080</v>
      </c>
      <c r="L3971">
        <v>1434552207</v>
      </c>
      <c r="M3971" s="13">
        <f t="shared" si="377"/>
        <v>42172.613506944443</v>
      </c>
      <c r="N3971" s="13" t="str">
        <f t="shared" si="378"/>
        <v>2015</v>
      </c>
      <c r="O3971" s="13" t="str">
        <f t="shared" si="379"/>
        <v>Jun</v>
      </c>
      <c r="P3971" s="13">
        <f t="shared" si="380"/>
        <v>42202.554166666669</v>
      </c>
      <c r="Q3971" t="b">
        <v>0</v>
      </c>
      <c r="R3971">
        <v>3</v>
      </c>
      <c r="S3971" t="b">
        <v>0</v>
      </c>
      <c r="T3971" t="s">
        <v>8269</v>
      </c>
      <c r="U3971" s="9" t="s">
        <v>8315</v>
      </c>
      <c r="V3971" t="s">
        <v>8316</v>
      </c>
    </row>
    <row r="3972" spans="1:22" ht="60" hidden="1" x14ac:dyDescent="0.3">
      <c r="A3972">
        <v>2867</v>
      </c>
      <c r="B3972" s="3" t="s">
        <v>2867</v>
      </c>
      <c r="C3972" s="3" t="s">
        <v>6977</v>
      </c>
      <c r="D3972" s="5">
        <v>2500</v>
      </c>
      <c r="E3972" s="7">
        <v>504</v>
      </c>
      <c r="F3972" s="7">
        <f t="shared" si="381"/>
        <v>20</v>
      </c>
      <c r="G3972" s="7">
        <f t="shared" si="376"/>
        <v>50.4</v>
      </c>
      <c r="H3972" t="s">
        <v>8220</v>
      </c>
      <c r="I3972" t="s">
        <v>8223</v>
      </c>
      <c r="J3972" t="s">
        <v>8245</v>
      </c>
      <c r="K3972">
        <v>1467604800</v>
      </c>
      <c r="L3972">
        <v>1465533672</v>
      </c>
      <c r="M3972" s="13">
        <f t="shared" si="377"/>
        <v>42531.195277777777</v>
      </c>
      <c r="N3972" s="13" t="str">
        <f t="shared" si="378"/>
        <v>2016</v>
      </c>
      <c r="O3972" s="13" t="str">
        <f t="shared" si="379"/>
        <v>Jun</v>
      </c>
      <c r="P3972" s="13">
        <f t="shared" si="380"/>
        <v>42555.166666666672</v>
      </c>
      <c r="Q3972" t="b">
        <v>0</v>
      </c>
      <c r="R3972">
        <v>10</v>
      </c>
      <c r="S3972" t="b">
        <v>0</v>
      </c>
      <c r="T3972" t="s">
        <v>8269</v>
      </c>
      <c r="U3972" s="9" t="s">
        <v>8315</v>
      </c>
      <c r="V3972" t="s">
        <v>8316</v>
      </c>
    </row>
    <row r="3973" spans="1:22" ht="60" hidden="1" x14ac:dyDescent="0.3">
      <c r="A3973">
        <v>2873</v>
      </c>
      <c r="B3973" s="3" t="s">
        <v>2873</v>
      </c>
      <c r="C3973" s="3" t="s">
        <v>6983</v>
      </c>
      <c r="D3973" s="5">
        <v>2500</v>
      </c>
      <c r="E3973" s="7">
        <v>953</v>
      </c>
      <c r="F3973" s="7">
        <f t="shared" si="381"/>
        <v>38</v>
      </c>
      <c r="G3973" s="7">
        <f t="shared" si="376"/>
        <v>119.13</v>
      </c>
      <c r="H3973" t="s">
        <v>8220</v>
      </c>
      <c r="I3973" t="s">
        <v>8223</v>
      </c>
      <c r="J3973" t="s">
        <v>8245</v>
      </c>
      <c r="K3973">
        <v>1422473831</v>
      </c>
      <c r="L3973">
        <v>1419881831</v>
      </c>
      <c r="M3973" s="13">
        <f t="shared" si="377"/>
        <v>42002.817488425921</v>
      </c>
      <c r="N3973" s="13" t="str">
        <f t="shared" si="378"/>
        <v>2014</v>
      </c>
      <c r="O3973" s="13" t="str">
        <f t="shared" si="379"/>
        <v>Dec</v>
      </c>
      <c r="P3973" s="13">
        <f t="shared" si="380"/>
        <v>42032.817488425921</v>
      </c>
      <c r="Q3973" t="b">
        <v>0</v>
      </c>
      <c r="R3973">
        <v>8</v>
      </c>
      <c r="S3973" t="b">
        <v>0</v>
      </c>
      <c r="T3973" t="s">
        <v>8269</v>
      </c>
      <c r="U3973" s="9" t="s">
        <v>8315</v>
      </c>
      <c r="V3973" t="s">
        <v>8316</v>
      </c>
    </row>
    <row r="3974" spans="1:22" ht="60" hidden="1" x14ac:dyDescent="0.3">
      <c r="A3974">
        <v>2907</v>
      </c>
      <c r="B3974" s="3" t="s">
        <v>2907</v>
      </c>
      <c r="C3974" s="3" t="s">
        <v>7017</v>
      </c>
      <c r="D3974" s="5">
        <v>2500</v>
      </c>
      <c r="E3974" s="7">
        <v>2</v>
      </c>
      <c r="F3974" s="7">
        <f t="shared" si="381"/>
        <v>0</v>
      </c>
      <c r="G3974" s="7">
        <f t="shared" si="376"/>
        <v>1</v>
      </c>
      <c r="H3974" t="s">
        <v>8220</v>
      </c>
      <c r="I3974" t="s">
        <v>8223</v>
      </c>
      <c r="J3974" t="s">
        <v>8245</v>
      </c>
      <c r="K3974">
        <v>1463259837</v>
      </c>
      <c r="L3974">
        <v>1458075837</v>
      </c>
      <c r="M3974" s="13">
        <f t="shared" si="377"/>
        <v>42444.877743055549</v>
      </c>
      <c r="N3974" s="13" t="str">
        <f t="shared" si="378"/>
        <v>2016</v>
      </c>
      <c r="O3974" s="13" t="str">
        <f t="shared" si="379"/>
        <v>Mar</v>
      </c>
      <c r="P3974" s="13">
        <f t="shared" si="380"/>
        <v>42504.877743055549</v>
      </c>
      <c r="Q3974" t="b">
        <v>0</v>
      </c>
      <c r="R3974">
        <v>2</v>
      </c>
      <c r="S3974" t="b">
        <v>0</v>
      </c>
      <c r="T3974" t="s">
        <v>8269</v>
      </c>
      <c r="U3974" s="9" t="s">
        <v>8315</v>
      </c>
      <c r="V3974" t="s">
        <v>8316</v>
      </c>
    </row>
    <row r="3975" spans="1:22" ht="60" hidden="1" x14ac:dyDescent="0.3">
      <c r="A3975">
        <v>2920</v>
      </c>
      <c r="B3975" s="3" t="s">
        <v>2920</v>
      </c>
      <c r="C3975" s="3" t="s">
        <v>7030</v>
      </c>
      <c r="D3975" s="5">
        <v>2500</v>
      </c>
      <c r="E3975" s="7">
        <v>671</v>
      </c>
      <c r="F3975" s="7">
        <f t="shared" si="381"/>
        <v>27</v>
      </c>
      <c r="G3975" s="7">
        <f t="shared" si="376"/>
        <v>51.62</v>
      </c>
      <c r="H3975" t="s">
        <v>8220</v>
      </c>
      <c r="I3975" t="s">
        <v>8228</v>
      </c>
      <c r="J3975" t="s">
        <v>8250</v>
      </c>
      <c r="K3975">
        <v>1427306470</v>
      </c>
      <c r="L3975">
        <v>1424718070</v>
      </c>
      <c r="M3975" s="13">
        <f t="shared" si="377"/>
        <v>42058.792476851857</v>
      </c>
      <c r="N3975" s="13" t="str">
        <f t="shared" si="378"/>
        <v>2015</v>
      </c>
      <c r="O3975" s="13" t="str">
        <f t="shared" si="379"/>
        <v>Feb</v>
      </c>
      <c r="P3975" s="13">
        <f t="shared" si="380"/>
        <v>42088.750810185185</v>
      </c>
      <c r="Q3975" t="b">
        <v>0</v>
      </c>
      <c r="R3975">
        <v>13</v>
      </c>
      <c r="S3975" t="b">
        <v>0</v>
      </c>
      <c r="T3975" t="s">
        <v>8269</v>
      </c>
      <c r="U3975" s="9" t="s">
        <v>8315</v>
      </c>
      <c r="V3975" t="s">
        <v>8316</v>
      </c>
    </row>
    <row r="3976" spans="1:22" ht="30" hidden="1" x14ac:dyDescent="0.3">
      <c r="A3976">
        <v>3747</v>
      </c>
      <c r="B3976" s="3" t="s">
        <v>3744</v>
      </c>
      <c r="C3976" s="3" t="s">
        <v>7857</v>
      </c>
      <c r="D3976" s="5">
        <v>2500</v>
      </c>
      <c r="E3976" s="7">
        <v>25</v>
      </c>
      <c r="F3976" s="7">
        <f t="shared" si="381"/>
        <v>1</v>
      </c>
      <c r="G3976" s="7">
        <f t="shared" si="376"/>
        <v>25</v>
      </c>
      <c r="H3976" t="s">
        <v>8220</v>
      </c>
      <c r="I3976" t="s">
        <v>8224</v>
      </c>
      <c r="J3976" t="s">
        <v>8246</v>
      </c>
      <c r="K3976">
        <v>1436137140</v>
      </c>
      <c r="L3976">
        <v>1433833896</v>
      </c>
      <c r="M3976" s="13">
        <f t="shared" si="377"/>
        <v>42164.299722222218</v>
      </c>
      <c r="N3976" s="13" t="str">
        <f t="shared" si="378"/>
        <v>2015</v>
      </c>
      <c r="O3976" s="13" t="str">
        <f t="shared" si="379"/>
        <v>Jun</v>
      </c>
      <c r="P3976" s="13">
        <f t="shared" si="380"/>
        <v>42190.957638888889</v>
      </c>
      <c r="Q3976" t="b">
        <v>0</v>
      </c>
      <c r="R3976">
        <v>1</v>
      </c>
      <c r="S3976" t="b">
        <v>0</v>
      </c>
      <c r="T3976" t="s">
        <v>8269</v>
      </c>
      <c r="U3976" s="9" t="s">
        <v>8315</v>
      </c>
      <c r="V3976" t="s">
        <v>8316</v>
      </c>
    </row>
    <row r="3977" spans="1:22" ht="45" hidden="1" x14ac:dyDescent="0.3">
      <c r="A3977">
        <v>3851</v>
      </c>
      <c r="B3977" s="3" t="s">
        <v>3848</v>
      </c>
      <c r="C3977" s="3" t="s">
        <v>7960</v>
      </c>
      <c r="D3977" s="5">
        <v>2500</v>
      </c>
      <c r="E3977" s="7">
        <v>852</v>
      </c>
      <c r="F3977" s="7">
        <f t="shared" si="381"/>
        <v>34</v>
      </c>
      <c r="G3977" s="7">
        <f t="shared" si="376"/>
        <v>35.5</v>
      </c>
      <c r="H3977" t="s">
        <v>8220</v>
      </c>
      <c r="I3977" t="s">
        <v>8224</v>
      </c>
      <c r="J3977" t="s">
        <v>8246</v>
      </c>
      <c r="K3977">
        <v>1437129179</v>
      </c>
      <c r="L3977">
        <v>1434537179</v>
      </c>
      <c r="M3977" s="13">
        <f t="shared" si="377"/>
        <v>42172.439571759256</v>
      </c>
      <c r="N3977" s="13" t="str">
        <f t="shared" si="378"/>
        <v>2015</v>
      </c>
      <c r="O3977" s="13" t="str">
        <f t="shared" si="379"/>
        <v>Jun</v>
      </c>
      <c r="P3977" s="13">
        <f t="shared" si="380"/>
        <v>42202.439571759256</v>
      </c>
      <c r="Q3977" t="b">
        <v>1</v>
      </c>
      <c r="R3977">
        <v>24</v>
      </c>
      <c r="S3977" t="b">
        <v>0</v>
      </c>
      <c r="T3977" t="s">
        <v>8269</v>
      </c>
      <c r="U3977" s="9" t="s">
        <v>8315</v>
      </c>
      <c r="V3977" t="s">
        <v>8316</v>
      </c>
    </row>
    <row r="3978" spans="1:22" ht="45" hidden="1" x14ac:dyDescent="0.3">
      <c r="A3978">
        <v>3859</v>
      </c>
      <c r="B3978" s="3" t="s">
        <v>3856</v>
      </c>
      <c r="C3978" s="3" t="s">
        <v>7968</v>
      </c>
      <c r="D3978" s="5">
        <v>2500</v>
      </c>
      <c r="E3978" s="7">
        <v>1</v>
      </c>
      <c r="F3978" s="7">
        <f t="shared" si="381"/>
        <v>0</v>
      </c>
      <c r="G3978" s="7">
        <f t="shared" ref="G3978:G4041" si="382">IFERROR(ROUND(E3978/R3978,2),0)</f>
        <v>1</v>
      </c>
      <c r="H3978" t="s">
        <v>8220</v>
      </c>
      <c r="I3978" t="s">
        <v>8223</v>
      </c>
      <c r="J3978" t="s">
        <v>8245</v>
      </c>
      <c r="K3978">
        <v>1403730000</v>
      </c>
      <c r="L3978">
        <v>1401485207</v>
      </c>
      <c r="M3978" s="13">
        <f t="shared" ref="M3978:M4041" si="383">(((L3978/60)/60)/24)+DATE(1970,1,1)</f>
        <v>41789.893599537041</v>
      </c>
      <c r="N3978" s="13" t="str">
        <f t="shared" ref="N3978:N4041" si="384">TEXT(M3978, "YYY")</f>
        <v>2014</v>
      </c>
      <c r="O3978" s="13" t="str">
        <f t="shared" ref="O3978:O4041" si="385">TEXT(M3978,"MMM")</f>
        <v>May</v>
      </c>
      <c r="P3978" s="13">
        <f t="shared" ref="P3978:P4041" si="386">(((K3978/60)/60)/24)+DATE(1970,1,1)</f>
        <v>41815.875</v>
      </c>
      <c r="Q3978" t="b">
        <v>0</v>
      </c>
      <c r="R3978">
        <v>1</v>
      </c>
      <c r="S3978" t="b">
        <v>0</v>
      </c>
      <c r="T3978" t="s">
        <v>8269</v>
      </c>
      <c r="U3978" s="9" t="s">
        <v>8315</v>
      </c>
      <c r="V3978" t="s">
        <v>8316</v>
      </c>
    </row>
    <row r="3979" spans="1:22" ht="45" hidden="1" x14ac:dyDescent="0.3">
      <c r="A3979">
        <v>3897</v>
      </c>
      <c r="B3979" s="3" t="s">
        <v>3894</v>
      </c>
      <c r="C3979" s="3" t="s">
        <v>8005</v>
      </c>
      <c r="D3979" s="5">
        <v>2500</v>
      </c>
      <c r="E3979" s="7">
        <v>440</v>
      </c>
      <c r="F3979" s="7">
        <f t="shared" si="381"/>
        <v>18</v>
      </c>
      <c r="G3979" s="7">
        <f t="shared" si="382"/>
        <v>44</v>
      </c>
      <c r="H3979" t="s">
        <v>8220</v>
      </c>
      <c r="I3979" t="s">
        <v>8227</v>
      </c>
      <c r="J3979" t="s">
        <v>8249</v>
      </c>
      <c r="K3979">
        <v>1420750683</v>
      </c>
      <c r="L3979">
        <v>1418158683</v>
      </c>
      <c r="M3979" s="13">
        <f t="shared" si="383"/>
        <v>41982.87364583333</v>
      </c>
      <c r="N3979" s="13" t="str">
        <f t="shared" si="384"/>
        <v>2014</v>
      </c>
      <c r="O3979" s="13" t="str">
        <f t="shared" si="385"/>
        <v>Dec</v>
      </c>
      <c r="P3979" s="13">
        <f t="shared" si="386"/>
        <v>42012.87364583333</v>
      </c>
      <c r="Q3979" t="b">
        <v>0</v>
      </c>
      <c r="R3979">
        <v>10</v>
      </c>
      <c r="S3979" t="b">
        <v>0</v>
      </c>
      <c r="T3979" t="s">
        <v>8269</v>
      </c>
      <c r="U3979" s="9" t="s">
        <v>8315</v>
      </c>
      <c r="V3979" t="s">
        <v>8316</v>
      </c>
    </row>
    <row r="3980" spans="1:22" ht="60" hidden="1" x14ac:dyDescent="0.3">
      <c r="A3980">
        <v>3898</v>
      </c>
      <c r="B3980" s="3" t="s">
        <v>3895</v>
      </c>
      <c r="C3980" s="3" t="s">
        <v>8006</v>
      </c>
      <c r="D3980" s="5">
        <v>2500</v>
      </c>
      <c r="E3980" s="7">
        <v>814</v>
      </c>
      <c r="F3980" s="7">
        <f t="shared" si="381"/>
        <v>33</v>
      </c>
      <c r="G3980" s="7">
        <f t="shared" si="382"/>
        <v>50.88</v>
      </c>
      <c r="H3980" t="s">
        <v>8220</v>
      </c>
      <c r="I3980" t="s">
        <v>8224</v>
      </c>
      <c r="J3980" t="s">
        <v>8246</v>
      </c>
      <c r="K3980">
        <v>1439827200</v>
      </c>
      <c r="L3980">
        <v>1436355270</v>
      </c>
      <c r="M3980" s="13">
        <f t="shared" si="383"/>
        <v>42193.482291666667</v>
      </c>
      <c r="N3980" s="13" t="str">
        <f t="shared" si="384"/>
        <v>2015</v>
      </c>
      <c r="O3980" s="13" t="str">
        <f t="shared" si="385"/>
        <v>Jul</v>
      </c>
      <c r="P3980" s="13">
        <f t="shared" si="386"/>
        <v>42233.666666666672</v>
      </c>
      <c r="Q3980" t="b">
        <v>0</v>
      </c>
      <c r="R3980">
        <v>16</v>
      </c>
      <c r="S3980" t="b">
        <v>0</v>
      </c>
      <c r="T3980" t="s">
        <v>8269</v>
      </c>
      <c r="U3980" s="9" t="s">
        <v>8315</v>
      </c>
      <c r="V3980" t="s">
        <v>8316</v>
      </c>
    </row>
    <row r="3981" spans="1:22" ht="45" hidden="1" x14ac:dyDescent="0.3">
      <c r="A3981">
        <v>3900</v>
      </c>
      <c r="B3981" s="3" t="s">
        <v>3897</v>
      </c>
      <c r="C3981" s="3" t="s">
        <v>8008</v>
      </c>
      <c r="D3981" s="5">
        <v>2500</v>
      </c>
      <c r="E3981" s="7">
        <v>135</v>
      </c>
      <c r="F3981" s="7">
        <f t="shared" si="381"/>
        <v>5</v>
      </c>
      <c r="G3981" s="7">
        <f t="shared" si="382"/>
        <v>27</v>
      </c>
      <c r="H3981" t="s">
        <v>8220</v>
      </c>
      <c r="I3981" t="s">
        <v>8223</v>
      </c>
      <c r="J3981" t="s">
        <v>8245</v>
      </c>
      <c r="K3981">
        <v>1433988791</v>
      </c>
      <c r="L3981">
        <v>1431396791</v>
      </c>
      <c r="M3981" s="13">
        <f t="shared" si="383"/>
        <v>42136.092488425929</v>
      </c>
      <c r="N3981" s="13" t="str">
        <f t="shared" si="384"/>
        <v>2015</v>
      </c>
      <c r="O3981" s="13" t="str">
        <f t="shared" si="385"/>
        <v>May</v>
      </c>
      <c r="P3981" s="13">
        <f t="shared" si="386"/>
        <v>42166.092488425929</v>
      </c>
      <c r="Q3981" t="b">
        <v>0</v>
      </c>
      <c r="R3981">
        <v>5</v>
      </c>
      <c r="S3981" t="b">
        <v>0</v>
      </c>
      <c r="T3981" t="s">
        <v>8269</v>
      </c>
      <c r="U3981" s="9" t="s">
        <v>8315</v>
      </c>
      <c r="V3981" t="s">
        <v>8316</v>
      </c>
    </row>
    <row r="3982" spans="1:22" ht="60" hidden="1" x14ac:dyDescent="0.3">
      <c r="A3982">
        <v>3914</v>
      </c>
      <c r="B3982" s="3" t="s">
        <v>3911</v>
      </c>
      <c r="C3982" s="3" t="s">
        <v>8022</v>
      </c>
      <c r="D3982" s="5">
        <v>2500</v>
      </c>
      <c r="E3982" s="7">
        <v>909</v>
      </c>
      <c r="F3982" s="7">
        <f t="shared" si="381"/>
        <v>36</v>
      </c>
      <c r="G3982" s="7">
        <f t="shared" si="382"/>
        <v>33.67</v>
      </c>
      <c r="H3982" t="s">
        <v>8220</v>
      </c>
      <c r="I3982" t="s">
        <v>8224</v>
      </c>
      <c r="J3982" t="s">
        <v>8246</v>
      </c>
      <c r="K3982">
        <v>1431298740</v>
      </c>
      <c r="L3982">
        <v>1429558756</v>
      </c>
      <c r="M3982" s="13">
        <f t="shared" si="383"/>
        <v>42114.818935185183</v>
      </c>
      <c r="N3982" s="13" t="str">
        <f t="shared" si="384"/>
        <v>2015</v>
      </c>
      <c r="O3982" s="13" t="str">
        <f t="shared" si="385"/>
        <v>Apr</v>
      </c>
      <c r="P3982" s="13">
        <f t="shared" si="386"/>
        <v>42134.957638888889</v>
      </c>
      <c r="Q3982" t="b">
        <v>0</v>
      </c>
      <c r="R3982">
        <v>27</v>
      </c>
      <c r="S3982" t="b">
        <v>0</v>
      </c>
      <c r="T3982" t="s">
        <v>8269</v>
      </c>
      <c r="U3982" s="9" t="s">
        <v>8315</v>
      </c>
      <c r="V3982" t="s">
        <v>8316</v>
      </c>
    </row>
    <row r="3983" spans="1:22" ht="45" hidden="1" x14ac:dyDescent="0.3">
      <c r="A3983">
        <v>3920</v>
      </c>
      <c r="B3983" s="3" t="s">
        <v>3917</v>
      </c>
      <c r="C3983" s="3" t="s">
        <v>8028</v>
      </c>
      <c r="D3983" s="5">
        <v>2500</v>
      </c>
      <c r="E3983" s="7">
        <v>135</v>
      </c>
      <c r="F3983" s="7">
        <f t="shared" si="381"/>
        <v>5</v>
      </c>
      <c r="G3983" s="7">
        <f t="shared" si="382"/>
        <v>45</v>
      </c>
      <c r="H3983" t="s">
        <v>8220</v>
      </c>
      <c r="I3983" t="s">
        <v>8224</v>
      </c>
      <c r="J3983" t="s">
        <v>8246</v>
      </c>
      <c r="K3983">
        <v>1479032260</v>
      </c>
      <c r="L3983">
        <v>1476436660</v>
      </c>
      <c r="M3983" s="13">
        <f t="shared" si="383"/>
        <v>42657.38726851852</v>
      </c>
      <c r="N3983" s="13" t="str">
        <f t="shared" si="384"/>
        <v>2016</v>
      </c>
      <c r="O3983" s="13" t="str">
        <f t="shared" si="385"/>
        <v>Oct</v>
      </c>
      <c r="P3983" s="13">
        <f t="shared" si="386"/>
        <v>42687.428935185191</v>
      </c>
      <c r="Q3983" t="b">
        <v>0</v>
      </c>
      <c r="R3983">
        <v>3</v>
      </c>
      <c r="S3983" t="b">
        <v>0</v>
      </c>
      <c r="T3983" t="s">
        <v>8269</v>
      </c>
      <c r="U3983" s="9" t="s">
        <v>8315</v>
      </c>
      <c r="V3983" t="s">
        <v>8316</v>
      </c>
    </row>
    <row r="3984" spans="1:22" ht="60" hidden="1" x14ac:dyDescent="0.3">
      <c r="A3984">
        <v>3927</v>
      </c>
      <c r="B3984" s="3" t="s">
        <v>3924</v>
      </c>
      <c r="C3984" s="3" t="s">
        <v>8035</v>
      </c>
      <c r="D3984" s="5">
        <v>2500</v>
      </c>
      <c r="E3984" s="7">
        <v>25</v>
      </c>
      <c r="F3984" s="7">
        <f t="shared" si="381"/>
        <v>1</v>
      </c>
      <c r="G3984" s="7">
        <f t="shared" si="382"/>
        <v>12.5</v>
      </c>
      <c r="H3984" t="s">
        <v>8220</v>
      </c>
      <c r="I3984" t="s">
        <v>8224</v>
      </c>
      <c r="J3984" t="s">
        <v>8246</v>
      </c>
      <c r="K3984">
        <v>1407565504</v>
      </c>
      <c r="L3984">
        <v>1404973504</v>
      </c>
      <c r="M3984" s="13">
        <f t="shared" si="383"/>
        <v>41830.267407407409</v>
      </c>
      <c r="N3984" s="13" t="str">
        <f t="shared" si="384"/>
        <v>2014</v>
      </c>
      <c r="O3984" s="13" t="str">
        <f t="shared" si="385"/>
        <v>Jul</v>
      </c>
      <c r="P3984" s="13">
        <f t="shared" si="386"/>
        <v>41860.267407407409</v>
      </c>
      <c r="Q3984" t="b">
        <v>0</v>
      </c>
      <c r="R3984">
        <v>2</v>
      </c>
      <c r="S3984" t="b">
        <v>0</v>
      </c>
      <c r="T3984" t="s">
        <v>8269</v>
      </c>
      <c r="U3984" s="9" t="s">
        <v>8315</v>
      </c>
      <c r="V3984" t="s">
        <v>8316</v>
      </c>
    </row>
    <row r="3985" spans="1:22" ht="60" hidden="1" x14ac:dyDescent="0.3">
      <c r="A3985">
        <v>3980</v>
      </c>
      <c r="B3985" s="3" t="s">
        <v>3977</v>
      </c>
      <c r="C3985" s="3" t="s">
        <v>8087</v>
      </c>
      <c r="D3985" s="5">
        <v>2500</v>
      </c>
      <c r="E3985" s="7">
        <v>450</v>
      </c>
      <c r="F3985" s="7">
        <f t="shared" si="381"/>
        <v>18</v>
      </c>
      <c r="G3985" s="7">
        <f t="shared" si="382"/>
        <v>64.290000000000006</v>
      </c>
      <c r="H3985" t="s">
        <v>8220</v>
      </c>
      <c r="I3985" t="s">
        <v>8223</v>
      </c>
      <c r="J3985" t="s">
        <v>8245</v>
      </c>
      <c r="K3985">
        <v>1404570147</v>
      </c>
      <c r="L3985">
        <v>1401978147</v>
      </c>
      <c r="M3985" s="13">
        <f t="shared" si="383"/>
        <v>41795.598923611113</v>
      </c>
      <c r="N3985" s="13" t="str">
        <f t="shared" si="384"/>
        <v>2014</v>
      </c>
      <c r="O3985" s="13" t="str">
        <f t="shared" si="385"/>
        <v>Jun</v>
      </c>
      <c r="P3985" s="13">
        <f t="shared" si="386"/>
        <v>41825.598923611113</v>
      </c>
      <c r="Q3985" t="b">
        <v>0</v>
      </c>
      <c r="R3985">
        <v>7</v>
      </c>
      <c r="S3985" t="b">
        <v>0</v>
      </c>
      <c r="T3985" t="s">
        <v>8269</v>
      </c>
      <c r="U3985" s="9" t="s">
        <v>8315</v>
      </c>
      <c r="V3985" t="s">
        <v>8316</v>
      </c>
    </row>
    <row r="3986" spans="1:22" ht="60" hidden="1" x14ac:dyDescent="0.3">
      <c r="A3986">
        <v>4030</v>
      </c>
      <c r="B3986" s="3" t="s">
        <v>4026</v>
      </c>
      <c r="C3986" s="3" t="s">
        <v>8135</v>
      </c>
      <c r="D3986" s="5">
        <v>2500</v>
      </c>
      <c r="E3986" s="7">
        <v>400</v>
      </c>
      <c r="F3986" s="7">
        <f t="shared" si="381"/>
        <v>16</v>
      </c>
      <c r="G3986" s="7">
        <f t="shared" si="382"/>
        <v>66.67</v>
      </c>
      <c r="H3986" t="s">
        <v>8220</v>
      </c>
      <c r="I3986" t="s">
        <v>8223</v>
      </c>
      <c r="J3986" t="s">
        <v>8245</v>
      </c>
      <c r="K3986">
        <v>1454525340</v>
      </c>
      <c r="L3986">
        <v>1452008599</v>
      </c>
      <c r="M3986" s="13">
        <f t="shared" si="383"/>
        <v>42374.655081018514</v>
      </c>
      <c r="N3986" s="13" t="str">
        <f t="shared" si="384"/>
        <v>2016</v>
      </c>
      <c r="O3986" s="13" t="str">
        <f t="shared" si="385"/>
        <v>Jan</v>
      </c>
      <c r="P3986" s="13">
        <f t="shared" si="386"/>
        <v>42403.784027777772</v>
      </c>
      <c r="Q3986" t="b">
        <v>0</v>
      </c>
      <c r="R3986">
        <v>6</v>
      </c>
      <c r="S3986" t="b">
        <v>0</v>
      </c>
      <c r="T3986" t="s">
        <v>8269</v>
      </c>
      <c r="U3986" s="9" t="s">
        <v>8315</v>
      </c>
      <c r="V3986" t="s">
        <v>8316</v>
      </c>
    </row>
    <row r="3987" spans="1:22" ht="45" hidden="1" x14ac:dyDescent="0.3">
      <c r="A3987">
        <v>4038</v>
      </c>
      <c r="B3987" s="3" t="s">
        <v>4034</v>
      </c>
      <c r="C3987" s="3" t="s">
        <v>8142</v>
      </c>
      <c r="D3987" s="5">
        <v>2500</v>
      </c>
      <c r="E3987" s="7">
        <v>301</v>
      </c>
      <c r="F3987" s="7">
        <f t="shared" si="381"/>
        <v>12</v>
      </c>
      <c r="G3987" s="7">
        <f t="shared" si="382"/>
        <v>75.25</v>
      </c>
      <c r="H3987" t="s">
        <v>8220</v>
      </c>
      <c r="I3987" t="s">
        <v>8223</v>
      </c>
      <c r="J3987" t="s">
        <v>8245</v>
      </c>
      <c r="K3987">
        <v>1413573010</v>
      </c>
      <c r="L3987">
        <v>1408389010</v>
      </c>
      <c r="M3987" s="13">
        <f t="shared" si="383"/>
        <v>41869.798726851855</v>
      </c>
      <c r="N3987" s="13" t="str">
        <f t="shared" si="384"/>
        <v>2014</v>
      </c>
      <c r="O3987" s="13" t="str">
        <f t="shared" si="385"/>
        <v>Aug</v>
      </c>
      <c r="P3987" s="13">
        <f t="shared" si="386"/>
        <v>41929.798726851855</v>
      </c>
      <c r="Q3987" t="b">
        <v>0</v>
      </c>
      <c r="R3987">
        <v>4</v>
      </c>
      <c r="S3987" t="b">
        <v>0</v>
      </c>
      <c r="T3987" t="s">
        <v>8269</v>
      </c>
      <c r="U3987" s="9" t="s">
        <v>8315</v>
      </c>
      <c r="V3987" t="s">
        <v>8316</v>
      </c>
    </row>
    <row r="3988" spans="1:22" ht="45" hidden="1" x14ac:dyDescent="0.3">
      <c r="A3988">
        <v>4093</v>
      </c>
      <c r="B3988" s="3" t="s">
        <v>4089</v>
      </c>
      <c r="C3988" s="3" t="s">
        <v>8196</v>
      </c>
      <c r="D3988" s="5">
        <v>2500</v>
      </c>
      <c r="E3988" s="7">
        <v>60</v>
      </c>
      <c r="F3988" s="7">
        <f t="shared" si="381"/>
        <v>2</v>
      </c>
      <c r="G3988" s="7">
        <f t="shared" si="382"/>
        <v>15</v>
      </c>
      <c r="H3988" t="s">
        <v>8220</v>
      </c>
      <c r="I3988" t="s">
        <v>8224</v>
      </c>
      <c r="J3988" t="s">
        <v>8246</v>
      </c>
      <c r="K3988">
        <v>1440272093</v>
      </c>
      <c r="L3988">
        <v>1435088093</v>
      </c>
      <c r="M3988" s="13">
        <f t="shared" si="383"/>
        <v>42178.815891203703</v>
      </c>
      <c r="N3988" s="13" t="str">
        <f t="shared" si="384"/>
        <v>2015</v>
      </c>
      <c r="O3988" s="13" t="str">
        <f t="shared" si="385"/>
        <v>Jun</v>
      </c>
      <c r="P3988" s="13">
        <f t="shared" si="386"/>
        <v>42238.815891203703</v>
      </c>
      <c r="Q3988" t="b">
        <v>0</v>
      </c>
      <c r="R3988">
        <v>4</v>
      </c>
      <c r="S3988" t="b">
        <v>0</v>
      </c>
      <c r="T3988" t="s">
        <v>8269</v>
      </c>
      <c r="U3988" s="9" t="s">
        <v>8315</v>
      </c>
      <c r="V3988" t="s">
        <v>8316</v>
      </c>
    </row>
    <row r="3989" spans="1:22" ht="45" hidden="1" x14ac:dyDescent="0.3">
      <c r="A3989">
        <v>4112</v>
      </c>
      <c r="B3989" s="3" t="s">
        <v>4108</v>
      </c>
      <c r="C3989" s="3" t="s">
        <v>6961</v>
      </c>
      <c r="D3989" s="5">
        <v>2500</v>
      </c>
      <c r="E3989" s="7">
        <v>1</v>
      </c>
      <c r="F3989" s="7">
        <f t="shared" si="381"/>
        <v>0</v>
      </c>
      <c r="G3989" s="7">
        <f t="shared" si="382"/>
        <v>1</v>
      </c>
      <c r="H3989" t="s">
        <v>8220</v>
      </c>
      <c r="I3989" t="s">
        <v>8240</v>
      </c>
      <c r="J3989" t="s">
        <v>8248</v>
      </c>
      <c r="K3989">
        <v>1456617600</v>
      </c>
      <c r="L3989">
        <v>1454280186</v>
      </c>
      <c r="M3989" s="13">
        <f t="shared" si="383"/>
        <v>42400.946597222224</v>
      </c>
      <c r="N3989" s="13" t="str">
        <f t="shared" si="384"/>
        <v>2016</v>
      </c>
      <c r="O3989" s="13" t="str">
        <f t="shared" si="385"/>
        <v>Jan</v>
      </c>
      <c r="P3989" s="13">
        <f t="shared" si="386"/>
        <v>42428</v>
      </c>
      <c r="Q3989" t="b">
        <v>0</v>
      </c>
      <c r="R3989">
        <v>1</v>
      </c>
      <c r="S3989" t="b">
        <v>0</v>
      </c>
      <c r="T3989" t="s">
        <v>8269</v>
      </c>
      <c r="U3989" s="9" t="s">
        <v>8315</v>
      </c>
      <c r="V3989" t="s">
        <v>8316</v>
      </c>
    </row>
    <row r="3990" spans="1:22" ht="45" hidden="1" x14ac:dyDescent="0.3">
      <c r="A3990">
        <v>3865</v>
      </c>
      <c r="B3990" s="3" t="s">
        <v>3862</v>
      </c>
      <c r="C3990" s="3" t="s">
        <v>7974</v>
      </c>
      <c r="D3990" s="5">
        <v>2413</v>
      </c>
      <c r="E3990" s="7">
        <v>650</v>
      </c>
      <c r="F3990" s="7">
        <f t="shared" si="381"/>
        <v>27</v>
      </c>
      <c r="G3990" s="7">
        <f t="shared" si="382"/>
        <v>46.43</v>
      </c>
      <c r="H3990" t="s">
        <v>8220</v>
      </c>
      <c r="I3990" t="s">
        <v>8228</v>
      </c>
      <c r="J3990" t="s">
        <v>8250</v>
      </c>
      <c r="K3990">
        <v>1409376600</v>
      </c>
      <c r="L3990">
        <v>1405957098</v>
      </c>
      <c r="M3990" s="13">
        <f t="shared" si="383"/>
        <v>41841.651597222226</v>
      </c>
      <c r="N3990" s="13" t="str">
        <f t="shared" si="384"/>
        <v>2014</v>
      </c>
      <c r="O3990" s="13" t="str">
        <f t="shared" si="385"/>
        <v>Jul</v>
      </c>
      <c r="P3990" s="13">
        <f t="shared" si="386"/>
        <v>41881.229166666664</v>
      </c>
      <c r="Q3990" t="b">
        <v>0</v>
      </c>
      <c r="R3990">
        <v>14</v>
      </c>
      <c r="S3990" t="b">
        <v>0</v>
      </c>
      <c r="T3990" t="s">
        <v>8269</v>
      </c>
      <c r="U3990" s="9" t="s">
        <v>8315</v>
      </c>
      <c r="V3990" t="s">
        <v>8316</v>
      </c>
    </row>
    <row r="3991" spans="1:22" ht="45" hidden="1" x14ac:dyDescent="0.3">
      <c r="A3991">
        <v>4081</v>
      </c>
      <c r="B3991" s="3" t="s">
        <v>4077</v>
      </c>
      <c r="C3991" s="3" t="s">
        <v>8184</v>
      </c>
      <c r="D3991" s="5">
        <v>2224</v>
      </c>
      <c r="E3991" s="7">
        <v>350</v>
      </c>
      <c r="F3991" s="7">
        <f t="shared" si="381"/>
        <v>16</v>
      </c>
      <c r="G3991" s="7">
        <f t="shared" si="382"/>
        <v>29.17</v>
      </c>
      <c r="H3991" t="s">
        <v>8220</v>
      </c>
      <c r="I3991" t="s">
        <v>8223</v>
      </c>
      <c r="J3991" t="s">
        <v>8245</v>
      </c>
      <c r="K3991">
        <v>1425819425</v>
      </c>
      <c r="L3991">
        <v>1423231025</v>
      </c>
      <c r="M3991" s="13">
        <f t="shared" si="383"/>
        <v>42041.581307870365</v>
      </c>
      <c r="N3991" s="13" t="str">
        <f t="shared" si="384"/>
        <v>2015</v>
      </c>
      <c r="O3991" s="13" t="str">
        <f t="shared" si="385"/>
        <v>Feb</v>
      </c>
      <c r="P3991" s="13">
        <f t="shared" si="386"/>
        <v>42071.539641203708</v>
      </c>
      <c r="Q3991" t="b">
        <v>0</v>
      </c>
      <c r="R3991">
        <v>12</v>
      </c>
      <c r="S3991" t="b">
        <v>0</v>
      </c>
      <c r="T3991" t="s">
        <v>8269</v>
      </c>
      <c r="U3991" s="9" t="s">
        <v>8315</v>
      </c>
      <c r="V3991" t="s">
        <v>8316</v>
      </c>
    </row>
    <row r="3992" spans="1:22" ht="45" hidden="1" x14ac:dyDescent="0.3">
      <c r="A3992">
        <v>3743</v>
      </c>
      <c r="B3992" s="3" t="s">
        <v>3740</v>
      </c>
      <c r="C3992" s="3" t="s">
        <v>7853</v>
      </c>
      <c r="D3992" s="5">
        <v>2200</v>
      </c>
      <c r="E3992" s="7">
        <v>0</v>
      </c>
      <c r="F3992" s="7">
        <f t="shared" si="381"/>
        <v>0</v>
      </c>
      <c r="G3992" s="7">
        <f t="shared" si="382"/>
        <v>0</v>
      </c>
      <c r="H3992" t="s">
        <v>8220</v>
      </c>
      <c r="I3992" t="s">
        <v>8223</v>
      </c>
      <c r="J3992" t="s">
        <v>8245</v>
      </c>
      <c r="K3992">
        <v>1404406964</v>
      </c>
      <c r="L3992">
        <v>1401814964</v>
      </c>
      <c r="M3992" s="13">
        <f t="shared" si="383"/>
        <v>41793.710231481484</v>
      </c>
      <c r="N3992" s="13" t="str">
        <f t="shared" si="384"/>
        <v>2014</v>
      </c>
      <c r="O3992" s="13" t="str">
        <f t="shared" si="385"/>
        <v>Jun</v>
      </c>
      <c r="P3992" s="13">
        <f t="shared" si="386"/>
        <v>41823.710231481484</v>
      </c>
      <c r="Q3992" t="b">
        <v>0</v>
      </c>
      <c r="R3992">
        <v>0</v>
      </c>
      <c r="S3992" t="b">
        <v>0</v>
      </c>
      <c r="T3992" t="s">
        <v>8269</v>
      </c>
      <c r="U3992" s="9" t="s">
        <v>8315</v>
      </c>
      <c r="V3992" t="s">
        <v>8316</v>
      </c>
    </row>
    <row r="3993" spans="1:22" ht="60" hidden="1" x14ac:dyDescent="0.3">
      <c r="A3993">
        <v>2847</v>
      </c>
      <c r="B3993" s="3" t="s">
        <v>2847</v>
      </c>
      <c r="C3993" s="3" t="s">
        <v>6957</v>
      </c>
      <c r="D3993" s="5">
        <v>2000</v>
      </c>
      <c r="E3993" s="7">
        <v>0</v>
      </c>
      <c r="F3993" s="7">
        <f t="shared" si="381"/>
        <v>0</v>
      </c>
      <c r="G3993" s="7">
        <f t="shared" si="382"/>
        <v>0</v>
      </c>
      <c r="H3993" t="s">
        <v>8220</v>
      </c>
      <c r="I3993" t="s">
        <v>8223</v>
      </c>
      <c r="J3993" t="s">
        <v>8245</v>
      </c>
      <c r="K3993">
        <v>1464031265</v>
      </c>
      <c r="L3993">
        <v>1458847265</v>
      </c>
      <c r="M3993" s="13">
        <f t="shared" si="383"/>
        <v>42453.806307870371</v>
      </c>
      <c r="N3993" s="13" t="str">
        <f t="shared" si="384"/>
        <v>2016</v>
      </c>
      <c r="O3993" s="13" t="str">
        <f t="shared" si="385"/>
        <v>Mar</v>
      </c>
      <c r="P3993" s="13">
        <f t="shared" si="386"/>
        <v>42513.806307870371</v>
      </c>
      <c r="Q3993" t="b">
        <v>0</v>
      </c>
      <c r="R3993">
        <v>0</v>
      </c>
      <c r="S3993" t="b">
        <v>0</v>
      </c>
      <c r="T3993" t="s">
        <v>8269</v>
      </c>
      <c r="U3993" s="9" t="s">
        <v>8315</v>
      </c>
      <c r="V3993" t="s">
        <v>8316</v>
      </c>
    </row>
    <row r="3994" spans="1:22" ht="45" hidden="1" x14ac:dyDescent="0.3">
      <c r="A3994">
        <v>2859</v>
      </c>
      <c r="B3994" s="3" t="s">
        <v>2859</v>
      </c>
      <c r="C3994" s="3" t="s">
        <v>6969</v>
      </c>
      <c r="D3994" s="5">
        <v>2000</v>
      </c>
      <c r="E3994" s="7">
        <v>35</v>
      </c>
      <c r="F3994" s="7">
        <f t="shared" si="381"/>
        <v>2</v>
      </c>
      <c r="G3994" s="7">
        <f t="shared" si="382"/>
        <v>35</v>
      </c>
      <c r="H3994" t="s">
        <v>8220</v>
      </c>
      <c r="I3994" t="s">
        <v>8225</v>
      </c>
      <c r="J3994" t="s">
        <v>8247</v>
      </c>
      <c r="K3994">
        <v>1444984904</v>
      </c>
      <c r="L3994">
        <v>1439800904</v>
      </c>
      <c r="M3994" s="13">
        <f t="shared" si="383"/>
        <v>42233.362314814818</v>
      </c>
      <c r="N3994" s="13" t="str">
        <f t="shared" si="384"/>
        <v>2015</v>
      </c>
      <c r="O3994" s="13" t="str">
        <f t="shared" si="385"/>
        <v>Aug</v>
      </c>
      <c r="P3994" s="13">
        <f t="shared" si="386"/>
        <v>42293.362314814818</v>
      </c>
      <c r="Q3994" t="b">
        <v>0</v>
      </c>
      <c r="R3994">
        <v>1</v>
      </c>
      <c r="S3994" t="b">
        <v>0</v>
      </c>
      <c r="T3994" t="s">
        <v>8269</v>
      </c>
      <c r="U3994" s="9" t="s">
        <v>8315</v>
      </c>
      <c r="V3994" t="s">
        <v>8316</v>
      </c>
    </row>
    <row r="3995" spans="1:22" ht="60" hidden="1" x14ac:dyDescent="0.3">
      <c r="A3995">
        <v>2890</v>
      </c>
      <c r="B3995" s="3" t="s">
        <v>2890</v>
      </c>
      <c r="C3995" s="3" t="s">
        <v>7000</v>
      </c>
      <c r="D3995" s="5">
        <v>2000</v>
      </c>
      <c r="E3995" s="7">
        <v>21</v>
      </c>
      <c r="F3995" s="7">
        <f t="shared" si="381"/>
        <v>1</v>
      </c>
      <c r="G3995" s="7">
        <f t="shared" si="382"/>
        <v>7</v>
      </c>
      <c r="H3995" t="s">
        <v>8220</v>
      </c>
      <c r="I3995" t="s">
        <v>8223</v>
      </c>
      <c r="J3995" t="s">
        <v>8245</v>
      </c>
      <c r="K3995">
        <v>1407553200</v>
      </c>
      <c r="L3995">
        <v>1405100992</v>
      </c>
      <c r="M3995" s="13">
        <f t="shared" si="383"/>
        <v>41831.742962962962</v>
      </c>
      <c r="N3995" s="13" t="str">
        <f t="shared" si="384"/>
        <v>2014</v>
      </c>
      <c r="O3995" s="13" t="str">
        <f t="shared" si="385"/>
        <v>Jul</v>
      </c>
      <c r="P3995" s="13">
        <f t="shared" si="386"/>
        <v>41860.125</v>
      </c>
      <c r="Q3995" t="b">
        <v>0</v>
      </c>
      <c r="R3995">
        <v>3</v>
      </c>
      <c r="S3995" t="b">
        <v>0</v>
      </c>
      <c r="T3995" t="s">
        <v>8269</v>
      </c>
      <c r="U3995" s="9" t="s">
        <v>8315</v>
      </c>
      <c r="V3995" t="s">
        <v>8316</v>
      </c>
    </row>
    <row r="3996" spans="1:22" ht="45" hidden="1" x14ac:dyDescent="0.3">
      <c r="A3996">
        <v>2917</v>
      </c>
      <c r="B3996" s="3" t="s">
        <v>2917</v>
      </c>
      <c r="C3996" s="3" t="s">
        <v>7027</v>
      </c>
      <c r="D3996" s="5">
        <v>2000</v>
      </c>
      <c r="E3996" s="7">
        <v>437</v>
      </c>
      <c r="F3996" s="7">
        <f t="shared" si="381"/>
        <v>22</v>
      </c>
      <c r="G3996" s="7">
        <f t="shared" si="382"/>
        <v>48.56</v>
      </c>
      <c r="H3996" t="s">
        <v>8220</v>
      </c>
      <c r="I3996" t="s">
        <v>8223</v>
      </c>
      <c r="J3996" t="s">
        <v>8245</v>
      </c>
      <c r="K3996">
        <v>1442381847</v>
      </c>
      <c r="L3996">
        <v>1440826647</v>
      </c>
      <c r="M3996" s="13">
        <f t="shared" si="383"/>
        <v>42245.234340277777</v>
      </c>
      <c r="N3996" s="13" t="str">
        <f t="shared" si="384"/>
        <v>2015</v>
      </c>
      <c r="O3996" s="13" t="str">
        <f t="shared" si="385"/>
        <v>Aug</v>
      </c>
      <c r="P3996" s="13">
        <f t="shared" si="386"/>
        <v>42263.234340277777</v>
      </c>
      <c r="Q3996" t="b">
        <v>0</v>
      </c>
      <c r="R3996">
        <v>9</v>
      </c>
      <c r="S3996" t="b">
        <v>0</v>
      </c>
      <c r="T3996" t="s">
        <v>8269</v>
      </c>
      <c r="U3996" s="9" t="s">
        <v>8315</v>
      </c>
      <c r="V3996" t="s">
        <v>8316</v>
      </c>
    </row>
    <row r="3997" spans="1:22" ht="60" hidden="1" x14ac:dyDescent="0.3">
      <c r="A3997">
        <v>3740</v>
      </c>
      <c r="B3997" s="3" t="s">
        <v>3737</v>
      </c>
      <c r="C3997" s="3" t="s">
        <v>7850</v>
      </c>
      <c r="D3997" s="5">
        <v>2000</v>
      </c>
      <c r="E3997" s="7">
        <v>358</v>
      </c>
      <c r="F3997" s="7">
        <f t="shared" si="381"/>
        <v>18</v>
      </c>
      <c r="G3997" s="7">
        <f t="shared" si="382"/>
        <v>25.57</v>
      </c>
      <c r="H3997" t="s">
        <v>8220</v>
      </c>
      <c r="I3997" t="s">
        <v>8223</v>
      </c>
      <c r="J3997" t="s">
        <v>8245</v>
      </c>
      <c r="K3997">
        <v>1407808438</v>
      </c>
      <c r="L3997">
        <v>1405217355</v>
      </c>
      <c r="M3997" s="13">
        <f t="shared" si="383"/>
        <v>41833.089756944442</v>
      </c>
      <c r="N3997" s="13" t="str">
        <f t="shared" si="384"/>
        <v>2014</v>
      </c>
      <c r="O3997" s="13" t="str">
        <f t="shared" si="385"/>
        <v>Jul</v>
      </c>
      <c r="P3997" s="13">
        <f t="shared" si="386"/>
        <v>41863.079143518517</v>
      </c>
      <c r="Q3997" t="b">
        <v>0</v>
      </c>
      <c r="R3997">
        <v>14</v>
      </c>
      <c r="S3997" t="b">
        <v>0</v>
      </c>
      <c r="T3997" t="s">
        <v>8269</v>
      </c>
      <c r="U3997" s="9" t="s">
        <v>8315</v>
      </c>
      <c r="V3997" t="s">
        <v>8316</v>
      </c>
    </row>
    <row r="3998" spans="1:22" hidden="1" x14ac:dyDescent="0.3">
      <c r="A3998">
        <v>3861</v>
      </c>
      <c r="B3998" s="3" t="s">
        <v>3858</v>
      </c>
      <c r="C3998" s="3" t="s">
        <v>7970</v>
      </c>
      <c r="D3998" s="5">
        <v>2000</v>
      </c>
      <c r="E3998" s="7">
        <v>100</v>
      </c>
      <c r="F3998" s="7">
        <f t="shared" si="381"/>
        <v>5</v>
      </c>
      <c r="G3998" s="7">
        <f t="shared" si="382"/>
        <v>100</v>
      </c>
      <c r="H3998" t="s">
        <v>8220</v>
      </c>
      <c r="I3998" t="s">
        <v>8223</v>
      </c>
      <c r="J3998" t="s">
        <v>8245</v>
      </c>
      <c r="K3998">
        <v>1415828820</v>
      </c>
      <c r="L3998">
        <v>1412258977</v>
      </c>
      <c r="M3998" s="13">
        <f t="shared" si="383"/>
        <v>41914.590011574073</v>
      </c>
      <c r="N3998" s="13" t="str">
        <f t="shared" si="384"/>
        <v>2014</v>
      </c>
      <c r="O3998" s="13" t="str">
        <f t="shared" si="385"/>
        <v>Oct</v>
      </c>
      <c r="P3998" s="13">
        <f t="shared" si="386"/>
        <v>41955.907638888893</v>
      </c>
      <c r="Q3998" t="b">
        <v>0</v>
      </c>
      <c r="R3998">
        <v>1</v>
      </c>
      <c r="S3998" t="b">
        <v>0</v>
      </c>
      <c r="T3998" t="s">
        <v>8269</v>
      </c>
      <c r="U3998" s="9" t="s">
        <v>8315</v>
      </c>
      <c r="V3998" t="s">
        <v>8316</v>
      </c>
    </row>
    <row r="3999" spans="1:22" ht="30" hidden="1" x14ac:dyDescent="0.3">
      <c r="A3999">
        <v>3866</v>
      </c>
      <c r="B3999" s="3" t="s">
        <v>3863</v>
      </c>
      <c r="C3999" s="3" t="s">
        <v>7975</v>
      </c>
      <c r="D3999" s="5">
        <v>2000</v>
      </c>
      <c r="E3999" s="7">
        <v>11</v>
      </c>
      <c r="F3999" s="7">
        <f t="shared" ref="F3999:F4062" si="387">IFERROR(ROUND(E3999/D3999*100,0),0)</f>
        <v>1</v>
      </c>
      <c r="G3999" s="7">
        <f t="shared" si="382"/>
        <v>5.5</v>
      </c>
      <c r="H3999" t="s">
        <v>8220</v>
      </c>
      <c r="I3999" t="s">
        <v>8223</v>
      </c>
      <c r="J3999" t="s">
        <v>8245</v>
      </c>
      <c r="K3999">
        <v>1458703740</v>
      </c>
      <c r="L3999">
        <v>1454453021</v>
      </c>
      <c r="M3999" s="13">
        <f t="shared" si="383"/>
        <v>42402.947002314817</v>
      </c>
      <c r="N3999" s="13" t="str">
        <f t="shared" si="384"/>
        <v>2016</v>
      </c>
      <c r="O3999" s="13" t="str">
        <f t="shared" si="385"/>
        <v>Feb</v>
      </c>
      <c r="P3999" s="13">
        <f t="shared" si="386"/>
        <v>42452.145138888889</v>
      </c>
      <c r="Q3999" t="b">
        <v>0</v>
      </c>
      <c r="R3999">
        <v>2</v>
      </c>
      <c r="S3999" t="b">
        <v>0</v>
      </c>
      <c r="T3999" t="s">
        <v>8269</v>
      </c>
      <c r="U3999" s="9" t="s">
        <v>8315</v>
      </c>
      <c r="V3999" t="s">
        <v>8316</v>
      </c>
    </row>
    <row r="4000" spans="1:22" ht="45" hidden="1" x14ac:dyDescent="0.3">
      <c r="A4000">
        <v>3867</v>
      </c>
      <c r="B4000" s="3" t="s">
        <v>3864</v>
      </c>
      <c r="C4000" s="3" t="s">
        <v>7976</v>
      </c>
      <c r="D4000" s="5">
        <v>2000</v>
      </c>
      <c r="E4000" s="7">
        <v>251</v>
      </c>
      <c r="F4000" s="7">
        <f t="shared" si="387"/>
        <v>13</v>
      </c>
      <c r="G4000" s="7">
        <f t="shared" si="382"/>
        <v>50.2</v>
      </c>
      <c r="H4000" t="s">
        <v>8220</v>
      </c>
      <c r="I4000" t="s">
        <v>8223</v>
      </c>
      <c r="J4000" t="s">
        <v>8245</v>
      </c>
      <c r="K4000">
        <v>1466278339</v>
      </c>
      <c r="L4000">
        <v>1463686339</v>
      </c>
      <c r="M4000" s="13">
        <f t="shared" si="383"/>
        <v>42509.814108796301</v>
      </c>
      <c r="N4000" s="13" t="str">
        <f t="shared" si="384"/>
        <v>2016</v>
      </c>
      <c r="O4000" s="13" t="str">
        <f t="shared" si="385"/>
        <v>May</v>
      </c>
      <c r="P4000" s="13">
        <f t="shared" si="386"/>
        <v>42539.814108796301</v>
      </c>
      <c r="Q4000" t="b">
        <v>0</v>
      </c>
      <c r="R4000">
        <v>5</v>
      </c>
      <c r="S4000" t="b">
        <v>0</v>
      </c>
      <c r="T4000" t="s">
        <v>8269</v>
      </c>
      <c r="U4000" s="9" t="s">
        <v>8315</v>
      </c>
      <c r="V4000" t="s">
        <v>8316</v>
      </c>
    </row>
    <row r="4001" spans="1:22" ht="60" hidden="1" x14ac:dyDescent="0.3">
      <c r="A4001">
        <v>3888</v>
      </c>
      <c r="B4001" s="3" t="s">
        <v>3885</v>
      </c>
      <c r="C4001" s="3" t="s">
        <v>7996</v>
      </c>
      <c r="D4001" s="5">
        <v>2000</v>
      </c>
      <c r="E4001" s="7">
        <v>542</v>
      </c>
      <c r="F4001" s="7">
        <f t="shared" si="387"/>
        <v>27</v>
      </c>
      <c r="G4001" s="7">
        <f t="shared" si="382"/>
        <v>38.71</v>
      </c>
      <c r="H4001" t="s">
        <v>8220</v>
      </c>
      <c r="I4001" t="s">
        <v>8224</v>
      </c>
      <c r="J4001" t="s">
        <v>8246</v>
      </c>
      <c r="K4001">
        <v>1488114358</v>
      </c>
      <c r="L4001">
        <v>1485522358</v>
      </c>
      <c r="M4001" s="13">
        <f t="shared" si="383"/>
        <v>42762.545810185184</v>
      </c>
      <c r="N4001" s="13" t="str">
        <f t="shared" si="384"/>
        <v>2017</v>
      </c>
      <c r="O4001" s="13" t="str">
        <f t="shared" si="385"/>
        <v>Jan</v>
      </c>
      <c r="P4001" s="13">
        <f t="shared" si="386"/>
        <v>42792.545810185184</v>
      </c>
      <c r="Q4001" t="b">
        <v>0</v>
      </c>
      <c r="R4001">
        <v>14</v>
      </c>
      <c r="S4001" t="b">
        <v>0</v>
      </c>
      <c r="T4001" t="s">
        <v>8269</v>
      </c>
      <c r="U4001" s="9" t="s">
        <v>8315</v>
      </c>
      <c r="V4001" t="s">
        <v>8316</v>
      </c>
    </row>
    <row r="4002" spans="1:22" ht="45" hidden="1" x14ac:dyDescent="0.3">
      <c r="A4002">
        <v>3916</v>
      </c>
      <c r="B4002" s="3" t="s">
        <v>3913</v>
      </c>
      <c r="C4002" s="3" t="s">
        <v>8024</v>
      </c>
      <c r="D4002" s="5">
        <v>2000</v>
      </c>
      <c r="E4002" s="7">
        <v>0</v>
      </c>
      <c r="F4002" s="7">
        <f t="shared" si="387"/>
        <v>0</v>
      </c>
      <c r="G4002" s="7">
        <f t="shared" si="382"/>
        <v>0</v>
      </c>
      <c r="H4002" t="s">
        <v>8220</v>
      </c>
      <c r="I4002" t="s">
        <v>8231</v>
      </c>
      <c r="J4002" t="s">
        <v>8252</v>
      </c>
      <c r="K4002">
        <v>1464952752</v>
      </c>
      <c r="L4002">
        <v>1462360752</v>
      </c>
      <c r="M4002" s="13">
        <f t="shared" si="383"/>
        <v>42494.471666666665</v>
      </c>
      <c r="N4002" s="13" t="str">
        <f t="shared" si="384"/>
        <v>2016</v>
      </c>
      <c r="O4002" s="13" t="str">
        <f t="shared" si="385"/>
        <v>May</v>
      </c>
      <c r="P4002" s="13">
        <f t="shared" si="386"/>
        <v>42524.471666666665</v>
      </c>
      <c r="Q4002" t="b">
        <v>0</v>
      </c>
      <c r="R4002">
        <v>0</v>
      </c>
      <c r="S4002" t="b">
        <v>0</v>
      </c>
      <c r="T4002" t="s">
        <v>8269</v>
      </c>
      <c r="U4002" s="9" t="s">
        <v>8315</v>
      </c>
      <c r="V4002" t="s">
        <v>8316</v>
      </c>
    </row>
    <row r="4003" spans="1:22" ht="45" hidden="1" x14ac:dyDescent="0.3">
      <c r="A4003">
        <v>3945</v>
      </c>
      <c r="B4003" s="3" t="s">
        <v>3942</v>
      </c>
      <c r="C4003" s="3" t="s">
        <v>8053</v>
      </c>
      <c r="D4003" s="5">
        <v>2000</v>
      </c>
      <c r="E4003" s="7">
        <v>5</v>
      </c>
      <c r="F4003" s="7">
        <f t="shared" si="387"/>
        <v>0</v>
      </c>
      <c r="G4003" s="7">
        <f t="shared" si="382"/>
        <v>5</v>
      </c>
      <c r="H4003" t="s">
        <v>8220</v>
      </c>
      <c r="I4003" t="s">
        <v>8223</v>
      </c>
      <c r="J4003" t="s">
        <v>8245</v>
      </c>
      <c r="K4003">
        <v>1431717268</v>
      </c>
      <c r="L4003">
        <v>1429125268</v>
      </c>
      <c r="M4003" s="13">
        <f t="shared" si="383"/>
        <v>42109.801712962959</v>
      </c>
      <c r="N4003" s="13" t="str">
        <f t="shared" si="384"/>
        <v>2015</v>
      </c>
      <c r="O4003" s="13" t="str">
        <f t="shared" si="385"/>
        <v>Apr</v>
      </c>
      <c r="P4003" s="13">
        <f t="shared" si="386"/>
        <v>42139.801712962959</v>
      </c>
      <c r="Q4003" t="b">
        <v>0</v>
      </c>
      <c r="R4003">
        <v>1</v>
      </c>
      <c r="S4003" t="b">
        <v>0</v>
      </c>
      <c r="T4003" t="s">
        <v>8269</v>
      </c>
      <c r="U4003" s="9" t="s">
        <v>8315</v>
      </c>
      <c r="V4003" t="s">
        <v>8316</v>
      </c>
    </row>
    <row r="4004" spans="1:22" ht="60" hidden="1" x14ac:dyDescent="0.3">
      <c r="A4004">
        <v>3958</v>
      </c>
      <c r="B4004" s="3" t="s">
        <v>3955</v>
      </c>
      <c r="C4004" s="3" t="s">
        <v>8065</v>
      </c>
      <c r="D4004" s="5">
        <v>2000</v>
      </c>
      <c r="E4004" s="7">
        <v>641</v>
      </c>
      <c r="F4004" s="7">
        <f t="shared" si="387"/>
        <v>32</v>
      </c>
      <c r="G4004" s="7">
        <f t="shared" si="382"/>
        <v>40.06</v>
      </c>
      <c r="H4004" t="s">
        <v>8220</v>
      </c>
      <c r="I4004" t="s">
        <v>8223</v>
      </c>
      <c r="J4004" t="s">
        <v>8245</v>
      </c>
      <c r="K4004">
        <v>1406988000</v>
      </c>
      <c r="L4004">
        <v>1403822912</v>
      </c>
      <c r="M4004" s="13">
        <f t="shared" si="383"/>
        <v>41816.950370370374</v>
      </c>
      <c r="N4004" s="13" t="str">
        <f t="shared" si="384"/>
        <v>2014</v>
      </c>
      <c r="O4004" s="13" t="str">
        <f t="shared" si="385"/>
        <v>Jun</v>
      </c>
      <c r="P4004" s="13">
        <f t="shared" si="386"/>
        <v>41853.583333333336</v>
      </c>
      <c r="Q4004" t="b">
        <v>0</v>
      </c>
      <c r="R4004">
        <v>16</v>
      </c>
      <c r="S4004" t="b">
        <v>0</v>
      </c>
      <c r="T4004" t="s">
        <v>8269</v>
      </c>
      <c r="U4004" s="9" t="s">
        <v>8315</v>
      </c>
      <c r="V4004" t="s">
        <v>8316</v>
      </c>
    </row>
    <row r="4005" spans="1:22" ht="45" hidden="1" x14ac:dyDescent="0.3">
      <c r="A4005">
        <v>3964</v>
      </c>
      <c r="B4005" s="3" t="s">
        <v>3961</v>
      </c>
      <c r="C4005" s="3" t="s">
        <v>8071</v>
      </c>
      <c r="D4005" s="5">
        <v>2000</v>
      </c>
      <c r="E4005" s="7">
        <v>126</v>
      </c>
      <c r="F4005" s="7">
        <f t="shared" si="387"/>
        <v>6</v>
      </c>
      <c r="G4005" s="7">
        <f t="shared" si="382"/>
        <v>42</v>
      </c>
      <c r="H4005" t="s">
        <v>8220</v>
      </c>
      <c r="I4005" t="s">
        <v>8223</v>
      </c>
      <c r="J4005" t="s">
        <v>8245</v>
      </c>
      <c r="K4005">
        <v>1429460386</v>
      </c>
      <c r="L4005">
        <v>1424279986</v>
      </c>
      <c r="M4005" s="13">
        <f t="shared" si="383"/>
        <v>42053.722060185188</v>
      </c>
      <c r="N4005" s="13" t="str">
        <f t="shared" si="384"/>
        <v>2015</v>
      </c>
      <c r="O4005" s="13" t="str">
        <f t="shared" si="385"/>
        <v>Feb</v>
      </c>
      <c r="P4005" s="13">
        <f t="shared" si="386"/>
        <v>42113.680393518516</v>
      </c>
      <c r="Q4005" t="b">
        <v>0</v>
      </c>
      <c r="R4005">
        <v>3</v>
      </c>
      <c r="S4005" t="b">
        <v>0</v>
      </c>
      <c r="T4005" t="s">
        <v>8269</v>
      </c>
      <c r="U4005" s="9" t="s">
        <v>8315</v>
      </c>
      <c r="V4005" t="s">
        <v>8316</v>
      </c>
    </row>
    <row r="4006" spans="1:22" ht="60" hidden="1" x14ac:dyDescent="0.3">
      <c r="A4006">
        <v>3965</v>
      </c>
      <c r="B4006" s="3" t="s">
        <v>3962</v>
      </c>
      <c r="C4006" s="3" t="s">
        <v>8072</v>
      </c>
      <c r="D4006" s="5">
        <v>2000</v>
      </c>
      <c r="E4006" s="7">
        <v>285</v>
      </c>
      <c r="F4006" s="7">
        <f t="shared" si="387"/>
        <v>14</v>
      </c>
      <c r="G4006" s="7">
        <f t="shared" si="382"/>
        <v>71.25</v>
      </c>
      <c r="H4006" t="s">
        <v>8220</v>
      </c>
      <c r="I4006" t="s">
        <v>8223</v>
      </c>
      <c r="J4006" t="s">
        <v>8245</v>
      </c>
      <c r="K4006">
        <v>1460608780</v>
      </c>
      <c r="L4006">
        <v>1455428380</v>
      </c>
      <c r="M4006" s="13">
        <f t="shared" si="383"/>
        <v>42414.235879629632</v>
      </c>
      <c r="N4006" s="13" t="str">
        <f t="shared" si="384"/>
        <v>2016</v>
      </c>
      <c r="O4006" s="13" t="str">
        <f t="shared" si="385"/>
        <v>Feb</v>
      </c>
      <c r="P4006" s="13">
        <f t="shared" si="386"/>
        <v>42474.194212962961</v>
      </c>
      <c r="Q4006" t="b">
        <v>0</v>
      </c>
      <c r="R4006">
        <v>4</v>
      </c>
      <c r="S4006" t="b">
        <v>0</v>
      </c>
      <c r="T4006" t="s">
        <v>8269</v>
      </c>
      <c r="U4006" s="9" t="s">
        <v>8315</v>
      </c>
      <c r="V4006" t="s">
        <v>8316</v>
      </c>
    </row>
    <row r="4007" spans="1:22" ht="60" hidden="1" x14ac:dyDescent="0.3">
      <c r="A4007">
        <v>3978</v>
      </c>
      <c r="B4007" s="3" t="s">
        <v>3975</v>
      </c>
      <c r="C4007" s="3" t="s">
        <v>8085</v>
      </c>
      <c r="D4007" s="5">
        <v>2000</v>
      </c>
      <c r="E4007" s="7">
        <v>214</v>
      </c>
      <c r="F4007" s="7">
        <f t="shared" si="387"/>
        <v>11</v>
      </c>
      <c r="G4007" s="7">
        <f t="shared" si="382"/>
        <v>26.75</v>
      </c>
      <c r="H4007" t="s">
        <v>8220</v>
      </c>
      <c r="I4007" t="s">
        <v>8223</v>
      </c>
      <c r="J4007" t="s">
        <v>8245</v>
      </c>
      <c r="K4007">
        <v>1422717953</v>
      </c>
      <c r="L4007">
        <v>1417533953</v>
      </c>
      <c r="M4007" s="13">
        <f t="shared" si="383"/>
        <v>41975.642974537041</v>
      </c>
      <c r="N4007" s="13" t="str">
        <f t="shared" si="384"/>
        <v>2014</v>
      </c>
      <c r="O4007" s="13" t="str">
        <f t="shared" si="385"/>
        <v>Dec</v>
      </c>
      <c r="P4007" s="13">
        <f t="shared" si="386"/>
        <v>42035.642974537041</v>
      </c>
      <c r="Q4007" t="b">
        <v>0</v>
      </c>
      <c r="R4007">
        <v>8</v>
      </c>
      <c r="S4007" t="b">
        <v>0</v>
      </c>
      <c r="T4007" t="s">
        <v>8269</v>
      </c>
      <c r="U4007" s="9" t="s">
        <v>8315</v>
      </c>
      <c r="V4007" t="s">
        <v>8316</v>
      </c>
    </row>
    <row r="4008" spans="1:22" ht="60" hidden="1" x14ac:dyDescent="0.3">
      <c r="A4008">
        <v>3985</v>
      </c>
      <c r="B4008" s="3" t="s">
        <v>3981</v>
      </c>
      <c r="C4008" s="3" t="s">
        <v>8091</v>
      </c>
      <c r="D4008" s="5">
        <v>2000</v>
      </c>
      <c r="E4008" s="7">
        <v>641</v>
      </c>
      <c r="F4008" s="7">
        <f t="shared" si="387"/>
        <v>32</v>
      </c>
      <c r="G4008" s="7">
        <f t="shared" si="382"/>
        <v>33.74</v>
      </c>
      <c r="H4008" t="s">
        <v>8220</v>
      </c>
      <c r="I4008" t="s">
        <v>8223</v>
      </c>
      <c r="J4008" t="s">
        <v>8245</v>
      </c>
      <c r="K4008">
        <v>1456002300</v>
      </c>
      <c r="L4008">
        <v>1454173120</v>
      </c>
      <c r="M4008" s="13">
        <f t="shared" si="383"/>
        <v>42399.707407407404</v>
      </c>
      <c r="N4008" s="13" t="str">
        <f t="shared" si="384"/>
        <v>2016</v>
      </c>
      <c r="O4008" s="13" t="str">
        <f t="shared" si="385"/>
        <v>Jan</v>
      </c>
      <c r="P4008" s="13">
        <f t="shared" si="386"/>
        <v>42420.878472222219</v>
      </c>
      <c r="Q4008" t="b">
        <v>0</v>
      </c>
      <c r="R4008">
        <v>19</v>
      </c>
      <c r="S4008" t="b">
        <v>0</v>
      </c>
      <c r="T4008" t="s">
        <v>8269</v>
      </c>
      <c r="U4008" s="9" t="s">
        <v>8315</v>
      </c>
      <c r="V4008" t="s">
        <v>8316</v>
      </c>
    </row>
    <row r="4009" spans="1:22" ht="45" hidden="1" x14ac:dyDescent="0.3">
      <c r="A4009">
        <v>3994</v>
      </c>
      <c r="B4009" s="3" t="s">
        <v>3990</v>
      </c>
      <c r="C4009" s="3" t="s">
        <v>8100</v>
      </c>
      <c r="D4009" s="5">
        <v>2000</v>
      </c>
      <c r="E4009" s="7">
        <v>5</v>
      </c>
      <c r="F4009" s="7">
        <f t="shared" si="387"/>
        <v>0</v>
      </c>
      <c r="G4009" s="7">
        <f t="shared" si="382"/>
        <v>5</v>
      </c>
      <c r="H4009" t="s">
        <v>8220</v>
      </c>
      <c r="I4009" t="s">
        <v>8223</v>
      </c>
      <c r="J4009" t="s">
        <v>8245</v>
      </c>
      <c r="K4009">
        <v>1405761690</v>
      </c>
      <c r="L4009">
        <v>1403169690</v>
      </c>
      <c r="M4009" s="13">
        <f t="shared" si="383"/>
        <v>41809.389930555553</v>
      </c>
      <c r="N4009" s="13" t="str">
        <f t="shared" si="384"/>
        <v>2014</v>
      </c>
      <c r="O4009" s="13" t="str">
        <f t="shared" si="385"/>
        <v>Jun</v>
      </c>
      <c r="P4009" s="13">
        <f t="shared" si="386"/>
        <v>41839.389930555553</v>
      </c>
      <c r="Q4009" t="b">
        <v>0</v>
      </c>
      <c r="R4009">
        <v>1</v>
      </c>
      <c r="S4009" t="b">
        <v>0</v>
      </c>
      <c r="T4009" t="s">
        <v>8269</v>
      </c>
      <c r="U4009" s="9" t="s">
        <v>8315</v>
      </c>
      <c r="V4009" t="s">
        <v>8316</v>
      </c>
    </row>
    <row r="4010" spans="1:22" ht="45" hidden="1" x14ac:dyDescent="0.3">
      <c r="A4010">
        <v>4003</v>
      </c>
      <c r="B4010" s="3" t="s">
        <v>3999</v>
      </c>
      <c r="C4010" s="3" t="s">
        <v>8071</v>
      </c>
      <c r="D4010" s="5">
        <v>2000</v>
      </c>
      <c r="E4010" s="7">
        <v>201</v>
      </c>
      <c r="F4010" s="7">
        <f t="shared" si="387"/>
        <v>10</v>
      </c>
      <c r="G4010" s="7">
        <f t="shared" si="382"/>
        <v>100.5</v>
      </c>
      <c r="H4010" t="s">
        <v>8220</v>
      </c>
      <c r="I4010" t="s">
        <v>8223</v>
      </c>
      <c r="J4010" t="s">
        <v>8245</v>
      </c>
      <c r="K4010">
        <v>1424009147</v>
      </c>
      <c r="L4010">
        <v>1421417147</v>
      </c>
      <c r="M4010" s="13">
        <f t="shared" si="383"/>
        <v>42020.587349537032</v>
      </c>
      <c r="N4010" s="13" t="str">
        <f t="shared" si="384"/>
        <v>2015</v>
      </c>
      <c r="O4010" s="13" t="str">
        <f t="shared" si="385"/>
        <v>Jan</v>
      </c>
      <c r="P4010" s="13">
        <f t="shared" si="386"/>
        <v>42050.587349537032</v>
      </c>
      <c r="Q4010" t="b">
        <v>0</v>
      </c>
      <c r="R4010">
        <v>2</v>
      </c>
      <c r="S4010" t="b">
        <v>0</v>
      </c>
      <c r="T4010" t="s">
        <v>8269</v>
      </c>
      <c r="U4010" s="9" t="s">
        <v>8315</v>
      </c>
      <c r="V4010" t="s">
        <v>8316</v>
      </c>
    </row>
    <row r="4011" spans="1:22" ht="45" hidden="1" x14ac:dyDescent="0.3">
      <c r="A4011">
        <v>4007</v>
      </c>
      <c r="B4011" s="3" t="s">
        <v>4003</v>
      </c>
      <c r="C4011" s="3" t="s">
        <v>8112</v>
      </c>
      <c r="D4011" s="5">
        <v>2000</v>
      </c>
      <c r="E4011" s="7">
        <v>5</v>
      </c>
      <c r="F4011" s="7">
        <f t="shared" si="387"/>
        <v>0</v>
      </c>
      <c r="G4011" s="7">
        <f t="shared" si="382"/>
        <v>5</v>
      </c>
      <c r="H4011" t="s">
        <v>8220</v>
      </c>
      <c r="I4011" t="s">
        <v>8223</v>
      </c>
      <c r="J4011" t="s">
        <v>8245</v>
      </c>
      <c r="K4011">
        <v>1409070480</v>
      </c>
      <c r="L4011">
        <v>1406572381</v>
      </c>
      <c r="M4011" s="13">
        <f t="shared" si="383"/>
        <v>41848.772928240738</v>
      </c>
      <c r="N4011" s="13" t="str">
        <f t="shared" si="384"/>
        <v>2014</v>
      </c>
      <c r="O4011" s="13" t="str">
        <f t="shared" si="385"/>
        <v>Jul</v>
      </c>
      <c r="P4011" s="13">
        <f t="shared" si="386"/>
        <v>41877.686111111114</v>
      </c>
      <c r="Q4011" t="b">
        <v>0</v>
      </c>
      <c r="R4011">
        <v>1</v>
      </c>
      <c r="S4011" t="b">
        <v>0</v>
      </c>
      <c r="T4011" t="s">
        <v>8269</v>
      </c>
      <c r="U4011" s="9" t="s">
        <v>8315</v>
      </c>
      <c r="V4011" t="s">
        <v>8316</v>
      </c>
    </row>
    <row r="4012" spans="1:22" ht="60" hidden="1" x14ac:dyDescent="0.3">
      <c r="A4012">
        <v>4013</v>
      </c>
      <c r="B4012" s="3" t="s">
        <v>4009</v>
      </c>
      <c r="C4012" s="3" t="s">
        <v>8118</v>
      </c>
      <c r="D4012" s="5">
        <v>2000</v>
      </c>
      <c r="E4012" s="7">
        <v>26</v>
      </c>
      <c r="F4012" s="7">
        <f t="shared" si="387"/>
        <v>1</v>
      </c>
      <c r="G4012" s="7">
        <f t="shared" si="382"/>
        <v>13</v>
      </c>
      <c r="H4012" t="s">
        <v>8220</v>
      </c>
      <c r="I4012" t="s">
        <v>8223</v>
      </c>
      <c r="J4012" t="s">
        <v>8245</v>
      </c>
      <c r="K4012">
        <v>1424070823</v>
      </c>
      <c r="L4012">
        <v>1421478823</v>
      </c>
      <c r="M4012" s="13">
        <f t="shared" si="383"/>
        <v>42021.301192129627</v>
      </c>
      <c r="N4012" s="13" t="str">
        <f t="shared" si="384"/>
        <v>2015</v>
      </c>
      <c r="O4012" s="13" t="str">
        <f t="shared" si="385"/>
        <v>Jan</v>
      </c>
      <c r="P4012" s="13">
        <f t="shared" si="386"/>
        <v>42051.301192129627</v>
      </c>
      <c r="Q4012" t="b">
        <v>0</v>
      </c>
      <c r="R4012">
        <v>2</v>
      </c>
      <c r="S4012" t="b">
        <v>0</v>
      </c>
      <c r="T4012" t="s">
        <v>8269</v>
      </c>
      <c r="U4012" s="9" t="s">
        <v>8315</v>
      </c>
      <c r="V4012" t="s">
        <v>8316</v>
      </c>
    </row>
    <row r="4013" spans="1:22" ht="45" hidden="1" x14ac:dyDescent="0.3">
      <c r="A4013">
        <v>4028</v>
      </c>
      <c r="B4013" s="3" t="s">
        <v>4024</v>
      </c>
      <c r="C4013" s="3" t="s">
        <v>8133</v>
      </c>
      <c r="D4013" s="5">
        <v>2000</v>
      </c>
      <c r="E4013" s="7">
        <v>561</v>
      </c>
      <c r="F4013" s="7">
        <f t="shared" si="387"/>
        <v>28</v>
      </c>
      <c r="G4013" s="7">
        <f t="shared" si="382"/>
        <v>51</v>
      </c>
      <c r="H4013" t="s">
        <v>8220</v>
      </c>
      <c r="I4013" t="s">
        <v>8223</v>
      </c>
      <c r="J4013" t="s">
        <v>8245</v>
      </c>
      <c r="K4013">
        <v>1402007500</v>
      </c>
      <c r="L4013">
        <v>1399415500</v>
      </c>
      <c r="M4013" s="13">
        <f t="shared" si="383"/>
        <v>41765.938657407409</v>
      </c>
      <c r="N4013" s="13" t="str">
        <f t="shared" si="384"/>
        <v>2014</v>
      </c>
      <c r="O4013" s="13" t="str">
        <f t="shared" si="385"/>
        <v>May</v>
      </c>
      <c r="P4013" s="13">
        <f t="shared" si="386"/>
        <v>41795.938657407409</v>
      </c>
      <c r="Q4013" t="b">
        <v>0</v>
      </c>
      <c r="R4013">
        <v>11</v>
      </c>
      <c r="S4013" t="b">
        <v>0</v>
      </c>
      <c r="T4013" t="s">
        <v>8269</v>
      </c>
      <c r="U4013" s="9" t="s">
        <v>8315</v>
      </c>
      <c r="V4013" t="s">
        <v>8316</v>
      </c>
    </row>
    <row r="4014" spans="1:22" ht="60" hidden="1" x14ac:dyDescent="0.3">
      <c r="A4014">
        <v>4064</v>
      </c>
      <c r="B4014" s="3" t="s">
        <v>4060</v>
      </c>
      <c r="C4014" s="3" t="s">
        <v>8168</v>
      </c>
      <c r="D4014" s="5">
        <v>2000</v>
      </c>
      <c r="E4014" s="7">
        <v>385</v>
      </c>
      <c r="F4014" s="7">
        <f t="shared" si="387"/>
        <v>19</v>
      </c>
      <c r="G4014" s="7">
        <f t="shared" si="382"/>
        <v>64.17</v>
      </c>
      <c r="H4014" t="s">
        <v>8220</v>
      </c>
      <c r="I4014" t="s">
        <v>8225</v>
      </c>
      <c r="J4014" t="s">
        <v>8247</v>
      </c>
      <c r="K4014">
        <v>1430316426</v>
      </c>
      <c r="L4014">
        <v>1427724426</v>
      </c>
      <c r="M4014" s="13">
        <f t="shared" si="383"/>
        <v>42093.588263888887</v>
      </c>
      <c r="N4014" s="13" t="str">
        <f t="shared" si="384"/>
        <v>2015</v>
      </c>
      <c r="O4014" s="13" t="str">
        <f t="shared" si="385"/>
        <v>Mar</v>
      </c>
      <c r="P4014" s="13">
        <f t="shared" si="386"/>
        <v>42123.588263888887</v>
      </c>
      <c r="Q4014" t="b">
        <v>0</v>
      </c>
      <c r="R4014">
        <v>6</v>
      </c>
      <c r="S4014" t="b">
        <v>0</v>
      </c>
      <c r="T4014" t="s">
        <v>8269</v>
      </c>
      <c r="U4014" s="9" t="s">
        <v>8315</v>
      </c>
      <c r="V4014" t="s">
        <v>8316</v>
      </c>
    </row>
    <row r="4015" spans="1:22" ht="60" hidden="1" x14ac:dyDescent="0.3">
      <c r="A4015">
        <v>4075</v>
      </c>
      <c r="B4015" s="3" t="s">
        <v>4071</v>
      </c>
      <c r="C4015" s="3" t="s">
        <v>8178</v>
      </c>
      <c r="D4015" s="5">
        <v>2000</v>
      </c>
      <c r="E4015" s="7">
        <v>576</v>
      </c>
      <c r="F4015" s="7">
        <f t="shared" si="387"/>
        <v>29</v>
      </c>
      <c r="G4015" s="7">
        <f t="shared" si="382"/>
        <v>44.31</v>
      </c>
      <c r="H4015" t="s">
        <v>8220</v>
      </c>
      <c r="I4015" t="s">
        <v>8224</v>
      </c>
      <c r="J4015" t="s">
        <v>8246</v>
      </c>
      <c r="K4015">
        <v>1404149280</v>
      </c>
      <c r="L4015">
        <v>1400547969</v>
      </c>
      <c r="M4015" s="13">
        <f t="shared" si="383"/>
        <v>41779.045937499999</v>
      </c>
      <c r="N4015" s="13" t="str">
        <f t="shared" si="384"/>
        <v>2014</v>
      </c>
      <c r="O4015" s="13" t="str">
        <f t="shared" si="385"/>
        <v>May</v>
      </c>
      <c r="P4015" s="13">
        <f t="shared" si="386"/>
        <v>41820.727777777778</v>
      </c>
      <c r="Q4015" t="b">
        <v>0</v>
      </c>
      <c r="R4015">
        <v>13</v>
      </c>
      <c r="S4015" t="b">
        <v>0</v>
      </c>
      <c r="T4015" t="s">
        <v>8269</v>
      </c>
      <c r="U4015" s="9" t="s">
        <v>8315</v>
      </c>
      <c r="V4015" t="s">
        <v>8316</v>
      </c>
    </row>
    <row r="4016" spans="1:22" ht="45" hidden="1" x14ac:dyDescent="0.3">
      <c r="A4016">
        <v>4088</v>
      </c>
      <c r="B4016" s="3" t="s">
        <v>4084</v>
      </c>
      <c r="C4016" s="3" t="s">
        <v>8191</v>
      </c>
      <c r="D4016" s="5">
        <v>2000</v>
      </c>
      <c r="E4016" s="7">
        <v>216</v>
      </c>
      <c r="F4016" s="7">
        <f t="shared" si="387"/>
        <v>11</v>
      </c>
      <c r="G4016" s="7">
        <f t="shared" si="382"/>
        <v>72</v>
      </c>
      <c r="H4016" t="s">
        <v>8220</v>
      </c>
      <c r="I4016" t="s">
        <v>8224</v>
      </c>
      <c r="J4016" t="s">
        <v>8246</v>
      </c>
      <c r="K4016">
        <v>1421403960</v>
      </c>
      <c r="L4016">
        <v>1418827324</v>
      </c>
      <c r="M4016" s="13">
        <f t="shared" si="383"/>
        <v>41990.612546296295</v>
      </c>
      <c r="N4016" s="13" t="str">
        <f t="shared" si="384"/>
        <v>2014</v>
      </c>
      <c r="O4016" s="13" t="str">
        <f t="shared" si="385"/>
        <v>Dec</v>
      </c>
      <c r="P4016" s="13">
        <f t="shared" si="386"/>
        <v>42020.434722222228</v>
      </c>
      <c r="Q4016" t="b">
        <v>0</v>
      </c>
      <c r="R4016">
        <v>3</v>
      </c>
      <c r="S4016" t="b">
        <v>0</v>
      </c>
      <c r="T4016" t="s">
        <v>8269</v>
      </c>
      <c r="U4016" s="9" t="s">
        <v>8315</v>
      </c>
      <c r="V4016" t="s">
        <v>8316</v>
      </c>
    </row>
    <row r="4017" spans="1:22" ht="45" hidden="1" x14ac:dyDescent="0.3">
      <c r="A4017">
        <v>4094</v>
      </c>
      <c r="B4017" s="3" t="s">
        <v>4090</v>
      </c>
      <c r="C4017" s="3" t="s">
        <v>8197</v>
      </c>
      <c r="D4017" s="5">
        <v>2000</v>
      </c>
      <c r="E4017" s="7">
        <v>730</v>
      </c>
      <c r="F4017" s="7">
        <f t="shared" si="387"/>
        <v>37</v>
      </c>
      <c r="G4017" s="7">
        <f t="shared" si="382"/>
        <v>91.25</v>
      </c>
      <c r="H4017" t="s">
        <v>8220</v>
      </c>
      <c r="I4017" t="s">
        <v>8223</v>
      </c>
      <c r="J4017" t="s">
        <v>8245</v>
      </c>
      <c r="K4017">
        <v>1413953940</v>
      </c>
      <c r="L4017">
        <v>1410141900</v>
      </c>
      <c r="M4017" s="13">
        <f t="shared" si="383"/>
        <v>41890.086805555555</v>
      </c>
      <c r="N4017" s="13" t="str">
        <f t="shared" si="384"/>
        <v>2014</v>
      </c>
      <c r="O4017" s="13" t="str">
        <f t="shared" si="385"/>
        <v>Sep</v>
      </c>
      <c r="P4017" s="13">
        <f t="shared" si="386"/>
        <v>41934.207638888889</v>
      </c>
      <c r="Q4017" t="b">
        <v>0</v>
      </c>
      <c r="R4017">
        <v>8</v>
      </c>
      <c r="S4017" t="b">
        <v>0</v>
      </c>
      <c r="T4017" t="s">
        <v>8269</v>
      </c>
      <c r="U4017" s="9" t="s">
        <v>8315</v>
      </c>
      <c r="V4017" t="s">
        <v>8316</v>
      </c>
    </row>
    <row r="4018" spans="1:22" ht="60" hidden="1" x14ac:dyDescent="0.3">
      <c r="A4018">
        <v>4107</v>
      </c>
      <c r="B4018" s="3" t="s">
        <v>4103</v>
      </c>
      <c r="C4018" s="3" t="s">
        <v>8210</v>
      </c>
      <c r="D4018" s="5">
        <v>2000</v>
      </c>
      <c r="E4018" s="7">
        <v>41</v>
      </c>
      <c r="F4018" s="7">
        <f t="shared" si="387"/>
        <v>2</v>
      </c>
      <c r="G4018" s="7">
        <f t="shared" si="382"/>
        <v>10.25</v>
      </c>
      <c r="H4018" t="s">
        <v>8220</v>
      </c>
      <c r="I4018" t="s">
        <v>8223</v>
      </c>
      <c r="J4018" t="s">
        <v>8245</v>
      </c>
      <c r="K4018">
        <v>1411596001</v>
      </c>
      <c r="L4018">
        <v>1409608801</v>
      </c>
      <c r="M4018" s="13">
        <f t="shared" si="383"/>
        <v>41883.916678240741</v>
      </c>
      <c r="N4018" s="13" t="str">
        <f t="shared" si="384"/>
        <v>2014</v>
      </c>
      <c r="O4018" s="13" t="str">
        <f t="shared" si="385"/>
        <v>Sep</v>
      </c>
      <c r="P4018" s="13">
        <f t="shared" si="386"/>
        <v>41906.916678240741</v>
      </c>
      <c r="Q4018" t="b">
        <v>0</v>
      </c>
      <c r="R4018">
        <v>4</v>
      </c>
      <c r="S4018" t="b">
        <v>0</v>
      </c>
      <c r="T4018" t="s">
        <v>8269</v>
      </c>
      <c r="U4018" s="9" t="s">
        <v>8315</v>
      </c>
      <c r="V4018" t="s">
        <v>8316</v>
      </c>
    </row>
    <row r="4019" spans="1:22" ht="45" hidden="1" x14ac:dyDescent="0.3">
      <c r="A4019">
        <v>4009</v>
      </c>
      <c r="B4019" s="3" t="s">
        <v>4005</v>
      </c>
      <c r="C4019" s="3" t="s">
        <v>8114</v>
      </c>
      <c r="D4019" s="5">
        <v>1930</v>
      </c>
      <c r="E4019" s="7">
        <v>75</v>
      </c>
      <c r="F4019" s="7">
        <f t="shared" si="387"/>
        <v>4</v>
      </c>
      <c r="G4019" s="7">
        <f t="shared" si="382"/>
        <v>25</v>
      </c>
      <c r="H4019" t="s">
        <v>8220</v>
      </c>
      <c r="I4019" t="s">
        <v>8224</v>
      </c>
      <c r="J4019" t="s">
        <v>8246</v>
      </c>
      <c r="K4019">
        <v>1410281360</v>
      </c>
      <c r="L4019">
        <v>1406825360</v>
      </c>
      <c r="M4019" s="13">
        <f t="shared" si="383"/>
        <v>41851.700925925928</v>
      </c>
      <c r="N4019" s="13" t="str">
        <f t="shared" si="384"/>
        <v>2014</v>
      </c>
      <c r="O4019" s="13" t="str">
        <f t="shared" si="385"/>
        <v>Jul</v>
      </c>
      <c r="P4019" s="13">
        <f t="shared" si="386"/>
        <v>41891.700925925928</v>
      </c>
      <c r="Q4019" t="b">
        <v>0</v>
      </c>
      <c r="R4019">
        <v>3</v>
      </c>
      <c r="S4019" t="b">
        <v>0</v>
      </c>
      <c r="T4019" t="s">
        <v>8269</v>
      </c>
      <c r="U4019" s="9" t="s">
        <v>8315</v>
      </c>
      <c r="V4019" t="s">
        <v>8316</v>
      </c>
    </row>
    <row r="4020" spans="1:22" ht="45" hidden="1" x14ac:dyDescent="0.3">
      <c r="A4020">
        <v>2916</v>
      </c>
      <c r="B4020" s="3" t="s">
        <v>2916</v>
      </c>
      <c r="C4020" s="3" t="s">
        <v>7026</v>
      </c>
      <c r="D4020" s="5">
        <v>1850</v>
      </c>
      <c r="E4020" s="7">
        <v>145</v>
      </c>
      <c r="F4020" s="7">
        <f t="shared" si="387"/>
        <v>8</v>
      </c>
      <c r="G4020" s="7">
        <f t="shared" si="382"/>
        <v>20.71</v>
      </c>
      <c r="H4020" t="s">
        <v>8220</v>
      </c>
      <c r="I4020" t="s">
        <v>8224</v>
      </c>
      <c r="J4020" t="s">
        <v>8246</v>
      </c>
      <c r="K4020">
        <v>1400498789</v>
      </c>
      <c r="L4020">
        <v>1398511589</v>
      </c>
      <c r="M4020" s="13">
        <f t="shared" si="383"/>
        <v>41755.476724537039</v>
      </c>
      <c r="N4020" s="13" t="str">
        <f t="shared" si="384"/>
        <v>2014</v>
      </c>
      <c r="O4020" s="13" t="str">
        <f t="shared" si="385"/>
        <v>Apr</v>
      </c>
      <c r="P4020" s="13">
        <f t="shared" si="386"/>
        <v>41778.476724537039</v>
      </c>
      <c r="Q4020" t="b">
        <v>0</v>
      </c>
      <c r="R4020">
        <v>7</v>
      </c>
      <c r="S4020" t="b">
        <v>0</v>
      </c>
      <c r="T4020" t="s">
        <v>8269</v>
      </c>
      <c r="U4020" s="9" t="s">
        <v>8315</v>
      </c>
      <c r="V4020" t="s">
        <v>8316</v>
      </c>
    </row>
    <row r="4021" spans="1:22" ht="60" hidden="1" x14ac:dyDescent="0.3">
      <c r="A4021">
        <v>2911</v>
      </c>
      <c r="B4021" s="3" t="s">
        <v>2911</v>
      </c>
      <c r="C4021" s="3" t="s">
        <v>7021</v>
      </c>
      <c r="D4021" s="5">
        <v>1800</v>
      </c>
      <c r="E4021" s="7">
        <v>657</v>
      </c>
      <c r="F4021" s="7">
        <f t="shared" si="387"/>
        <v>37</v>
      </c>
      <c r="G4021" s="7">
        <f t="shared" si="382"/>
        <v>46.93</v>
      </c>
      <c r="H4021" t="s">
        <v>8220</v>
      </c>
      <c r="I4021" t="s">
        <v>8223</v>
      </c>
      <c r="J4021" t="s">
        <v>8245</v>
      </c>
      <c r="K4021">
        <v>1435429626</v>
      </c>
      <c r="L4021">
        <v>1431973626</v>
      </c>
      <c r="M4021" s="13">
        <f t="shared" si="383"/>
        <v>42142.768819444449</v>
      </c>
      <c r="N4021" s="13" t="str">
        <f t="shared" si="384"/>
        <v>2015</v>
      </c>
      <c r="O4021" s="13" t="str">
        <f t="shared" si="385"/>
        <v>May</v>
      </c>
      <c r="P4021" s="13">
        <f t="shared" si="386"/>
        <v>42182.768819444449</v>
      </c>
      <c r="Q4021" t="b">
        <v>0</v>
      </c>
      <c r="R4021">
        <v>14</v>
      </c>
      <c r="S4021" t="b">
        <v>0</v>
      </c>
      <c r="T4021" t="s">
        <v>8269</v>
      </c>
      <c r="U4021" s="9" t="s">
        <v>8315</v>
      </c>
      <c r="V4021" t="s">
        <v>8316</v>
      </c>
    </row>
    <row r="4022" spans="1:22" ht="45" hidden="1" x14ac:dyDescent="0.3">
      <c r="A4022">
        <v>3955</v>
      </c>
      <c r="B4022" s="3" t="s">
        <v>3952</v>
      </c>
      <c r="C4022" s="3" t="s">
        <v>8062</v>
      </c>
      <c r="D4022" s="5">
        <v>1750</v>
      </c>
      <c r="E4022" s="7">
        <v>425</v>
      </c>
      <c r="F4022" s="7">
        <f t="shared" si="387"/>
        <v>24</v>
      </c>
      <c r="G4022" s="7">
        <f t="shared" si="382"/>
        <v>53.13</v>
      </c>
      <c r="H4022" t="s">
        <v>8220</v>
      </c>
      <c r="I4022" t="s">
        <v>8223</v>
      </c>
      <c r="J4022" t="s">
        <v>8245</v>
      </c>
      <c r="K4022">
        <v>1448745741</v>
      </c>
      <c r="L4022">
        <v>1446150141</v>
      </c>
      <c r="M4022" s="13">
        <f t="shared" si="383"/>
        <v>42306.848854166667</v>
      </c>
      <c r="N4022" s="13" t="str">
        <f t="shared" si="384"/>
        <v>2015</v>
      </c>
      <c r="O4022" s="13" t="str">
        <f t="shared" si="385"/>
        <v>Oct</v>
      </c>
      <c r="P4022" s="13">
        <f t="shared" si="386"/>
        <v>42336.890520833331</v>
      </c>
      <c r="Q4022" t="b">
        <v>0</v>
      </c>
      <c r="R4022">
        <v>8</v>
      </c>
      <c r="S4022" t="b">
        <v>0</v>
      </c>
      <c r="T4022" t="s">
        <v>8269</v>
      </c>
      <c r="U4022" s="9" t="s">
        <v>8315</v>
      </c>
      <c r="V4022" t="s">
        <v>8316</v>
      </c>
    </row>
    <row r="4023" spans="1:22" ht="45" hidden="1" x14ac:dyDescent="0.3">
      <c r="A4023">
        <v>3967</v>
      </c>
      <c r="B4023" s="3" t="s">
        <v>3964</v>
      </c>
      <c r="C4023" s="3" t="s">
        <v>8074</v>
      </c>
      <c r="D4023" s="5">
        <v>1700</v>
      </c>
      <c r="E4023" s="7">
        <v>410</v>
      </c>
      <c r="F4023" s="7">
        <f t="shared" si="387"/>
        <v>24</v>
      </c>
      <c r="G4023" s="7">
        <f t="shared" si="382"/>
        <v>41</v>
      </c>
      <c r="H4023" t="s">
        <v>8220</v>
      </c>
      <c r="I4023" t="s">
        <v>8223</v>
      </c>
      <c r="J4023" t="s">
        <v>8245</v>
      </c>
      <c r="K4023">
        <v>1488783507</v>
      </c>
      <c r="L4023">
        <v>1486191507</v>
      </c>
      <c r="M4023" s="13">
        <f t="shared" si="383"/>
        <v>42770.290590277778</v>
      </c>
      <c r="N4023" s="13" t="str">
        <f t="shared" si="384"/>
        <v>2017</v>
      </c>
      <c r="O4023" s="13" t="str">
        <f t="shared" si="385"/>
        <v>Feb</v>
      </c>
      <c r="P4023" s="13">
        <f t="shared" si="386"/>
        <v>42800.290590277778</v>
      </c>
      <c r="Q4023" t="b">
        <v>0</v>
      </c>
      <c r="R4023">
        <v>10</v>
      </c>
      <c r="S4023" t="b">
        <v>0</v>
      </c>
      <c r="T4023" t="s">
        <v>8269</v>
      </c>
      <c r="U4023" s="9" t="s">
        <v>8315</v>
      </c>
      <c r="V4023" t="s">
        <v>8316</v>
      </c>
    </row>
    <row r="4024" spans="1:22" ht="45" hidden="1" x14ac:dyDescent="0.3">
      <c r="A4024">
        <v>3990</v>
      </c>
      <c r="B4024" s="3" t="s">
        <v>3986</v>
      </c>
      <c r="C4024" s="3" t="s">
        <v>8096</v>
      </c>
      <c r="D4024" s="5">
        <v>1650</v>
      </c>
      <c r="E4024" s="7">
        <v>69</v>
      </c>
      <c r="F4024" s="7">
        <f t="shared" si="387"/>
        <v>4</v>
      </c>
      <c r="G4024" s="7">
        <f t="shared" si="382"/>
        <v>23</v>
      </c>
      <c r="H4024" t="s">
        <v>8220</v>
      </c>
      <c r="I4024" t="s">
        <v>8224</v>
      </c>
      <c r="J4024" t="s">
        <v>8246</v>
      </c>
      <c r="K4024">
        <v>1456934893</v>
      </c>
      <c r="L4024">
        <v>1454342893</v>
      </c>
      <c r="M4024" s="13">
        <f t="shared" si="383"/>
        <v>42401.672372685185</v>
      </c>
      <c r="N4024" s="13" t="str">
        <f t="shared" si="384"/>
        <v>2016</v>
      </c>
      <c r="O4024" s="13" t="str">
        <f t="shared" si="385"/>
        <v>Feb</v>
      </c>
      <c r="P4024" s="13">
        <f t="shared" si="386"/>
        <v>42431.672372685185</v>
      </c>
      <c r="Q4024" t="b">
        <v>0</v>
      </c>
      <c r="R4024">
        <v>3</v>
      </c>
      <c r="S4024" t="b">
        <v>0</v>
      </c>
      <c r="T4024" t="s">
        <v>8269</v>
      </c>
      <c r="U4024" s="9" t="s">
        <v>8315</v>
      </c>
      <c r="V4024" t="s">
        <v>8316</v>
      </c>
    </row>
    <row r="4025" spans="1:22" ht="45" hidden="1" x14ac:dyDescent="0.3">
      <c r="A4025">
        <v>3896</v>
      </c>
      <c r="B4025" s="3" t="s">
        <v>3893</v>
      </c>
      <c r="C4025" s="3" t="s">
        <v>8004</v>
      </c>
      <c r="D4025" s="5">
        <v>1600</v>
      </c>
      <c r="E4025" s="7">
        <v>170</v>
      </c>
      <c r="F4025" s="7">
        <f t="shared" si="387"/>
        <v>11</v>
      </c>
      <c r="G4025" s="7">
        <f t="shared" si="382"/>
        <v>42.5</v>
      </c>
      <c r="H4025" t="s">
        <v>8220</v>
      </c>
      <c r="I4025" t="s">
        <v>8223</v>
      </c>
      <c r="J4025" t="s">
        <v>8245</v>
      </c>
      <c r="K4025">
        <v>1402979778</v>
      </c>
      <c r="L4025">
        <v>1401770178</v>
      </c>
      <c r="M4025" s="13">
        <f t="shared" si="383"/>
        <v>41793.191875000004</v>
      </c>
      <c r="N4025" s="13" t="str">
        <f t="shared" si="384"/>
        <v>2014</v>
      </c>
      <c r="O4025" s="13" t="str">
        <f t="shared" si="385"/>
        <v>Jun</v>
      </c>
      <c r="P4025" s="13">
        <f t="shared" si="386"/>
        <v>41807.191875000004</v>
      </c>
      <c r="Q4025" t="b">
        <v>0</v>
      </c>
      <c r="R4025">
        <v>4</v>
      </c>
      <c r="S4025" t="b">
        <v>0</v>
      </c>
      <c r="T4025" t="s">
        <v>8269</v>
      </c>
      <c r="U4025" s="9" t="s">
        <v>8315</v>
      </c>
      <c r="V4025" t="s">
        <v>8316</v>
      </c>
    </row>
    <row r="4026" spans="1:22" ht="60" hidden="1" x14ac:dyDescent="0.3">
      <c r="A4026">
        <v>4091</v>
      </c>
      <c r="B4026" s="3" t="s">
        <v>4087</v>
      </c>
      <c r="C4026" s="3" t="s">
        <v>8194</v>
      </c>
      <c r="D4026" s="5">
        <v>1600</v>
      </c>
      <c r="E4026" s="7">
        <v>204</v>
      </c>
      <c r="F4026" s="7">
        <f t="shared" si="387"/>
        <v>13</v>
      </c>
      <c r="G4026" s="7">
        <f t="shared" si="382"/>
        <v>25.5</v>
      </c>
      <c r="H4026" t="s">
        <v>8220</v>
      </c>
      <c r="I4026" t="s">
        <v>8223</v>
      </c>
      <c r="J4026" t="s">
        <v>8245</v>
      </c>
      <c r="K4026">
        <v>1421410151</v>
      </c>
      <c r="L4026">
        <v>1418818151</v>
      </c>
      <c r="M4026" s="13">
        <f t="shared" si="383"/>
        <v>41990.506377314814</v>
      </c>
      <c r="N4026" s="13" t="str">
        <f t="shared" si="384"/>
        <v>2014</v>
      </c>
      <c r="O4026" s="13" t="str">
        <f t="shared" si="385"/>
        <v>Dec</v>
      </c>
      <c r="P4026" s="13">
        <f t="shared" si="386"/>
        <v>42020.506377314814</v>
      </c>
      <c r="Q4026" t="b">
        <v>0</v>
      </c>
      <c r="R4026">
        <v>8</v>
      </c>
      <c r="S4026" t="b">
        <v>0</v>
      </c>
      <c r="T4026" t="s">
        <v>8269</v>
      </c>
      <c r="U4026" s="9" t="s">
        <v>8315</v>
      </c>
      <c r="V4026" t="s">
        <v>8316</v>
      </c>
    </row>
    <row r="4027" spans="1:22" ht="45" hidden="1" x14ac:dyDescent="0.3">
      <c r="A4027">
        <v>2842</v>
      </c>
      <c r="B4027" s="3" t="s">
        <v>2842</v>
      </c>
      <c r="C4027" s="3" t="s">
        <v>6952</v>
      </c>
      <c r="D4027" s="5">
        <v>1500</v>
      </c>
      <c r="E4027" s="7">
        <v>0</v>
      </c>
      <c r="F4027" s="7">
        <f t="shared" si="387"/>
        <v>0</v>
      </c>
      <c r="G4027" s="7">
        <f t="shared" si="382"/>
        <v>0</v>
      </c>
      <c r="H4027" t="s">
        <v>8220</v>
      </c>
      <c r="I4027" t="s">
        <v>8224</v>
      </c>
      <c r="J4027" t="s">
        <v>8246</v>
      </c>
      <c r="K4027">
        <v>1403348400</v>
      </c>
      <c r="L4027">
        <v>1401058295</v>
      </c>
      <c r="M4027" s="13">
        <f t="shared" si="383"/>
        <v>41784.952488425923</v>
      </c>
      <c r="N4027" s="13" t="str">
        <f t="shared" si="384"/>
        <v>2014</v>
      </c>
      <c r="O4027" s="13" t="str">
        <f t="shared" si="385"/>
        <v>May</v>
      </c>
      <c r="P4027" s="13">
        <f t="shared" si="386"/>
        <v>41811.458333333336</v>
      </c>
      <c r="Q4027" t="b">
        <v>0</v>
      </c>
      <c r="R4027">
        <v>0</v>
      </c>
      <c r="S4027" t="b">
        <v>0</v>
      </c>
      <c r="T4027" t="s">
        <v>8269</v>
      </c>
      <c r="U4027" s="9" t="s">
        <v>8315</v>
      </c>
      <c r="V4027" t="s">
        <v>8316</v>
      </c>
    </row>
    <row r="4028" spans="1:22" ht="45" hidden="1" x14ac:dyDescent="0.3">
      <c r="A4028">
        <v>2904</v>
      </c>
      <c r="B4028" s="3" t="s">
        <v>2904</v>
      </c>
      <c r="C4028" s="3" t="s">
        <v>7014</v>
      </c>
      <c r="D4028" s="5">
        <v>1500</v>
      </c>
      <c r="E4028" s="7">
        <v>75</v>
      </c>
      <c r="F4028" s="7">
        <f t="shared" si="387"/>
        <v>5</v>
      </c>
      <c r="G4028" s="7">
        <f t="shared" si="382"/>
        <v>18.75</v>
      </c>
      <c r="H4028" t="s">
        <v>8220</v>
      </c>
      <c r="I4028" t="s">
        <v>8224</v>
      </c>
      <c r="J4028" t="s">
        <v>8246</v>
      </c>
      <c r="K4028">
        <v>1415534400</v>
      </c>
      <c r="L4028">
        <v>1414538031</v>
      </c>
      <c r="M4028" s="13">
        <f t="shared" si="383"/>
        <v>41940.967951388891</v>
      </c>
      <c r="N4028" s="13" t="str">
        <f t="shared" si="384"/>
        <v>2014</v>
      </c>
      <c r="O4028" s="13" t="str">
        <f t="shared" si="385"/>
        <v>Oct</v>
      </c>
      <c r="P4028" s="13">
        <f t="shared" si="386"/>
        <v>41952.5</v>
      </c>
      <c r="Q4028" t="b">
        <v>0</v>
      </c>
      <c r="R4028">
        <v>4</v>
      </c>
      <c r="S4028" t="b">
        <v>0</v>
      </c>
      <c r="T4028" t="s">
        <v>8269</v>
      </c>
      <c r="U4028" s="9" t="s">
        <v>8315</v>
      </c>
      <c r="V4028" t="s">
        <v>8316</v>
      </c>
    </row>
    <row r="4029" spans="1:22" ht="45" hidden="1" x14ac:dyDescent="0.3">
      <c r="A4029">
        <v>3733</v>
      </c>
      <c r="B4029" s="3" t="s">
        <v>3730</v>
      </c>
      <c r="C4029" s="3" t="s">
        <v>7843</v>
      </c>
      <c r="D4029" s="5">
        <v>1500</v>
      </c>
      <c r="E4029" s="7">
        <v>0</v>
      </c>
      <c r="F4029" s="7">
        <f t="shared" si="387"/>
        <v>0</v>
      </c>
      <c r="G4029" s="7">
        <f t="shared" si="382"/>
        <v>0</v>
      </c>
      <c r="H4029" t="s">
        <v>8220</v>
      </c>
      <c r="I4029" t="s">
        <v>8223</v>
      </c>
      <c r="J4029" t="s">
        <v>8245</v>
      </c>
      <c r="K4029">
        <v>1429396200</v>
      </c>
      <c r="L4029">
        <v>1428539708</v>
      </c>
      <c r="M4029" s="13">
        <f t="shared" si="383"/>
        <v>42103.024398148147</v>
      </c>
      <c r="N4029" s="13" t="str">
        <f t="shared" si="384"/>
        <v>2015</v>
      </c>
      <c r="O4029" s="13" t="str">
        <f t="shared" si="385"/>
        <v>Apr</v>
      </c>
      <c r="P4029" s="13">
        <f t="shared" si="386"/>
        <v>42112.9375</v>
      </c>
      <c r="Q4029" t="b">
        <v>0</v>
      </c>
      <c r="R4029">
        <v>0</v>
      </c>
      <c r="S4029" t="b">
        <v>0</v>
      </c>
      <c r="T4029" t="s">
        <v>8269</v>
      </c>
      <c r="U4029" s="9" t="s">
        <v>8315</v>
      </c>
      <c r="V4029" t="s">
        <v>8316</v>
      </c>
    </row>
    <row r="4030" spans="1:22" ht="60" hidden="1" x14ac:dyDescent="0.3">
      <c r="A4030">
        <v>3734</v>
      </c>
      <c r="B4030" s="3" t="s">
        <v>3731</v>
      </c>
      <c r="C4030" s="3" t="s">
        <v>7844</v>
      </c>
      <c r="D4030" s="5">
        <v>1500</v>
      </c>
      <c r="E4030" s="7">
        <v>427</v>
      </c>
      <c r="F4030" s="7">
        <f t="shared" si="387"/>
        <v>28</v>
      </c>
      <c r="G4030" s="7">
        <f t="shared" si="382"/>
        <v>61</v>
      </c>
      <c r="H4030" t="s">
        <v>8220</v>
      </c>
      <c r="I4030" t="s">
        <v>8223</v>
      </c>
      <c r="J4030" t="s">
        <v>8245</v>
      </c>
      <c r="K4030">
        <v>1432589896</v>
      </c>
      <c r="L4030">
        <v>1427405896</v>
      </c>
      <c r="M4030" s="13">
        <f t="shared" si="383"/>
        <v>42089.901574074072</v>
      </c>
      <c r="N4030" s="13" t="str">
        <f t="shared" si="384"/>
        <v>2015</v>
      </c>
      <c r="O4030" s="13" t="str">
        <f t="shared" si="385"/>
        <v>Mar</v>
      </c>
      <c r="P4030" s="13">
        <f t="shared" si="386"/>
        <v>42149.901574074072</v>
      </c>
      <c r="Q4030" t="b">
        <v>0</v>
      </c>
      <c r="R4030">
        <v>7</v>
      </c>
      <c r="S4030" t="b">
        <v>0</v>
      </c>
      <c r="T4030" t="s">
        <v>8269</v>
      </c>
      <c r="U4030" s="9" t="s">
        <v>8315</v>
      </c>
      <c r="V4030" t="s">
        <v>8316</v>
      </c>
    </row>
    <row r="4031" spans="1:22" ht="45" hidden="1" x14ac:dyDescent="0.3">
      <c r="A4031">
        <v>3736</v>
      </c>
      <c r="B4031" s="3" t="s">
        <v>3733</v>
      </c>
      <c r="C4031" s="3" t="s">
        <v>7846</v>
      </c>
      <c r="D4031" s="5">
        <v>1500</v>
      </c>
      <c r="E4031" s="7">
        <v>10</v>
      </c>
      <c r="F4031" s="7">
        <f t="shared" si="387"/>
        <v>1</v>
      </c>
      <c r="G4031" s="7">
        <f t="shared" si="382"/>
        <v>10</v>
      </c>
      <c r="H4031" t="s">
        <v>8220</v>
      </c>
      <c r="I4031" t="s">
        <v>8224</v>
      </c>
      <c r="J4031" t="s">
        <v>8246</v>
      </c>
      <c r="K4031">
        <v>1427133600</v>
      </c>
      <c r="L4031">
        <v>1423847093</v>
      </c>
      <c r="M4031" s="13">
        <f t="shared" si="383"/>
        <v>42048.711724537032</v>
      </c>
      <c r="N4031" s="13" t="str">
        <f t="shared" si="384"/>
        <v>2015</v>
      </c>
      <c r="O4031" s="13" t="str">
        <f t="shared" si="385"/>
        <v>Feb</v>
      </c>
      <c r="P4031" s="13">
        <f t="shared" si="386"/>
        <v>42086.75</v>
      </c>
      <c r="Q4031" t="b">
        <v>0</v>
      </c>
      <c r="R4031">
        <v>1</v>
      </c>
      <c r="S4031" t="b">
        <v>0</v>
      </c>
      <c r="T4031" t="s">
        <v>8269</v>
      </c>
      <c r="U4031" s="9" t="s">
        <v>8315</v>
      </c>
      <c r="V4031" t="s">
        <v>8316</v>
      </c>
    </row>
    <row r="4032" spans="1:22" ht="45" hidden="1" x14ac:dyDescent="0.3">
      <c r="A4032">
        <v>3738</v>
      </c>
      <c r="B4032" s="3" t="s">
        <v>3735</v>
      </c>
      <c r="C4032" s="3" t="s">
        <v>7848</v>
      </c>
      <c r="D4032" s="5">
        <v>1500</v>
      </c>
      <c r="E4032" s="7">
        <v>270</v>
      </c>
      <c r="F4032" s="7">
        <f t="shared" si="387"/>
        <v>18</v>
      </c>
      <c r="G4032" s="7">
        <f t="shared" si="382"/>
        <v>45</v>
      </c>
      <c r="H4032" t="s">
        <v>8220</v>
      </c>
      <c r="I4032" t="s">
        <v>8224</v>
      </c>
      <c r="J4032" t="s">
        <v>8246</v>
      </c>
      <c r="K4032">
        <v>1405461600</v>
      </c>
      <c r="L4032">
        <v>1403562705</v>
      </c>
      <c r="M4032" s="13">
        <f t="shared" si="383"/>
        <v>41813.938715277778</v>
      </c>
      <c r="N4032" s="13" t="str">
        <f t="shared" si="384"/>
        <v>2014</v>
      </c>
      <c r="O4032" s="13" t="str">
        <f t="shared" si="385"/>
        <v>Jun</v>
      </c>
      <c r="P4032" s="13">
        <f t="shared" si="386"/>
        <v>41835.916666666664</v>
      </c>
      <c r="Q4032" t="b">
        <v>0</v>
      </c>
      <c r="R4032">
        <v>6</v>
      </c>
      <c r="S4032" t="b">
        <v>0</v>
      </c>
      <c r="T4032" t="s">
        <v>8269</v>
      </c>
      <c r="U4032" s="9" t="s">
        <v>8315</v>
      </c>
      <c r="V4032" t="s">
        <v>8316</v>
      </c>
    </row>
    <row r="4033" spans="1:22" ht="60" hidden="1" x14ac:dyDescent="0.3">
      <c r="A4033">
        <v>3903</v>
      </c>
      <c r="B4033" s="3" t="s">
        <v>3900</v>
      </c>
      <c r="C4033" s="3" t="s">
        <v>8011</v>
      </c>
      <c r="D4033" s="5">
        <v>1500</v>
      </c>
      <c r="E4033" s="7">
        <v>0</v>
      </c>
      <c r="F4033" s="7">
        <f t="shared" si="387"/>
        <v>0</v>
      </c>
      <c r="G4033" s="7">
        <f t="shared" si="382"/>
        <v>0</v>
      </c>
      <c r="H4033" t="s">
        <v>8220</v>
      </c>
      <c r="I4033" t="s">
        <v>8223</v>
      </c>
      <c r="J4033" t="s">
        <v>8245</v>
      </c>
      <c r="K4033">
        <v>1439581080</v>
      </c>
      <c r="L4033">
        <v>1435709765</v>
      </c>
      <c r="M4033" s="13">
        <f t="shared" si="383"/>
        <v>42186.01116898148</v>
      </c>
      <c r="N4033" s="13" t="str">
        <f t="shared" si="384"/>
        <v>2015</v>
      </c>
      <c r="O4033" s="13" t="str">
        <f t="shared" si="385"/>
        <v>Jul</v>
      </c>
      <c r="P4033" s="13">
        <f t="shared" si="386"/>
        <v>42230.818055555559</v>
      </c>
      <c r="Q4033" t="b">
        <v>0</v>
      </c>
      <c r="R4033">
        <v>0</v>
      </c>
      <c r="S4033" t="b">
        <v>0</v>
      </c>
      <c r="T4033" t="s">
        <v>8269</v>
      </c>
      <c r="U4033" s="9" t="s">
        <v>8315</v>
      </c>
      <c r="V4033" t="s">
        <v>8316</v>
      </c>
    </row>
    <row r="4034" spans="1:22" ht="45" hidden="1" x14ac:dyDescent="0.3">
      <c r="A4034">
        <v>3905</v>
      </c>
      <c r="B4034" s="3" t="s">
        <v>3902</v>
      </c>
      <c r="C4034" s="3" t="s">
        <v>8013</v>
      </c>
      <c r="D4034" s="5">
        <v>1500</v>
      </c>
      <c r="E4034" s="7">
        <v>173</v>
      </c>
      <c r="F4034" s="7">
        <f t="shared" si="387"/>
        <v>12</v>
      </c>
      <c r="G4034" s="7">
        <f t="shared" si="382"/>
        <v>24.71</v>
      </c>
      <c r="H4034" t="s">
        <v>8220</v>
      </c>
      <c r="I4034" t="s">
        <v>8224</v>
      </c>
      <c r="J4034" t="s">
        <v>8246</v>
      </c>
      <c r="K4034">
        <v>1434063600</v>
      </c>
      <c r="L4034">
        <v>1430405903</v>
      </c>
      <c r="M4034" s="13">
        <f t="shared" si="383"/>
        <v>42124.623877314814</v>
      </c>
      <c r="N4034" s="13" t="str">
        <f t="shared" si="384"/>
        <v>2015</v>
      </c>
      <c r="O4034" s="13" t="str">
        <f t="shared" si="385"/>
        <v>Apr</v>
      </c>
      <c r="P4034" s="13">
        <f t="shared" si="386"/>
        <v>42166.958333333328</v>
      </c>
      <c r="Q4034" t="b">
        <v>0</v>
      </c>
      <c r="R4034">
        <v>7</v>
      </c>
      <c r="S4034" t="b">
        <v>0</v>
      </c>
      <c r="T4034" t="s">
        <v>8269</v>
      </c>
      <c r="U4034" s="9" t="s">
        <v>8315</v>
      </c>
      <c r="V4034" t="s">
        <v>8316</v>
      </c>
    </row>
    <row r="4035" spans="1:22" ht="45" hidden="1" x14ac:dyDescent="0.3">
      <c r="A4035">
        <v>3906</v>
      </c>
      <c r="B4035" s="3" t="s">
        <v>3903</v>
      </c>
      <c r="C4035" s="3" t="s">
        <v>8014</v>
      </c>
      <c r="D4035" s="5">
        <v>1500</v>
      </c>
      <c r="E4035" s="7">
        <v>1010</v>
      </c>
      <c r="F4035" s="7">
        <f t="shared" si="387"/>
        <v>67</v>
      </c>
      <c r="G4035" s="7">
        <f t="shared" si="382"/>
        <v>63.13</v>
      </c>
      <c r="H4035" t="s">
        <v>8220</v>
      </c>
      <c r="I4035" t="s">
        <v>8224</v>
      </c>
      <c r="J4035" t="s">
        <v>8246</v>
      </c>
      <c r="K4035">
        <v>1435325100</v>
      </c>
      <c r="L4035">
        <v>1432072893</v>
      </c>
      <c r="M4035" s="13">
        <f t="shared" si="383"/>
        <v>42143.917743055557</v>
      </c>
      <c r="N4035" s="13" t="str">
        <f t="shared" si="384"/>
        <v>2015</v>
      </c>
      <c r="O4035" s="13" t="str">
        <f t="shared" si="385"/>
        <v>May</v>
      </c>
      <c r="P4035" s="13">
        <f t="shared" si="386"/>
        <v>42181.559027777781</v>
      </c>
      <c r="Q4035" t="b">
        <v>0</v>
      </c>
      <c r="R4035">
        <v>16</v>
      </c>
      <c r="S4035" t="b">
        <v>0</v>
      </c>
      <c r="T4035" t="s">
        <v>8269</v>
      </c>
      <c r="U4035" s="9" t="s">
        <v>8315</v>
      </c>
      <c r="V4035" t="s">
        <v>8316</v>
      </c>
    </row>
    <row r="4036" spans="1:22" ht="45" hidden="1" x14ac:dyDescent="0.3">
      <c r="A4036">
        <v>3915</v>
      </c>
      <c r="B4036" s="3" t="s">
        <v>3912</v>
      </c>
      <c r="C4036" s="3" t="s">
        <v>8023</v>
      </c>
      <c r="D4036" s="5">
        <v>1500</v>
      </c>
      <c r="E4036" s="7">
        <v>5</v>
      </c>
      <c r="F4036" s="7">
        <f t="shared" si="387"/>
        <v>0</v>
      </c>
      <c r="G4036" s="7">
        <f t="shared" si="382"/>
        <v>5</v>
      </c>
      <c r="H4036" t="s">
        <v>8220</v>
      </c>
      <c r="I4036" t="s">
        <v>8224</v>
      </c>
      <c r="J4036" t="s">
        <v>8246</v>
      </c>
      <c r="K4036">
        <v>1464824309</v>
      </c>
      <c r="L4036">
        <v>1462232309</v>
      </c>
      <c r="M4036" s="13">
        <f t="shared" si="383"/>
        <v>42492.98505787037</v>
      </c>
      <c r="N4036" s="13" t="str">
        <f t="shared" si="384"/>
        <v>2016</v>
      </c>
      <c r="O4036" s="13" t="str">
        <f t="shared" si="385"/>
        <v>May</v>
      </c>
      <c r="P4036" s="13">
        <f t="shared" si="386"/>
        <v>42522.98505787037</v>
      </c>
      <c r="Q4036" t="b">
        <v>0</v>
      </c>
      <c r="R4036">
        <v>1</v>
      </c>
      <c r="S4036" t="b">
        <v>0</v>
      </c>
      <c r="T4036" t="s">
        <v>8269</v>
      </c>
      <c r="U4036" s="9" t="s">
        <v>8315</v>
      </c>
      <c r="V4036" t="s">
        <v>8316</v>
      </c>
    </row>
    <row r="4037" spans="1:22" ht="60" hidden="1" x14ac:dyDescent="0.3">
      <c r="A4037">
        <v>3984</v>
      </c>
      <c r="B4037" s="3" t="s">
        <v>3980</v>
      </c>
      <c r="C4037" s="3" t="s">
        <v>8090</v>
      </c>
      <c r="D4037" s="5">
        <v>1500</v>
      </c>
      <c r="E4037" s="7">
        <v>95</v>
      </c>
      <c r="F4037" s="7">
        <f t="shared" si="387"/>
        <v>6</v>
      </c>
      <c r="G4037" s="7">
        <f t="shared" si="382"/>
        <v>9.5</v>
      </c>
      <c r="H4037" t="s">
        <v>8220</v>
      </c>
      <c r="I4037" t="s">
        <v>8224</v>
      </c>
      <c r="J4037" t="s">
        <v>8246</v>
      </c>
      <c r="K4037">
        <v>1415404800</v>
      </c>
      <c r="L4037">
        <v>1412809644</v>
      </c>
      <c r="M4037" s="13">
        <f t="shared" si="383"/>
        <v>41920.963472222218</v>
      </c>
      <c r="N4037" s="13" t="str">
        <f t="shared" si="384"/>
        <v>2014</v>
      </c>
      <c r="O4037" s="13" t="str">
        <f t="shared" si="385"/>
        <v>Oct</v>
      </c>
      <c r="P4037" s="13">
        <f t="shared" si="386"/>
        <v>41951</v>
      </c>
      <c r="Q4037" t="b">
        <v>0</v>
      </c>
      <c r="R4037">
        <v>10</v>
      </c>
      <c r="S4037" t="b">
        <v>0</v>
      </c>
      <c r="T4037" t="s">
        <v>8269</v>
      </c>
      <c r="U4037" s="9" t="s">
        <v>8315</v>
      </c>
      <c r="V4037" t="s">
        <v>8316</v>
      </c>
    </row>
    <row r="4038" spans="1:22" ht="30" hidden="1" x14ac:dyDescent="0.3">
      <c r="A4038">
        <v>3988</v>
      </c>
      <c r="B4038" s="3" t="s">
        <v>3984</v>
      </c>
      <c r="C4038" s="3" t="s">
        <v>8094</v>
      </c>
      <c r="D4038" s="5">
        <v>1500</v>
      </c>
      <c r="E4038" s="7">
        <v>32</v>
      </c>
      <c r="F4038" s="7">
        <f t="shared" si="387"/>
        <v>2</v>
      </c>
      <c r="G4038" s="7">
        <f t="shared" si="382"/>
        <v>8</v>
      </c>
      <c r="H4038" t="s">
        <v>8220</v>
      </c>
      <c r="I4038" t="s">
        <v>8223</v>
      </c>
      <c r="J4038" t="s">
        <v>8245</v>
      </c>
      <c r="K4038">
        <v>1440813413</v>
      </c>
      <c r="L4038">
        <v>1439517413</v>
      </c>
      <c r="M4038" s="13">
        <f t="shared" si="383"/>
        <v>42230.08116898148</v>
      </c>
      <c r="N4038" s="13" t="str">
        <f t="shared" si="384"/>
        <v>2015</v>
      </c>
      <c r="O4038" s="13" t="str">
        <f t="shared" si="385"/>
        <v>Aug</v>
      </c>
      <c r="P4038" s="13">
        <f t="shared" si="386"/>
        <v>42245.08116898148</v>
      </c>
      <c r="Q4038" t="b">
        <v>0</v>
      </c>
      <c r="R4038">
        <v>4</v>
      </c>
      <c r="S4038" t="b">
        <v>0</v>
      </c>
      <c r="T4038" t="s">
        <v>8269</v>
      </c>
      <c r="U4038" s="9" t="s">
        <v>8315</v>
      </c>
      <c r="V4038" t="s">
        <v>8316</v>
      </c>
    </row>
    <row r="4039" spans="1:22" ht="30" hidden="1" x14ac:dyDescent="0.3">
      <c r="A4039">
        <v>4018</v>
      </c>
      <c r="B4039" s="3" t="s">
        <v>4014</v>
      </c>
      <c r="C4039" s="3" t="s">
        <v>8123</v>
      </c>
      <c r="D4039" s="5">
        <v>1500</v>
      </c>
      <c r="E4039" s="7">
        <v>130</v>
      </c>
      <c r="F4039" s="7">
        <f t="shared" si="387"/>
        <v>9</v>
      </c>
      <c r="G4039" s="7">
        <f t="shared" si="382"/>
        <v>32.5</v>
      </c>
      <c r="H4039" t="s">
        <v>8220</v>
      </c>
      <c r="I4039" t="s">
        <v>8224</v>
      </c>
      <c r="J4039" t="s">
        <v>8246</v>
      </c>
      <c r="K4039">
        <v>1475877108</v>
      </c>
      <c r="L4039">
        <v>1473285108</v>
      </c>
      <c r="M4039" s="13">
        <f t="shared" si="383"/>
        <v>42620.91097222222</v>
      </c>
      <c r="N4039" s="13" t="str">
        <f t="shared" si="384"/>
        <v>2016</v>
      </c>
      <c r="O4039" s="13" t="str">
        <f t="shared" si="385"/>
        <v>Sep</v>
      </c>
      <c r="P4039" s="13">
        <f t="shared" si="386"/>
        <v>42650.91097222222</v>
      </c>
      <c r="Q4039" t="b">
        <v>0</v>
      </c>
      <c r="R4039">
        <v>4</v>
      </c>
      <c r="S4039" t="b">
        <v>0</v>
      </c>
      <c r="T4039" t="s">
        <v>8269</v>
      </c>
      <c r="U4039" s="9" t="s">
        <v>8315</v>
      </c>
      <c r="V4039" t="s">
        <v>8316</v>
      </c>
    </row>
    <row r="4040" spans="1:22" ht="60" hidden="1" x14ac:dyDescent="0.3">
      <c r="A4040">
        <v>4050</v>
      </c>
      <c r="B4040" s="3" t="s">
        <v>4046</v>
      </c>
      <c r="C4040" s="3" t="s">
        <v>8154</v>
      </c>
      <c r="D4040" s="5">
        <v>1500</v>
      </c>
      <c r="E4040" s="7">
        <v>1</v>
      </c>
      <c r="F4040" s="7">
        <f t="shared" si="387"/>
        <v>0</v>
      </c>
      <c r="G4040" s="7">
        <f t="shared" si="382"/>
        <v>1</v>
      </c>
      <c r="H4040" t="s">
        <v>8220</v>
      </c>
      <c r="I4040" t="s">
        <v>8223</v>
      </c>
      <c r="J4040" t="s">
        <v>8245</v>
      </c>
      <c r="K4040">
        <v>1414077391</v>
      </c>
      <c r="L4040">
        <v>1411485391</v>
      </c>
      <c r="M4040" s="13">
        <f t="shared" si="383"/>
        <v>41905.636469907404</v>
      </c>
      <c r="N4040" s="13" t="str">
        <f t="shared" si="384"/>
        <v>2014</v>
      </c>
      <c r="O4040" s="13" t="str">
        <f t="shared" si="385"/>
        <v>Sep</v>
      </c>
      <c r="P4040" s="13">
        <f t="shared" si="386"/>
        <v>41935.636469907404</v>
      </c>
      <c r="Q4040" t="b">
        <v>0</v>
      </c>
      <c r="R4040">
        <v>1</v>
      </c>
      <c r="S4040" t="b">
        <v>0</v>
      </c>
      <c r="T4040" t="s">
        <v>8269</v>
      </c>
      <c r="U4040" s="9" t="s">
        <v>8315</v>
      </c>
      <c r="V4040" t="s">
        <v>8316</v>
      </c>
    </row>
    <row r="4041" spans="1:22" ht="45" hidden="1" x14ac:dyDescent="0.3">
      <c r="A4041">
        <v>4056</v>
      </c>
      <c r="B4041" s="3" t="s">
        <v>4052</v>
      </c>
      <c r="C4041" s="3" t="s">
        <v>8160</v>
      </c>
      <c r="D4041" s="5">
        <v>1500</v>
      </c>
      <c r="E4041" s="7">
        <v>795</v>
      </c>
      <c r="F4041" s="7">
        <f t="shared" si="387"/>
        <v>53</v>
      </c>
      <c r="G4041" s="7">
        <f t="shared" si="382"/>
        <v>88.33</v>
      </c>
      <c r="H4041" t="s">
        <v>8220</v>
      </c>
      <c r="I4041" t="s">
        <v>8223</v>
      </c>
      <c r="J4041" t="s">
        <v>8245</v>
      </c>
      <c r="K4041">
        <v>1467575940</v>
      </c>
      <c r="L4041">
        <v>1465856639</v>
      </c>
      <c r="M4041" s="13">
        <f t="shared" si="383"/>
        <v>42534.933321759265</v>
      </c>
      <c r="N4041" s="13" t="str">
        <f t="shared" si="384"/>
        <v>2016</v>
      </c>
      <c r="O4041" s="13" t="str">
        <f t="shared" si="385"/>
        <v>Jun</v>
      </c>
      <c r="P4041" s="13">
        <f t="shared" si="386"/>
        <v>42554.832638888889</v>
      </c>
      <c r="Q4041" t="b">
        <v>0</v>
      </c>
      <c r="R4041">
        <v>9</v>
      </c>
      <c r="S4041" t="b">
        <v>0</v>
      </c>
      <c r="T4041" t="s">
        <v>8269</v>
      </c>
      <c r="U4041" s="9" t="s">
        <v>8315</v>
      </c>
      <c r="V4041" t="s">
        <v>8316</v>
      </c>
    </row>
    <row r="4042" spans="1:22" ht="45" hidden="1" x14ac:dyDescent="0.3">
      <c r="A4042">
        <v>4113</v>
      </c>
      <c r="B4042" s="3" t="s">
        <v>4109</v>
      </c>
      <c r="C4042" s="3" t="s">
        <v>8215</v>
      </c>
      <c r="D4042" s="5">
        <v>1500</v>
      </c>
      <c r="E4042" s="7">
        <v>3</v>
      </c>
      <c r="F4042" s="7">
        <f t="shared" si="387"/>
        <v>0</v>
      </c>
      <c r="G4042" s="7">
        <f t="shared" ref="G4042:G4105" si="388">IFERROR(ROUND(E4042/R4042,2),0)</f>
        <v>1</v>
      </c>
      <c r="H4042" t="s">
        <v>8220</v>
      </c>
      <c r="I4042" t="s">
        <v>8223</v>
      </c>
      <c r="J4042" t="s">
        <v>8245</v>
      </c>
      <c r="K4042">
        <v>1452234840</v>
      </c>
      <c r="L4042">
        <v>1450619123</v>
      </c>
      <c r="M4042" s="13">
        <f t="shared" ref="M4042:M4105" si="389">(((L4042/60)/60)/24)+DATE(1970,1,1)</f>
        <v>42358.573182870372</v>
      </c>
      <c r="N4042" s="13" t="str">
        <f t="shared" ref="N4042:N4105" si="390">TEXT(M4042, "YYY")</f>
        <v>2015</v>
      </c>
      <c r="O4042" s="13" t="str">
        <f t="shared" ref="O4042:O4105" si="391">TEXT(M4042,"MMM")</f>
        <v>Dec</v>
      </c>
      <c r="P4042" s="13">
        <f t="shared" ref="P4042:P4105" si="392">(((K4042/60)/60)/24)+DATE(1970,1,1)</f>
        <v>42377.273611111115</v>
      </c>
      <c r="Q4042" t="b">
        <v>0</v>
      </c>
      <c r="R4042">
        <v>3</v>
      </c>
      <c r="S4042" t="b">
        <v>0</v>
      </c>
      <c r="T4042" t="s">
        <v>8269</v>
      </c>
      <c r="U4042" s="9" t="s">
        <v>8315</v>
      </c>
      <c r="V4042" t="s">
        <v>8316</v>
      </c>
    </row>
    <row r="4043" spans="1:22" ht="60" hidden="1" x14ac:dyDescent="0.3">
      <c r="A4043">
        <v>3962</v>
      </c>
      <c r="B4043" s="3" t="s">
        <v>3959</v>
      </c>
      <c r="C4043" s="3" t="s">
        <v>8069</v>
      </c>
      <c r="D4043" s="5">
        <v>1400</v>
      </c>
      <c r="E4043" s="7">
        <v>45</v>
      </c>
      <c r="F4043" s="7">
        <f t="shared" si="387"/>
        <v>3</v>
      </c>
      <c r="G4043" s="7">
        <f t="shared" si="388"/>
        <v>15</v>
      </c>
      <c r="H4043" t="s">
        <v>8220</v>
      </c>
      <c r="I4043" t="s">
        <v>8224</v>
      </c>
      <c r="J4043" t="s">
        <v>8246</v>
      </c>
      <c r="K4043">
        <v>1448722494</v>
      </c>
      <c r="L4043">
        <v>1446562494</v>
      </c>
      <c r="M4043" s="13">
        <f t="shared" si="389"/>
        <v>42311.621458333335</v>
      </c>
      <c r="N4043" s="13" t="str">
        <f t="shared" si="390"/>
        <v>2015</v>
      </c>
      <c r="O4043" s="13" t="str">
        <f t="shared" si="391"/>
        <v>Nov</v>
      </c>
      <c r="P4043" s="13">
        <f t="shared" si="392"/>
        <v>42336.621458333335</v>
      </c>
      <c r="Q4043" t="b">
        <v>0</v>
      </c>
      <c r="R4043">
        <v>3</v>
      </c>
      <c r="S4043" t="b">
        <v>0</v>
      </c>
      <c r="T4043" t="s">
        <v>8269</v>
      </c>
      <c r="U4043" s="9" t="s">
        <v>8315</v>
      </c>
      <c r="V4043" t="s">
        <v>8316</v>
      </c>
    </row>
    <row r="4044" spans="1:22" ht="60" hidden="1" x14ac:dyDescent="0.3">
      <c r="A4044">
        <v>3976</v>
      </c>
      <c r="B4044" s="3" t="s">
        <v>3973</v>
      </c>
      <c r="C4044" s="3" t="s">
        <v>8083</v>
      </c>
      <c r="D4044" s="5">
        <v>1300</v>
      </c>
      <c r="E4044" s="7">
        <v>620</v>
      </c>
      <c r="F4044" s="7">
        <f t="shared" si="387"/>
        <v>48</v>
      </c>
      <c r="G4044" s="7">
        <f t="shared" si="388"/>
        <v>62</v>
      </c>
      <c r="H4044" t="s">
        <v>8220</v>
      </c>
      <c r="I4044" t="s">
        <v>8223</v>
      </c>
      <c r="J4044" t="s">
        <v>8245</v>
      </c>
      <c r="K4044">
        <v>1406876400</v>
      </c>
      <c r="L4044">
        <v>1405024561</v>
      </c>
      <c r="M4044" s="13">
        <f t="shared" si="389"/>
        <v>41830.858344907407</v>
      </c>
      <c r="N4044" s="13" t="str">
        <f t="shared" si="390"/>
        <v>2014</v>
      </c>
      <c r="O4044" s="13" t="str">
        <f t="shared" si="391"/>
        <v>Jul</v>
      </c>
      <c r="P4044" s="13">
        <f t="shared" si="392"/>
        <v>41852.291666666664</v>
      </c>
      <c r="Q4044" t="b">
        <v>0</v>
      </c>
      <c r="R4044">
        <v>10</v>
      </c>
      <c r="S4044" t="b">
        <v>0</v>
      </c>
      <c r="T4044" t="s">
        <v>8269</v>
      </c>
      <c r="U4044" s="9" t="s">
        <v>8315</v>
      </c>
      <c r="V4044" t="s">
        <v>8316</v>
      </c>
    </row>
    <row r="4045" spans="1:22" ht="45" hidden="1" x14ac:dyDescent="0.3">
      <c r="A4045">
        <v>3998</v>
      </c>
      <c r="B4045" s="3" t="s">
        <v>3994</v>
      </c>
      <c r="C4045" s="3" t="s">
        <v>8104</v>
      </c>
      <c r="D4045" s="5">
        <v>1250</v>
      </c>
      <c r="E4045" s="7">
        <v>715</v>
      </c>
      <c r="F4045" s="7">
        <f t="shared" si="387"/>
        <v>57</v>
      </c>
      <c r="G4045" s="7">
        <f t="shared" si="388"/>
        <v>59.58</v>
      </c>
      <c r="H4045" t="s">
        <v>8220</v>
      </c>
      <c r="I4045" t="s">
        <v>8223</v>
      </c>
      <c r="J4045" t="s">
        <v>8245</v>
      </c>
      <c r="K4045">
        <v>1427580426</v>
      </c>
      <c r="L4045">
        <v>1424992026</v>
      </c>
      <c r="M4045" s="13">
        <f t="shared" si="389"/>
        <v>42061.963263888887</v>
      </c>
      <c r="N4045" s="13" t="str">
        <f t="shared" si="390"/>
        <v>2015</v>
      </c>
      <c r="O4045" s="13" t="str">
        <f t="shared" si="391"/>
        <v>Feb</v>
      </c>
      <c r="P4045" s="13">
        <f t="shared" si="392"/>
        <v>42091.921597222223</v>
      </c>
      <c r="Q4045" t="b">
        <v>0</v>
      </c>
      <c r="R4045">
        <v>12</v>
      </c>
      <c r="S4045" t="b">
        <v>0</v>
      </c>
      <c r="T4045" t="s">
        <v>8269</v>
      </c>
      <c r="U4045" s="9" t="s">
        <v>8315</v>
      </c>
      <c r="V4045" t="s">
        <v>8316</v>
      </c>
    </row>
    <row r="4046" spans="1:22" ht="60" hidden="1" x14ac:dyDescent="0.3">
      <c r="A4046">
        <v>4002</v>
      </c>
      <c r="B4046" s="3" t="s">
        <v>3998</v>
      </c>
      <c r="C4046" s="3" t="s">
        <v>8108</v>
      </c>
      <c r="D4046" s="5">
        <v>1250</v>
      </c>
      <c r="E4046" s="7">
        <v>23</v>
      </c>
      <c r="F4046" s="7">
        <f t="shared" si="387"/>
        <v>2</v>
      </c>
      <c r="G4046" s="7">
        <f t="shared" si="388"/>
        <v>5.75</v>
      </c>
      <c r="H4046" t="s">
        <v>8220</v>
      </c>
      <c r="I4046" t="s">
        <v>8223</v>
      </c>
      <c r="J4046" t="s">
        <v>8245</v>
      </c>
      <c r="K4046">
        <v>1411779761</v>
      </c>
      <c r="L4046">
        <v>1409187761</v>
      </c>
      <c r="M4046" s="13">
        <f t="shared" si="389"/>
        <v>41879.043530092589</v>
      </c>
      <c r="N4046" s="13" t="str">
        <f t="shared" si="390"/>
        <v>2014</v>
      </c>
      <c r="O4046" s="13" t="str">
        <f t="shared" si="391"/>
        <v>Aug</v>
      </c>
      <c r="P4046" s="13">
        <f t="shared" si="392"/>
        <v>41909.043530092589</v>
      </c>
      <c r="Q4046" t="b">
        <v>0</v>
      </c>
      <c r="R4046">
        <v>4</v>
      </c>
      <c r="S4046" t="b">
        <v>0</v>
      </c>
      <c r="T4046" t="s">
        <v>8269</v>
      </c>
      <c r="U4046" s="9" t="s">
        <v>8315</v>
      </c>
      <c r="V4046" t="s">
        <v>8316</v>
      </c>
    </row>
    <row r="4047" spans="1:22" ht="45" hidden="1" x14ac:dyDescent="0.3">
      <c r="A4047">
        <v>4069</v>
      </c>
      <c r="B4047" s="3" t="s">
        <v>4065</v>
      </c>
      <c r="C4047" s="3" t="s">
        <v>8172</v>
      </c>
      <c r="D4047" s="5">
        <v>1250</v>
      </c>
      <c r="E4047" s="7">
        <v>430</v>
      </c>
      <c r="F4047" s="7">
        <f t="shared" si="387"/>
        <v>34</v>
      </c>
      <c r="G4047" s="7">
        <f t="shared" si="388"/>
        <v>33.08</v>
      </c>
      <c r="H4047" t="s">
        <v>8220</v>
      </c>
      <c r="I4047" t="s">
        <v>8224</v>
      </c>
      <c r="J4047" t="s">
        <v>8246</v>
      </c>
      <c r="K4047">
        <v>1425124800</v>
      </c>
      <c r="L4047">
        <v>1421596356</v>
      </c>
      <c r="M4047" s="13">
        <f t="shared" si="389"/>
        <v>42022.661527777775</v>
      </c>
      <c r="N4047" s="13" t="str">
        <f t="shared" si="390"/>
        <v>2015</v>
      </c>
      <c r="O4047" s="13" t="str">
        <f t="shared" si="391"/>
        <v>Jan</v>
      </c>
      <c r="P4047" s="13">
        <f t="shared" si="392"/>
        <v>42063.5</v>
      </c>
      <c r="Q4047" t="b">
        <v>0</v>
      </c>
      <c r="R4047">
        <v>13</v>
      </c>
      <c r="S4047" t="b">
        <v>0</v>
      </c>
      <c r="T4047" t="s">
        <v>8269</v>
      </c>
      <c r="U4047" s="9" t="s">
        <v>8315</v>
      </c>
      <c r="V4047" t="s">
        <v>8316</v>
      </c>
    </row>
    <row r="4048" spans="1:22" ht="45" hidden="1" x14ac:dyDescent="0.3">
      <c r="A4048">
        <v>2843</v>
      </c>
      <c r="B4048" s="3" t="s">
        <v>2843</v>
      </c>
      <c r="C4048" s="3" t="s">
        <v>6953</v>
      </c>
      <c r="D4048" s="5">
        <v>1200</v>
      </c>
      <c r="E4048" s="7">
        <v>0</v>
      </c>
      <c r="F4048" s="7">
        <f t="shared" si="387"/>
        <v>0</v>
      </c>
      <c r="G4048" s="7">
        <f t="shared" si="388"/>
        <v>0</v>
      </c>
      <c r="H4048" t="s">
        <v>8220</v>
      </c>
      <c r="I4048" t="s">
        <v>8223</v>
      </c>
      <c r="J4048" t="s">
        <v>8245</v>
      </c>
      <c r="K4048">
        <v>1465790400</v>
      </c>
      <c r="L4048">
        <v>1462210950</v>
      </c>
      <c r="M4048" s="13">
        <f t="shared" si="389"/>
        <v>42492.737847222219</v>
      </c>
      <c r="N4048" s="13" t="str">
        <f t="shared" si="390"/>
        <v>2016</v>
      </c>
      <c r="O4048" s="13" t="str">
        <f t="shared" si="391"/>
        <v>May</v>
      </c>
      <c r="P4048" s="13">
        <f t="shared" si="392"/>
        <v>42534.166666666672</v>
      </c>
      <c r="Q4048" t="b">
        <v>0</v>
      </c>
      <c r="R4048">
        <v>0</v>
      </c>
      <c r="S4048" t="b">
        <v>0</v>
      </c>
      <c r="T4048" t="s">
        <v>8269</v>
      </c>
      <c r="U4048" s="9" t="s">
        <v>8315</v>
      </c>
      <c r="V4048" t="s">
        <v>8316</v>
      </c>
    </row>
    <row r="4049" spans="1:22" ht="60" hidden="1" x14ac:dyDescent="0.3">
      <c r="A4049">
        <v>3744</v>
      </c>
      <c r="B4049" s="3" t="s">
        <v>3741</v>
      </c>
      <c r="C4049" s="3" t="s">
        <v>7854</v>
      </c>
      <c r="D4049" s="5">
        <v>1200</v>
      </c>
      <c r="E4049" s="7">
        <v>0</v>
      </c>
      <c r="F4049" s="7">
        <f t="shared" si="387"/>
        <v>0</v>
      </c>
      <c r="G4049" s="7">
        <f t="shared" si="388"/>
        <v>0</v>
      </c>
      <c r="H4049" t="s">
        <v>8220</v>
      </c>
      <c r="I4049" t="s">
        <v>8223</v>
      </c>
      <c r="J4049" t="s">
        <v>8245</v>
      </c>
      <c r="K4049">
        <v>1404532740</v>
      </c>
      <c r="L4049">
        <v>1401823952</v>
      </c>
      <c r="M4049" s="13">
        <f t="shared" si="389"/>
        <v>41793.814259259263</v>
      </c>
      <c r="N4049" s="13" t="str">
        <f t="shared" si="390"/>
        <v>2014</v>
      </c>
      <c r="O4049" s="13" t="str">
        <f t="shared" si="391"/>
        <v>Jun</v>
      </c>
      <c r="P4049" s="13">
        <f t="shared" si="392"/>
        <v>41825.165972222225</v>
      </c>
      <c r="Q4049" t="b">
        <v>0</v>
      </c>
      <c r="R4049">
        <v>0</v>
      </c>
      <c r="S4049" t="b">
        <v>0</v>
      </c>
      <c r="T4049" t="s">
        <v>8269</v>
      </c>
      <c r="U4049" s="9" t="s">
        <v>8315</v>
      </c>
      <c r="V4049" t="s">
        <v>8316</v>
      </c>
    </row>
    <row r="4050" spans="1:22" ht="45" hidden="1" x14ac:dyDescent="0.3">
      <c r="A4050">
        <v>3942</v>
      </c>
      <c r="B4050" s="3" t="s">
        <v>3939</v>
      </c>
      <c r="C4050" s="3" t="s">
        <v>8050</v>
      </c>
      <c r="D4050" s="5">
        <v>1200</v>
      </c>
      <c r="E4050" s="7">
        <v>0</v>
      </c>
      <c r="F4050" s="7">
        <f t="shared" si="387"/>
        <v>0</v>
      </c>
      <c r="G4050" s="7">
        <f t="shared" si="388"/>
        <v>0</v>
      </c>
      <c r="H4050" t="s">
        <v>8220</v>
      </c>
      <c r="I4050" t="s">
        <v>8223</v>
      </c>
      <c r="J4050" t="s">
        <v>8245</v>
      </c>
      <c r="K4050">
        <v>1434490914</v>
      </c>
      <c r="L4050">
        <v>1429306914</v>
      </c>
      <c r="M4050" s="13">
        <f t="shared" si="389"/>
        <v>42111.904097222221</v>
      </c>
      <c r="N4050" s="13" t="str">
        <f t="shared" si="390"/>
        <v>2015</v>
      </c>
      <c r="O4050" s="13" t="str">
        <f t="shared" si="391"/>
        <v>Apr</v>
      </c>
      <c r="P4050" s="13">
        <f t="shared" si="392"/>
        <v>42171.904097222221</v>
      </c>
      <c r="Q4050" t="b">
        <v>0</v>
      </c>
      <c r="R4050">
        <v>0</v>
      </c>
      <c r="S4050" t="b">
        <v>0</v>
      </c>
      <c r="T4050" t="s">
        <v>8269</v>
      </c>
      <c r="U4050" s="9" t="s">
        <v>8315</v>
      </c>
      <c r="V4050" t="s">
        <v>8316</v>
      </c>
    </row>
    <row r="4051" spans="1:22" ht="45" hidden="1" x14ac:dyDescent="0.3">
      <c r="A4051">
        <v>3959</v>
      </c>
      <c r="B4051" s="3" t="s">
        <v>3956</v>
      </c>
      <c r="C4051" s="3" t="s">
        <v>8066</v>
      </c>
      <c r="D4051" s="5">
        <v>1200</v>
      </c>
      <c r="E4051" s="7">
        <v>292</v>
      </c>
      <c r="F4051" s="7">
        <f t="shared" si="387"/>
        <v>24</v>
      </c>
      <c r="G4051" s="7">
        <f t="shared" si="388"/>
        <v>24.33</v>
      </c>
      <c r="H4051" t="s">
        <v>8220</v>
      </c>
      <c r="I4051" t="s">
        <v>8223</v>
      </c>
      <c r="J4051" t="s">
        <v>8245</v>
      </c>
      <c r="K4051">
        <v>1411930556</v>
      </c>
      <c r="L4051">
        <v>1409338556</v>
      </c>
      <c r="M4051" s="13">
        <f t="shared" si="389"/>
        <v>41880.788842592592</v>
      </c>
      <c r="N4051" s="13" t="str">
        <f t="shared" si="390"/>
        <v>2014</v>
      </c>
      <c r="O4051" s="13" t="str">
        <f t="shared" si="391"/>
        <v>Aug</v>
      </c>
      <c r="P4051" s="13">
        <f t="shared" si="392"/>
        <v>41910.788842592592</v>
      </c>
      <c r="Q4051" t="b">
        <v>0</v>
      </c>
      <c r="R4051">
        <v>12</v>
      </c>
      <c r="S4051" t="b">
        <v>0</v>
      </c>
      <c r="T4051" t="s">
        <v>8269</v>
      </c>
      <c r="U4051" s="9" t="s">
        <v>8315</v>
      </c>
      <c r="V4051" t="s">
        <v>8316</v>
      </c>
    </row>
    <row r="4052" spans="1:22" ht="60" hidden="1" x14ac:dyDescent="0.3">
      <c r="A4052">
        <v>4001</v>
      </c>
      <c r="B4052" s="3" t="s">
        <v>3997</v>
      </c>
      <c r="C4052" s="3" t="s">
        <v>8107</v>
      </c>
      <c r="D4052" s="5">
        <v>1200</v>
      </c>
      <c r="E4052" s="7">
        <v>453</v>
      </c>
      <c r="F4052" s="7">
        <f t="shared" si="387"/>
        <v>38</v>
      </c>
      <c r="G4052" s="7">
        <f t="shared" si="388"/>
        <v>32.36</v>
      </c>
      <c r="H4052" t="s">
        <v>8220</v>
      </c>
      <c r="I4052" t="s">
        <v>8224</v>
      </c>
      <c r="J4052" t="s">
        <v>8246</v>
      </c>
      <c r="K4052">
        <v>1488394800</v>
      </c>
      <c r="L4052">
        <v>1486681708</v>
      </c>
      <c r="M4052" s="13">
        <f t="shared" si="389"/>
        <v>42775.964212962965</v>
      </c>
      <c r="N4052" s="13" t="str">
        <f t="shared" si="390"/>
        <v>2017</v>
      </c>
      <c r="O4052" s="13" t="str">
        <f t="shared" si="391"/>
        <v>Feb</v>
      </c>
      <c r="P4052" s="13">
        <f t="shared" si="392"/>
        <v>42795.791666666672</v>
      </c>
      <c r="Q4052" t="b">
        <v>0</v>
      </c>
      <c r="R4052">
        <v>14</v>
      </c>
      <c r="S4052" t="b">
        <v>0</v>
      </c>
      <c r="T4052" t="s">
        <v>8269</v>
      </c>
      <c r="U4052" s="9" t="s">
        <v>8315</v>
      </c>
      <c r="V4052" t="s">
        <v>8316</v>
      </c>
    </row>
    <row r="4053" spans="1:22" ht="60" hidden="1" x14ac:dyDescent="0.3">
      <c r="A4053">
        <v>2841</v>
      </c>
      <c r="B4053" s="3" t="s">
        <v>2841</v>
      </c>
      <c r="C4053" s="3" t="s">
        <v>6951</v>
      </c>
      <c r="D4053" s="5">
        <v>1000</v>
      </c>
      <c r="E4053" s="7">
        <v>10</v>
      </c>
      <c r="F4053" s="7">
        <f t="shared" si="387"/>
        <v>1</v>
      </c>
      <c r="G4053" s="7">
        <f t="shared" si="388"/>
        <v>10</v>
      </c>
      <c r="H4053" t="s">
        <v>8220</v>
      </c>
      <c r="I4053" t="s">
        <v>8224</v>
      </c>
      <c r="J4053" t="s">
        <v>8246</v>
      </c>
      <c r="K4053">
        <v>1450032297</v>
      </c>
      <c r="L4053">
        <v>1444844697</v>
      </c>
      <c r="M4053" s="13">
        <f t="shared" si="389"/>
        <v>42291.739548611105</v>
      </c>
      <c r="N4053" s="13" t="str">
        <f t="shared" si="390"/>
        <v>2015</v>
      </c>
      <c r="O4053" s="13" t="str">
        <f t="shared" si="391"/>
        <v>Oct</v>
      </c>
      <c r="P4053" s="13">
        <f t="shared" si="392"/>
        <v>42351.781215277777</v>
      </c>
      <c r="Q4053" t="b">
        <v>0</v>
      </c>
      <c r="R4053">
        <v>1</v>
      </c>
      <c r="S4053" t="b">
        <v>0</v>
      </c>
      <c r="T4053" t="s">
        <v>8269</v>
      </c>
      <c r="U4053" s="9" t="s">
        <v>8315</v>
      </c>
      <c r="V4053" t="s">
        <v>8316</v>
      </c>
    </row>
    <row r="4054" spans="1:22" ht="45" hidden="1" x14ac:dyDescent="0.3">
      <c r="A4054">
        <v>2854</v>
      </c>
      <c r="B4054" s="3" t="s">
        <v>2854</v>
      </c>
      <c r="C4054" s="3" t="s">
        <v>6964</v>
      </c>
      <c r="D4054" s="5">
        <v>1000</v>
      </c>
      <c r="E4054" s="7">
        <v>417</v>
      </c>
      <c r="F4054" s="7">
        <f t="shared" si="387"/>
        <v>42</v>
      </c>
      <c r="G4054" s="7">
        <f t="shared" si="388"/>
        <v>29.79</v>
      </c>
      <c r="H4054" t="s">
        <v>8220</v>
      </c>
      <c r="I4054" t="s">
        <v>8224</v>
      </c>
      <c r="J4054" t="s">
        <v>8246</v>
      </c>
      <c r="K4054">
        <v>1431018719</v>
      </c>
      <c r="L4054">
        <v>1429290719</v>
      </c>
      <c r="M4054" s="13">
        <f t="shared" si="389"/>
        <v>42111.71665509259</v>
      </c>
      <c r="N4054" s="13" t="str">
        <f t="shared" si="390"/>
        <v>2015</v>
      </c>
      <c r="O4054" s="13" t="str">
        <f t="shared" si="391"/>
        <v>Apr</v>
      </c>
      <c r="P4054" s="13">
        <f t="shared" si="392"/>
        <v>42131.71665509259</v>
      </c>
      <c r="Q4054" t="b">
        <v>0</v>
      </c>
      <c r="R4054">
        <v>14</v>
      </c>
      <c r="S4054" t="b">
        <v>0</v>
      </c>
      <c r="T4054" t="s">
        <v>8269</v>
      </c>
      <c r="U4054" s="9" t="s">
        <v>8315</v>
      </c>
      <c r="V4054" t="s">
        <v>8316</v>
      </c>
    </row>
    <row r="4055" spans="1:22" ht="60" hidden="1" x14ac:dyDescent="0.3">
      <c r="A4055">
        <v>2858</v>
      </c>
      <c r="B4055" s="3" t="s">
        <v>2858</v>
      </c>
      <c r="C4055" s="3" t="s">
        <v>6968</v>
      </c>
      <c r="D4055" s="5">
        <v>1000</v>
      </c>
      <c r="E4055" s="7">
        <v>0</v>
      </c>
      <c r="F4055" s="7">
        <f t="shared" si="387"/>
        <v>0</v>
      </c>
      <c r="G4055" s="7">
        <f t="shared" si="388"/>
        <v>0</v>
      </c>
      <c r="H4055" t="s">
        <v>8220</v>
      </c>
      <c r="I4055" t="s">
        <v>8232</v>
      </c>
      <c r="J4055" t="s">
        <v>8248</v>
      </c>
      <c r="K4055">
        <v>1417778880</v>
      </c>
      <c r="L4055">
        <v>1415711095</v>
      </c>
      <c r="M4055" s="13">
        <f t="shared" si="389"/>
        <v>41954.545081018514</v>
      </c>
      <c r="N4055" s="13" t="str">
        <f t="shared" si="390"/>
        <v>2014</v>
      </c>
      <c r="O4055" s="13" t="str">
        <f t="shared" si="391"/>
        <v>Nov</v>
      </c>
      <c r="P4055" s="13">
        <f t="shared" si="392"/>
        <v>41978.477777777778</v>
      </c>
      <c r="Q4055" t="b">
        <v>0</v>
      </c>
      <c r="R4055">
        <v>0</v>
      </c>
      <c r="S4055" t="b">
        <v>0</v>
      </c>
      <c r="T4055" t="s">
        <v>8269</v>
      </c>
      <c r="U4055" s="9" t="s">
        <v>8315</v>
      </c>
      <c r="V4055" t="s">
        <v>8316</v>
      </c>
    </row>
    <row r="4056" spans="1:22" ht="45" hidden="1" x14ac:dyDescent="0.3">
      <c r="A4056">
        <v>2915</v>
      </c>
      <c r="B4056" s="3" t="s">
        <v>2915</v>
      </c>
      <c r="C4056" s="3" t="s">
        <v>7025</v>
      </c>
      <c r="D4056" s="5">
        <v>1000</v>
      </c>
      <c r="E4056" s="7">
        <v>611</v>
      </c>
      <c r="F4056" s="7">
        <f t="shared" si="387"/>
        <v>61</v>
      </c>
      <c r="G4056" s="7">
        <f t="shared" si="388"/>
        <v>203.67</v>
      </c>
      <c r="H4056" t="s">
        <v>8220</v>
      </c>
      <c r="I4056" t="s">
        <v>8224</v>
      </c>
      <c r="J4056" t="s">
        <v>8246</v>
      </c>
      <c r="K4056">
        <v>1458117190</v>
      </c>
      <c r="L4056">
        <v>1455528790</v>
      </c>
      <c r="M4056" s="13">
        <f t="shared" si="389"/>
        <v>42415.398032407407</v>
      </c>
      <c r="N4056" s="13" t="str">
        <f t="shared" si="390"/>
        <v>2016</v>
      </c>
      <c r="O4056" s="13" t="str">
        <f t="shared" si="391"/>
        <v>Feb</v>
      </c>
      <c r="P4056" s="13">
        <f t="shared" si="392"/>
        <v>42445.356365740736</v>
      </c>
      <c r="Q4056" t="b">
        <v>0</v>
      </c>
      <c r="R4056">
        <v>3</v>
      </c>
      <c r="S4056" t="b">
        <v>0</v>
      </c>
      <c r="T4056" t="s">
        <v>8269</v>
      </c>
      <c r="U4056" s="9" t="s">
        <v>8315</v>
      </c>
      <c r="V4056" t="s">
        <v>8316</v>
      </c>
    </row>
    <row r="4057" spans="1:22" ht="60" hidden="1" x14ac:dyDescent="0.3">
      <c r="A4057">
        <v>3730</v>
      </c>
      <c r="B4057" s="3" t="s">
        <v>3727</v>
      </c>
      <c r="C4057" s="3" t="s">
        <v>7840</v>
      </c>
      <c r="D4057" s="5">
        <v>1000</v>
      </c>
      <c r="E4057" s="7">
        <v>100</v>
      </c>
      <c r="F4057" s="7">
        <f t="shared" si="387"/>
        <v>10</v>
      </c>
      <c r="G4057" s="7">
        <f t="shared" si="388"/>
        <v>100</v>
      </c>
      <c r="H4057" t="s">
        <v>8220</v>
      </c>
      <c r="I4057" t="s">
        <v>8223</v>
      </c>
      <c r="J4057" t="s">
        <v>8245</v>
      </c>
      <c r="K4057">
        <v>1439828159</v>
      </c>
      <c r="L4057">
        <v>1437236159</v>
      </c>
      <c r="M4057" s="13">
        <f t="shared" si="389"/>
        <v>42203.677766203706</v>
      </c>
      <c r="N4057" s="13" t="str">
        <f t="shared" si="390"/>
        <v>2015</v>
      </c>
      <c r="O4057" s="13" t="str">
        <f t="shared" si="391"/>
        <v>Jul</v>
      </c>
      <c r="P4057" s="13">
        <f t="shared" si="392"/>
        <v>42233.677766203706</v>
      </c>
      <c r="Q4057" t="b">
        <v>0</v>
      </c>
      <c r="R4057">
        <v>1</v>
      </c>
      <c r="S4057" t="b">
        <v>0</v>
      </c>
      <c r="T4057" t="s">
        <v>8269</v>
      </c>
      <c r="U4057" s="9" t="s">
        <v>8315</v>
      </c>
      <c r="V4057" t="s">
        <v>8316</v>
      </c>
    </row>
    <row r="4058" spans="1:22" ht="30" hidden="1" x14ac:dyDescent="0.3">
      <c r="A4058">
        <v>3850</v>
      </c>
      <c r="B4058" s="3" t="s">
        <v>3847</v>
      </c>
      <c r="C4058" s="3" t="s">
        <v>7959</v>
      </c>
      <c r="D4058" s="5">
        <v>1000</v>
      </c>
      <c r="E4058" s="7">
        <v>38</v>
      </c>
      <c r="F4058" s="7">
        <f t="shared" si="387"/>
        <v>4</v>
      </c>
      <c r="G4058" s="7">
        <f t="shared" si="388"/>
        <v>9.5</v>
      </c>
      <c r="H4058" t="s">
        <v>8220</v>
      </c>
      <c r="I4058" t="s">
        <v>8223</v>
      </c>
      <c r="J4058" t="s">
        <v>8245</v>
      </c>
      <c r="K4058">
        <v>1420081143</v>
      </c>
      <c r="L4058">
        <v>1417489143</v>
      </c>
      <c r="M4058" s="13">
        <f t="shared" si="389"/>
        <v>41975.124340277776</v>
      </c>
      <c r="N4058" s="13" t="str">
        <f t="shared" si="390"/>
        <v>2014</v>
      </c>
      <c r="O4058" s="13" t="str">
        <f t="shared" si="391"/>
        <v>Dec</v>
      </c>
      <c r="P4058" s="13">
        <f t="shared" si="392"/>
        <v>42005.124340277776</v>
      </c>
      <c r="Q4058" t="b">
        <v>1</v>
      </c>
      <c r="R4058">
        <v>4</v>
      </c>
      <c r="S4058" t="b">
        <v>0</v>
      </c>
      <c r="T4058" t="s">
        <v>8269</v>
      </c>
      <c r="U4058" s="9" t="s">
        <v>8315</v>
      </c>
      <c r="V4058" t="s">
        <v>8316</v>
      </c>
    </row>
    <row r="4059" spans="1:22" ht="75" hidden="1" x14ac:dyDescent="0.3">
      <c r="A4059">
        <v>3855</v>
      </c>
      <c r="B4059" s="3" t="s">
        <v>3852</v>
      </c>
      <c r="C4059" s="3" t="s">
        <v>7964</v>
      </c>
      <c r="D4059" s="5">
        <v>1000</v>
      </c>
      <c r="E4059" s="7">
        <v>25</v>
      </c>
      <c r="F4059" s="7">
        <f t="shared" si="387"/>
        <v>3</v>
      </c>
      <c r="G4059" s="7">
        <f t="shared" si="388"/>
        <v>25</v>
      </c>
      <c r="H4059" t="s">
        <v>8220</v>
      </c>
      <c r="I4059" t="s">
        <v>8223</v>
      </c>
      <c r="J4059" t="s">
        <v>8245</v>
      </c>
      <c r="K4059">
        <v>1427408271</v>
      </c>
      <c r="L4059">
        <v>1424819871</v>
      </c>
      <c r="M4059" s="13">
        <f t="shared" si="389"/>
        <v>42059.970729166671</v>
      </c>
      <c r="N4059" s="13" t="str">
        <f t="shared" si="390"/>
        <v>2015</v>
      </c>
      <c r="O4059" s="13" t="str">
        <f t="shared" si="391"/>
        <v>Feb</v>
      </c>
      <c r="P4059" s="13">
        <f t="shared" si="392"/>
        <v>42089.929062499999</v>
      </c>
      <c r="Q4059" t="b">
        <v>0</v>
      </c>
      <c r="R4059">
        <v>1</v>
      </c>
      <c r="S4059" t="b">
        <v>0</v>
      </c>
      <c r="T4059" t="s">
        <v>8269</v>
      </c>
      <c r="U4059" s="9" t="s">
        <v>8315</v>
      </c>
      <c r="V4059" t="s">
        <v>8316</v>
      </c>
    </row>
    <row r="4060" spans="1:22" ht="60" hidden="1" x14ac:dyDescent="0.3">
      <c r="A4060">
        <v>3892</v>
      </c>
      <c r="B4060" s="3" t="s">
        <v>3889</v>
      </c>
      <c r="C4060" s="3" t="s">
        <v>8000</v>
      </c>
      <c r="D4060" s="5">
        <v>1000</v>
      </c>
      <c r="E4060" s="7">
        <v>0</v>
      </c>
      <c r="F4060" s="7">
        <f t="shared" si="387"/>
        <v>0</v>
      </c>
      <c r="G4060" s="7">
        <f t="shared" si="388"/>
        <v>0</v>
      </c>
      <c r="H4060" t="s">
        <v>8220</v>
      </c>
      <c r="I4060" t="s">
        <v>8223</v>
      </c>
      <c r="J4060" t="s">
        <v>8245</v>
      </c>
      <c r="K4060">
        <v>1408863600</v>
      </c>
      <c r="L4060">
        <v>1408203557</v>
      </c>
      <c r="M4060" s="13">
        <f t="shared" si="389"/>
        <v>41867.652280092596</v>
      </c>
      <c r="N4060" s="13" t="str">
        <f t="shared" si="390"/>
        <v>2014</v>
      </c>
      <c r="O4060" s="13" t="str">
        <f t="shared" si="391"/>
        <v>Aug</v>
      </c>
      <c r="P4060" s="13">
        <f t="shared" si="392"/>
        <v>41875.291666666664</v>
      </c>
      <c r="Q4060" t="b">
        <v>0</v>
      </c>
      <c r="R4060">
        <v>0</v>
      </c>
      <c r="S4060" t="b">
        <v>0</v>
      </c>
      <c r="T4060" t="s">
        <v>8269</v>
      </c>
      <c r="U4060" s="9" t="s">
        <v>8315</v>
      </c>
      <c r="V4060" t="s">
        <v>8316</v>
      </c>
    </row>
    <row r="4061" spans="1:22" ht="60" hidden="1" x14ac:dyDescent="0.3">
      <c r="A4061">
        <v>3895</v>
      </c>
      <c r="B4061" s="3" t="s">
        <v>3892</v>
      </c>
      <c r="C4061" s="3" t="s">
        <v>8003</v>
      </c>
      <c r="D4061" s="5">
        <v>1000</v>
      </c>
      <c r="E4061" s="7">
        <v>50</v>
      </c>
      <c r="F4061" s="7">
        <f t="shared" si="387"/>
        <v>5</v>
      </c>
      <c r="G4061" s="7">
        <f t="shared" si="388"/>
        <v>50</v>
      </c>
      <c r="H4061" t="s">
        <v>8220</v>
      </c>
      <c r="I4061" t="s">
        <v>8223</v>
      </c>
      <c r="J4061" t="s">
        <v>8245</v>
      </c>
      <c r="K4061">
        <v>1425103218</v>
      </c>
      <c r="L4061">
        <v>1422424818</v>
      </c>
      <c r="M4061" s="13">
        <f t="shared" si="389"/>
        <v>42032.250208333338</v>
      </c>
      <c r="N4061" s="13" t="str">
        <f t="shared" si="390"/>
        <v>2015</v>
      </c>
      <c r="O4061" s="13" t="str">
        <f t="shared" si="391"/>
        <v>Jan</v>
      </c>
      <c r="P4061" s="13">
        <f t="shared" si="392"/>
        <v>42063.250208333338</v>
      </c>
      <c r="Q4061" t="b">
        <v>0</v>
      </c>
      <c r="R4061">
        <v>1</v>
      </c>
      <c r="S4061" t="b">
        <v>0</v>
      </c>
      <c r="T4061" t="s">
        <v>8269</v>
      </c>
      <c r="U4061" s="9" t="s">
        <v>8315</v>
      </c>
      <c r="V4061" t="s">
        <v>8316</v>
      </c>
    </row>
    <row r="4062" spans="1:22" ht="45" hidden="1" x14ac:dyDescent="0.3">
      <c r="A4062">
        <v>3907</v>
      </c>
      <c r="B4062" s="3" t="s">
        <v>3904</v>
      </c>
      <c r="C4062" s="3" t="s">
        <v>8015</v>
      </c>
      <c r="D4062" s="5">
        <v>1000</v>
      </c>
      <c r="E4062" s="7">
        <v>153</v>
      </c>
      <c r="F4062" s="7">
        <f t="shared" si="387"/>
        <v>15</v>
      </c>
      <c r="G4062" s="7">
        <f t="shared" si="388"/>
        <v>38.25</v>
      </c>
      <c r="H4062" t="s">
        <v>8220</v>
      </c>
      <c r="I4062" t="s">
        <v>8223</v>
      </c>
      <c r="J4062" t="s">
        <v>8245</v>
      </c>
      <c r="K4062">
        <v>1414354080</v>
      </c>
      <c r="L4062">
        <v>1411587606</v>
      </c>
      <c r="M4062" s="13">
        <f t="shared" si="389"/>
        <v>41906.819513888891</v>
      </c>
      <c r="N4062" s="13" t="str">
        <f t="shared" si="390"/>
        <v>2014</v>
      </c>
      <c r="O4062" s="13" t="str">
        <f t="shared" si="391"/>
        <v>Sep</v>
      </c>
      <c r="P4062" s="13">
        <f t="shared" si="392"/>
        <v>41938.838888888888</v>
      </c>
      <c r="Q4062" t="b">
        <v>0</v>
      </c>
      <c r="R4062">
        <v>4</v>
      </c>
      <c r="S4062" t="b">
        <v>0</v>
      </c>
      <c r="T4062" t="s">
        <v>8269</v>
      </c>
      <c r="U4062" s="9" t="s">
        <v>8315</v>
      </c>
      <c r="V4062" t="s">
        <v>8316</v>
      </c>
    </row>
    <row r="4063" spans="1:22" ht="45" hidden="1" x14ac:dyDescent="0.3">
      <c r="A4063">
        <v>3972</v>
      </c>
      <c r="B4063" s="3" t="s">
        <v>3969</v>
      </c>
      <c r="C4063" s="3" t="s">
        <v>8079</v>
      </c>
      <c r="D4063" s="5">
        <v>1000</v>
      </c>
      <c r="E4063" s="7">
        <v>211</v>
      </c>
      <c r="F4063" s="7">
        <f t="shared" ref="F4063:F4115" si="393">IFERROR(ROUND(E4063/D4063*100,0),0)</f>
        <v>21</v>
      </c>
      <c r="G4063" s="7">
        <f t="shared" si="388"/>
        <v>26.38</v>
      </c>
      <c r="H4063" t="s">
        <v>8220</v>
      </c>
      <c r="I4063" t="s">
        <v>8223</v>
      </c>
      <c r="J4063" t="s">
        <v>8245</v>
      </c>
      <c r="K4063">
        <v>1423186634</v>
      </c>
      <c r="L4063">
        <v>1418002634</v>
      </c>
      <c r="M4063" s="13">
        <f t="shared" si="389"/>
        <v>41981.067523148144</v>
      </c>
      <c r="N4063" s="13" t="str">
        <f t="shared" si="390"/>
        <v>2014</v>
      </c>
      <c r="O4063" s="13" t="str">
        <f t="shared" si="391"/>
        <v>Dec</v>
      </c>
      <c r="P4063" s="13">
        <f t="shared" si="392"/>
        <v>42041.067523148144</v>
      </c>
      <c r="Q4063" t="b">
        <v>0</v>
      </c>
      <c r="R4063">
        <v>8</v>
      </c>
      <c r="S4063" t="b">
        <v>0</v>
      </c>
      <c r="T4063" t="s">
        <v>8269</v>
      </c>
      <c r="U4063" s="9" t="s">
        <v>8315</v>
      </c>
      <c r="V4063" t="s">
        <v>8316</v>
      </c>
    </row>
    <row r="4064" spans="1:22" ht="60" hidden="1" x14ac:dyDescent="0.3">
      <c r="A4064">
        <v>3974</v>
      </c>
      <c r="B4064" s="3" t="s">
        <v>3971</v>
      </c>
      <c r="C4064" s="3" t="s">
        <v>8081</v>
      </c>
      <c r="D4064" s="5">
        <v>1000</v>
      </c>
      <c r="E4064" s="7">
        <v>320</v>
      </c>
      <c r="F4064" s="7">
        <f t="shared" si="393"/>
        <v>32</v>
      </c>
      <c r="G4064" s="7">
        <f t="shared" si="388"/>
        <v>29.09</v>
      </c>
      <c r="H4064" t="s">
        <v>8220</v>
      </c>
      <c r="I4064" t="s">
        <v>8224</v>
      </c>
      <c r="J4064" t="s">
        <v>8246</v>
      </c>
      <c r="K4064">
        <v>1464872848</v>
      </c>
      <c r="L4064">
        <v>1462280848</v>
      </c>
      <c r="M4064" s="13">
        <f t="shared" si="389"/>
        <v>42493.546851851846</v>
      </c>
      <c r="N4064" s="13" t="str">
        <f t="shared" si="390"/>
        <v>2016</v>
      </c>
      <c r="O4064" s="13" t="str">
        <f t="shared" si="391"/>
        <v>May</v>
      </c>
      <c r="P4064" s="13">
        <f t="shared" si="392"/>
        <v>42523.546851851846</v>
      </c>
      <c r="Q4064" t="b">
        <v>0</v>
      </c>
      <c r="R4064">
        <v>11</v>
      </c>
      <c r="S4064" t="b">
        <v>0</v>
      </c>
      <c r="T4064" t="s">
        <v>8269</v>
      </c>
      <c r="U4064" s="9" t="s">
        <v>8315</v>
      </c>
      <c r="V4064" t="s">
        <v>8316</v>
      </c>
    </row>
    <row r="4065" spans="1:22" ht="60" hidden="1" x14ac:dyDescent="0.3">
      <c r="A4065">
        <v>4008</v>
      </c>
      <c r="B4065" s="3" t="s">
        <v>4004</v>
      </c>
      <c r="C4065" s="3" t="s">
        <v>8113</v>
      </c>
      <c r="D4065" s="5">
        <v>1000</v>
      </c>
      <c r="E4065" s="7">
        <v>60</v>
      </c>
      <c r="F4065" s="7">
        <f t="shared" si="393"/>
        <v>6</v>
      </c>
      <c r="G4065" s="7">
        <f t="shared" si="388"/>
        <v>15</v>
      </c>
      <c r="H4065" t="s">
        <v>8220</v>
      </c>
      <c r="I4065" t="s">
        <v>8224</v>
      </c>
      <c r="J4065" t="s">
        <v>8246</v>
      </c>
      <c r="K4065">
        <v>1437606507</v>
      </c>
      <c r="L4065">
        <v>1435014507</v>
      </c>
      <c r="M4065" s="13">
        <f t="shared" si="389"/>
        <v>42177.964201388888</v>
      </c>
      <c r="N4065" s="13" t="str">
        <f t="shared" si="390"/>
        <v>2015</v>
      </c>
      <c r="O4065" s="13" t="str">
        <f t="shared" si="391"/>
        <v>Jun</v>
      </c>
      <c r="P4065" s="13">
        <f t="shared" si="392"/>
        <v>42207.964201388888</v>
      </c>
      <c r="Q4065" t="b">
        <v>0</v>
      </c>
      <c r="R4065">
        <v>4</v>
      </c>
      <c r="S4065" t="b">
        <v>0</v>
      </c>
      <c r="T4065" t="s">
        <v>8269</v>
      </c>
      <c r="U4065" s="9" t="s">
        <v>8315</v>
      </c>
      <c r="V4065" t="s">
        <v>8316</v>
      </c>
    </row>
    <row r="4066" spans="1:22" ht="45" hidden="1" x14ac:dyDescent="0.3">
      <c r="A4066">
        <v>4070</v>
      </c>
      <c r="B4066" s="3" t="s">
        <v>4066</v>
      </c>
      <c r="C4066" s="3" t="s">
        <v>8173</v>
      </c>
      <c r="D4066" s="5">
        <v>1000</v>
      </c>
      <c r="E4066" s="7">
        <v>165</v>
      </c>
      <c r="F4066" s="7">
        <f t="shared" si="393"/>
        <v>17</v>
      </c>
      <c r="G4066" s="7">
        <f t="shared" si="388"/>
        <v>27.5</v>
      </c>
      <c r="H4066" t="s">
        <v>8220</v>
      </c>
      <c r="I4066" t="s">
        <v>8223</v>
      </c>
      <c r="J4066" t="s">
        <v>8245</v>
      </c>
      <c r="K4066">
        <v>1425178800</v>
      </c>
      <c r="L4066">
        <v>1422374420</v>
      </c>
      <c r="M4066" s="13">
        <f t="shared" si="389"/>
        <v>42031.666898148149</v>
      </c>
      <c r="N4066" s="13" t="str">
        <f t="shared" si="390"/>
        <v>2015</v>
      </c>
      <c r="O4066" s="13" t="str">
        <f t="shared" si="391"/>
        <v>Jan</v>
      </c>
      <c r="P4066" s="13">
        <f t="shared" si="392"/>
        <v>42064.125</v>
      </c>
      <c r="Q4066" t="b">
        <v>0</v>
      </c>
      <c r="R4066">
        <v>6</v>
      </c>
      <c r="S4066" t="b">
        <v>0</v>
      </c>
      <c r="T4066" t="s">
        <v>8269</v>
      </c>
      <c r="U4066" s="9" t="s">
        <v>8315</v>
      </c>
      <c r="V4066" t="s">
        <v>8316</v>
      </c>
    </row>
    <row r="4067" spans="1:22" ht="60" hidden="1" x14ac:dyDescent="0.3">
      <c r="A4067">
        <v>4072</v>
      </c>
      <c r="B4067" s="3" t="s">
        <v>4068</v>
      </c>
      <c r="C4067" s="3" t="s">
        <v>8175</v>
      </c>
      <c r="D4067" s="5">
        <v>1000</v>
      </c>
      <c r="E4067" s="7">
        <v>4</v>
      </c>
      <c r="F4067" s="7">
        <f t="shared" si="393"/>
        <v>0</v>
      </c>
      <c r="G4067" s="7">
        <f t="shared" si="388"/>
        <v>2</v>
      </c>
      <c r="H4067" t="s">
        <v>8220</v>
      </c>
      <c r="I4067" t="s">
        <v>8224</v>
      </c>
      <c r="J4067" t="s">
        <v>8246</v>
      </c>
      <c r="K4067">
        <v>1408646111</v>
      </c>
      <c r="L4067">
        <v>1403462111</v>
      </c>
      <c r="M4067" s="13">
        <f t="shared" si="389"/>
        <v>41812.77443287037</v>
      </c>
      <c r="N4067" s="13" t="str">
        <f t="shared" si="390"/>
        <v>2014</v>
      </c>
      <c r="O4067" s="13" t="str">
        <f t="shared" si="391"/>
        <v>Jun</v>
      </c>
      <c r="P4067" s="13">
        <f t="shared" si="392"/>
        <v>41872.77443287037</v>
      </c>
      <c r="Q4067" t="b">
        <v>0</v>
      </c>
      <c r="R4067">
        <v>2</v>
      </c>
      <c r="S4067" t="b">
        <v>0</v>
      </c>
      <c r="T4067" t="s">
        <v>8269</v>
      </c>
      <c r="U4067" s="9" t="s">
        <v>8315</v>
      </c>
      <c r="V4067" t="s">
        <v>8316</v>
      </c>
    </row>
    <row r="4068" spans="1:22" ht="45" hidden="1" x14ac:dyDescent="0.3">
      <c r="A4068">
        <v>4086</v>
      </c>
      <c r="B4068" s="3" t="s">
        <v>4082</v>
      </c>
      <c r="C4068" s="3" t="s">
        <v>8189</v>
      </c>
      <c r="D4068" s="5">
        <v>1000</v>
      </c>
      <c r="E4068" s="7">
        <v>47</v>
      </c>
      <c r="F4068" s="7">
        <f t="shared" si="393"/>
        <v>5</v>
      </c>
      <c r="G4068" s="7">
        <f t="shared" si="388"/>
        <v>9.4</v>
      </c>
      <c r="H4068" t="s">
        <v>8220</v>
      </c>
      <c r="I4068" t="s">
        <v>8223</v>
      </c>
      <c r="J4068" t="s">
        <v>8245</v>
      </c>
      <c r="K4068">
        <v>1448078400</v>
      </c>
      <c r="L4068">
        <v>1445985299</v>
      </c>
      <c r="M4068" s="13">
        <f t="shared" si="389"/>
        <v>42304.940960648149</v>
      </c>
      <c r="N4068" s="13" t="str">
        <f t="shared" si="390"/>
        <v>2015</v>
      </c>
      <c r="O4068" s="13" t="str">
        <f t="shared" si="391"/>
        <v>Oct</v>
      </c>
      <c r="P4068" s="13">
        <f t="shared" si="392"/>
        <v>42329.166666666672</v>
      </c>
      <c r="Q4068" t="b">
        <v>0</v>
      </c>
      <c r="R4068">
        <v>5</v>
      </c>
      <c r="S4068" t="b">
        <v>0</v>
      </c>
      <c r="T4068" t="s">
        <v>8269</v>
      </c>
      <c r="U4068" s="9" t="s">
        <v>8315</v>
      </c>
      <c r="V4068" t="s">
        <v>8316</v>
      </c>
    </row>
    <row r="4069" spans="1:22" ht="45" hidden="1" x14ac:dyDescent="0.3">
      <c r="A4069">
        <v>4090</v>
      </c>
      <c r="B4069" s="3" t="s">
        <v>4086</v>
      </c>
      <c r="C4069" s="3" t="s">
        <v>8193</v>
      </c>
      <c r="D4069" s="5">
        <v>1000</v>
      </c>
      <c r="E4069" s="7">
        <v>32</v>
      </c>
      <c r="F4069" s="7">
        <f t="shared" si="393"/>
        <v>3</v>
      </c>
      <c r="G4069" s="7">
        <f t="shared" si="388"/>
        <v>10.67</v>
      </c>
      <c r="H4069" t="s">
        <v>8220</v>
      </c>
      <c r="I4069" t="s">
        <v>8223</v>
      </c>
      <c r="J4069" t="s">
        <v>8245</v>
      </c>
      <c r="K4069">
        <v>1438959600</v>
      </c>
      <c r="L4069">
        <v>1437754137</v>
      </c>
      <c r="M4069" s="13">
        <f t="shared" si="389"/>
        <v>42209.67288194444</v>
      </c>
      <c r="N4069" s="13" t="str">
        <f t="shared" si="390"/>
        <v>2015</v>
      </c>
      <c r="O4069" s="13" t="str">
        <f t="shared" si="391"/>
        <v>Jul</v>
      </c>
      <c r="P4069" s="13">
        <f t="shared" si="392"/>
        <v>42223.625</v>
      </c>
      <c r="Q4069" t="b">
        <v>0</v>
      </c>
      <c r="R4069">
        <v>3</v>
      </c>
      <c r="S4069" t="b">
        <v>0</v>
      </c>
      <c r="T4069" t="s">
        <v>8269</v>
      </c>
      <c r="U4069" s="9" t="s">
        <v>8315</v>
      </c>
      <c r="V4069" t="s">
        <v>8316</v>
      </c>
    </row>
    <row r="4070" spans="1:22" ht="45" hidden="1" x14ac:dyDescent="0.3">
      <c r="A4070">
        <v>4103</v>
      </c>
      <c r="B4070" s="3" t="s">
        <v>4099</v>
      </c>
      <c r="C4070" s="3" t="s">
        <v>8206</v>
      </c>
      <c r="D4070" s="5">
        <v>1000</v>
      </c>
      <c r="E4070" s="7">
        <v>100</v>
      </c>
      <c r="F4070" s="7">
        <f t="shared" si="393"/>
        <v>10</v>
      </c>
      <c r="G4070" s="7">
        <f t="shared" si="388"/>
        <v>16.670000000000002</v>
      </c>
      <c r="H4070" t="s">
        <v>8220</v>
      </c>
      <c r="I4070" t="s">
        <v>8223</v>
      </c>
      <c r="J4070" t="s">
        <v>8245</v>
      </c>
      <c r="K4070">
        <v>1440613920</v>
      </c>
      <c r="L4070">
        <v>1435953566</v>
      </c>
      <c r="M4070" s="13">
        <f t="shared" si="389"/>
        <v>42188.83293981482</v>
      </c>
      <c r="N4070" s="13" t="str">
        <f t="shared" si="390"/>
        <v>2015</v>
      </c>
      <c r="O4070" s="13" t="str">
        <f t="shared" si="391"/>
        <v>Jul</v>
      </c>
      <c r="P4070" s="13">
        <f t="shared" si="392"/>
        <v>42242.772222222222</v>
      </c>
      <c r="Q4070" t="b">
        <v>0</v>
      </c>
      <c r="R4070">
        <v>6</v>
      </c>
      <c r="S4070" t="b">
        <v>0</v>
      </c>
      <c r="T4070" t="s">
        <v>8269</v>
      </c>
      <c r="U4070" s="9" t="s">
        <v>8315</v>
      </c>
      <c r="V4070" t="s">
        <v>8316</v>
      </c>
    </row>
    <row r="4071" spans="1:22" ht="45" hidden="1" x14ac:dyDescent="0.3">
      <c r="A4071">
        <v>3732</v>
      </c>
      <c r="B4071" s="3" t="s">
        <v>3729</v>
      </c>
      <c r="C4071" s="3" t="s">
        <v>7842</v>
      </c>
      <c r="D4071" s="5">
        <v>850</v>
      </c>
      <c r="E4071" s="7">
        <v>131</v>
      </c>
      <c r="F4071" s="7">
        <f t="shared" si="393"/>
        <v>15</v>
      </c>
      <c r="G4071" s="7">
        <f t="shared" si="388"/>
        <v>32.75</v>
      </c>
      <c r="H4071" t="s">
        <v>8220</v>
      </c>
      <c r="I4071" t="s">
        <v>8232</v>
      </c>
      <c r="J4071" t="s">
        <v>8248</v>
      </c>
      <c r="K4071">
        <v>1422100800</v>
      </c>
      <c r="L4071">
        <v>1416932133</v>
      </c>
      <c r="M4071" s="13">
        <f t="shared" si="389"/>
        <v>41968.677465277782</v>
      </c>
      <c r="N4071" s="13" t="str">
        <f t="shared" si="390"/>
        <v>2014</v>
      </c>
      <c r="O4071" s="13" t="str">
        <f t="shared" si="391"/>
        <v>Nov</v>
      </c>
      <c r="P4071" s="13">
        <f t="shared" si="392"/>
        <v>42028.5</v>
      </c>
      <c r="Q4071" t="b">
        <v>0</v>
      </c>
      <c r="R4071">
        <v>4</v>
      </c>
      <c r="S4071" t="b">
        <v>0</v>
      </c>
      <c r="T4071" t="s">
        <v>8269</v>
      </c>
      <c r="U4071" s="9" t="s">
        <v>8315</v>
      </c>
      <c r="V4071" t="s">
        <v>8316</v>
      </c>
    </row>
    <row r="4072" spans="1:22" ht="60" hidden="1" x14ac:dyDescent="0.3">
      <c r="A4072">
        <v>3982</v>
      </c>
      <c r="B4072" s="3" t="s">
        <v>3978</v>
      </c>
      <c r="C4072" s="3" t="s">
        <v>8088</v>
      </c>
      <c r="D4072" s="5">
        <v>850</v>
      </c>
      <c r="E4072" s="7">
        <v>170</v>
      </c>
      <c r="F4072" s="7">
        <f t="shared" si="393"/>
        <v>20</v>
      </c>
      <c r="G4072" s="7">
        <f t="shared" si="388"/>
        <v>34</v>
      </c>
      <c r="H4072" t="s">
        <v>8220</v>
      </c>
      <c r="I4072" t="s">
        <v>8224</v>
      </c>
      <c r="J4072" t="s">
        <v>8246</v>
      </c>
      <c r="K4072">
        <v>1436297180</v>
      </c>
      <c r="L4072">
        <v>1431113180</v>
      </c>
      <c r="M4072" s="13">
        <f t="shared" si="389"/>
        <v>42132.809953703705</v>
      </c>
      <c r="N4072" s="13" t="str">
        <f t="shared" si="390"/>
        <v>2015</v>
      </c>
      <c r="O4072" s="13" t="str">
        <f t="shared" si="391"/>
        <v>May</v>
      </c>
      <c r="P4072" s="13">
        <f t="shared" si="392"/>
        <v>42192.809953703705</v>
      </c>
      <c r="Q4072" t="b">
        <v>0</v>
      </c>
      <c r="R4072">
        <v>5</v>
      </c>
      <c r="S4072" t="b">
        <v>0</v>
      </c>
      <c r="T4072" t="s">
        <v>8269</v>
      </c>
      <c r="U4072" s="9" t="s">
        <v>8315</v>
      </c>
      <c r="V4072" t="s">
        <v>8316</v>
      </c>
    </row>
    <row r="4073" spans="1:22" ht="30" hidden="1" x14ac:dyDescent="0.3">
      <c r="A4073">
        <v>3891</v>
      </c>
      <c r="B4073" s="3" t="s">
        <v>3888</v>
      </c>
      <c r="C4073" s="3" t="s">
        <v>7999</v>
      </c>
      <c r="D4073" s="5">
        <v>800</v>
      </c>
      <c r="E4073" s="7">
        <v>260</v>
      </c>
      <c r="F4073" s="7">
        <f t="shared" si="393"/>
        <v>33</v>
      </c>
      <c r="G4073" s="7">
        <f t="shared" si="388"/>
        <v>37.14</v>
      </c>
      <c r="H4073" t="s">
        <v>8220</v>
      </c>
      <c r="I4073" t="s">
        <v>8223</v>
      </c>
      <c r="J4073" t="s">
        <v>8245</v>
      </c>
      <c r="K4073">
        <v>1427086740</v>
      </c>
      <c r="L4073">
        <v>1424488244</v>
      </c>
      <c r="M4073" s="13">
        <f t="shared" si="389"/>
        <v>42056.1324537037</v>
      </c>
      <c r="N4073" s="13" t="str">
        <f t="shared" si="390"/>
        <v>2015</v>
      </c>
      <c r="O4073" s="13" t="str">
        <f t="shared" si="391"/>
        <v>Feb</v>
      </c>
      <c r="P4073" s="13">
        <f t="shared" si="392"/>
        <v>42086.207638888889</v>
      </c>
      <c r="Q4073" t="b">
        <v>0</v>
      </c>
      <c r="R4073">
        <v>7</v>
      </c>
      <c r="S4073" t="b">
        <v>0</v>
      </c>
      <c r="T4073" t="s">
        <v>8269</v>
      </c>
      <c r="U4073" s="9" t="s">
        <v>8315</v>
      </c>
      <c r="V4073" t="s">
        <v>8316</v>
      </c>
    </row>
    <row r="4074" spans="1:22" ht="60" hidden="1" x14ac:dyDescent="0.3">
      <c r="A4074">
        <v>4024</v>
      </c>
      <c r="B4074" s="3" t="s">
        <v>4020</v>
      </c>
      <c r="C4074" s="3" t="s">
        <v>8129</v>
      </c>
      <c r="D4074" s="5">
        <v>800</v>
      </c>
      <c r="E4074" s="7">
        <v>10</v>
      </c>
      <c r="F4074" s="7">
        <f t="shared" si="393"/>
        <v>1</v>
      </c>
      <c r="G4074" s="7">
        <f t="shared" si="388"/>
        <v>10</v>
      </c>
      <c r="H4074" t="s">
        <v>8220</v>
      </c>
      <c r="I4074" t="s">
        <v>8223</v>
      </c>
      <c r="J4074" t="s">
        <v>8245</v>
      </c>
      <c r="K4074">
        <v>1441037097</v>
      </c>
      <c r="L4074">
        <v>1438445097</v>
      </c>
      <c r="M4074" s="13">
        <f t="shared" si="389"/>
        <v>42217.670104166667</v>
      </c>
      <c r="N4074" s="13" t="str">
        <f t="shared" si="390"/>
        <v>2015</v>
      </c>
      <c r="O4074" s="13" t="str">
        <f t="shared" si="391"/>
        <v>Aug</v>
      </c>
      <c r="P4074" s="13">
        <f t="shared" si="392"/>
        <v>42247.670104166667</v>
      </c>
      <c r="Q4074" t="b">
        <v>0</v>
      </c>
      <c r="R4074">
        <v>1</v>
      </c>
      <c r="S4074" t="b">
        <v>0</v>
      </c>
      <c r="T4074" t="s">
        <v>8269</v>
      </c>
      <c r="U4074" s="9" t="s">
        <v>8315</v>
      </c>
      <c r="V4074" t="s">
        <v>8316</v>
      </c>
    </row>
    <row r="4075" spans="1:22" ht="60" hidden="1" x14ac:dyDescent="0.3">
      <c r="A4075">
        <v>2882</v>
      </c>
      <c r="B4075" s="3" t="s">
        <v>2882</v>
      </c>
      <c r="C4075" s="3" t="s">
        <v>6992</v>
      </c>
      <c r="D4075" s="5">
        <v>750</v>
      </c>
      <c r="E4075" s="7">
        <v>252</v>
      </c>
      <c r="F4075" s="7">
        <f t="shared" si="393"/>
        <v>34</v>
      </c>
      <c r="G4075" s="7">
        <f t="shared" si="388"/>
        <v>63</v>
      </c>
      <c r="H4075" t="s">
        <v>8220</v>
      </c>
      <c r="I4075" t="s">
        <v>8223</v>
      </c>
      <c r="J4075" t="s">
        <v>8245</v>
      </c>
      <c r="K4075">
        <v>1462112318</v>
      </c>
      <c r="L4075">
        <v>1459520318</v>
      </c>
      <c r="M4075" s="13">
        <f t="shared" si="389"/>
        <v>42461.596273148149</v>
      </c>
      <c r="N4075" s="13" t="str">
        <f t="shared" si="390"/>
        <v>2016</v>
      </c>
      <c r="O4075" s="13" t="str">
        <f t="shared" si="391"/>
        <v>Apr</v>
      </c>
      <c r="P4075" s="13">
        <f t="shared" si="392"/>
        <v>42491.596273148149</v>
      </c>
      <c r="Q4075" t="b">
        <v>0</v>
      </c>
      <c r="R4075">
        <v>4</v>
      </c>
      <c r="S4075" t="b">
        <v>0</v>
      </c>
      <c r="T4075" t="s">
        <v>8269</v>
      </c>
      <c r="U4075" s="9" t="s">
        <v>8315</v>
      </c>
      <c r="V4075" t="s">
        <v>8316</v>
      </c>
    </row>
    <row r="4076" spans="1:22" ht="45" hidden="1" x14ac:dyDescent="0.3">
      <c r="A4076">
        <v>2901</v>
      </c>
      <c r="B4076" s="3" t="s">
        <v>2901</v>
      </c>
      <c r="C4076" s="3" t="s">
        <v>7011</v>
      </c>
      <c r="D4076" s="5">
        <v>750</v>
      </c>
      <c r="E4076" s="7">
        <v>6</v>
      </c>
      <c r="F4076" s="7">
        <f t="shared" si="393"/>
        <v>1</v>
      </c>
      <c r="G4076" s="7">
        <f t="shared" si="388"/>
        <v>3</v>
      </c>
      <c r="H4076" t="s">
        <v>8220</v>
      </c>
      <c r="I4076" t="s">
        <v>8223</v>
      </c>
      <c r="J4076" t="s">
        <v>8245</v>
      </c>
      <c r="K4076">
        <v>1423345339</v>
      </c>
      <c r="L4076">
        <v>1418161339</v>
      </c>
      <c r="M4076" s="13">
        <f t="shared" si="389"/>
        <v>41982.904386574075</v>
      </c>
      <c r="N4076" s="13" t="str">
        <f t="shared" si="390"/>
        <v>2014</v>
      </c>
      <c r="O4076" s="13" t="str">
        <f t="shared" si="391"/>
        <v>Dec</v>
      </c>
      <c r="P4076" s="13">
        <f t="shared" si="392"/>
        <v>42042.904386574075</v>
      </c>
      <c r="Q4076" t="b">
        <v>0</v>
      </c>
      <c r="R4076">
        <v>2</v>
      </c>
      <c r="S4076" t="b">
        <v>0</v>
      </c>
      <c r="T4076" t="s">
        <v>8269</v>
      </c>
      <c r="U4076" s="9" t="s">
        <v>8315</v>
      </c>
      <c r="V4076" t="s">
        <v>8316</v>
      </c>
    </row>
    <row r="4077" spans="1:22" ht="60" hidden="1" x14ac:dyDescent="0.3">
      <c r="A4077">
        <v>3908</v>
      </c>
      <c r="B4077" s="3" t="s">
        <v>3905</v>
      </c>
      <c r="C4077" s="3" t="s">
        <v>8016</v>
      </c>
      <c r="D4077" s="5">
        <v>750</v>
      </c>
      <c r="E4077" s="7">
        <v>65</v>
      </c>
      <c r="F4077" s="7">
        <f t="shared" si="393"/>
        <v>9</v>
      </c>
      <c r="G4077" s="7">
        <f t="shared" si="388"/>
        <v>16.25</v>
      </c>
      <c r="H4077" t="s">
        <v>8220</v>
      </c>
      <c r="I4077" t="s">
        <v>8223</v>
      </c>
      <c r="J4077" t="s">
        <v>8245</v>
      </c>
      <c r="K4077">
        <v>1406603696</v>
      </c>
      <c r="L4077">
        <v>1405307696</v>
      </c>
      <c r="M4077" s="13">
        <f t="shared" si="389"/>
        <v>41834.135370370372</v>
      </c>
      <c r="N4077" s="13" t="str">
        <f t="shared" si="390"/>
        <v>2014</v>
      </c>
      <c r="O4077" s="13" t="str">
        <f t="shared" si="391"/>
        <v>Jul</v>
      </c>
      <c r="P4077" s="13">
        <f t="shared" si="392"/>
        <v>41849.135370370372</v>
      </c>
      <c r="Q4077" t="b">
        <v>0</v>
      </c>
      <c r="R4077">
        <v>4</v>
      </c>
      <c r="S4077" t="b">
        <v>0</v>
      </c>
      <c r="T4077" t="s">
        <v>8269</v>
      </c>
      <c r="U4077" s="9" t="s">
        <v>8315</v>
      </c>
      <c r="V4077" t="s">
        <v>8316</v>
      </c>
    </row>
    <row r="4078" spans="1:22" ht="60" hidden="1" x14ac:dyDescent="0.3">
      <c r="A4078">
        <v>3922</v>
      </c>
      <c r="B4078" s="3" t="s">
        <v>3919</v>
      </c>
      <c r="C4078" s="3" t="s">
        <v>8030</v>
      </c>
      <c r="D4078" s="5">
        <v>750</v>
      </c>
      <c r="E4078" s="7">
        <v>61</v>
      </c>
      <c r="F4078" s="7">
        <f t="shared" si="393"/>
        <v>8</v>
      </c>
      <c r="G4078" s="7">
        <f t="shared" si="388"/>
        <v>10.17</v>
      </c>
      <c r="H4078" t="s">
        <v>8220</v>
      </c>
      <c r="I4078" t="s">
        <v>8223</v>
      </c>
      <c r="J4078" t="s">
        <v>8245</v>
      </c>
      <c r="K4078">
        <v>1425337200</v>
      </c>
      <c r="L4078">
        <v>1421432810</v>
      </c>
      <c r="M4078" s="13">
        <f t="shared" si="389"/>
        <v>42020.768634259264</v>
      </c>
      <c r="N4078" s="13" t="str">
        <f t="shared" si="390"/>
        <v>2015</v>
      </c>
      <c r="O4078" s="13" t="str">
        <f t="shared" si="391"/>
        <v>Jan</v>
      </c>
      <c r="P4078" s="13">
        <f t="shared" si="392"/>
        <v>42065.958333333328</v>
      </c>
      <c r="Q4078" t="b">
        <v>0</v>
      </c>
      <c r="R4078">
        <v>6</v>
      </c>
      <c r="S4078" t="b">
        <v>0</v>
      </c>
      <c r="T4078" t="s">
        <v>8269</v>
      </c>
      <c r="U4078" s="9" t="s">
        <v>8315</v>
      </c>
      <c r="V4078" t="s">
        <v>8316</v>
      </c>
    </row>
    <row r="4079" spans="1:22" ht="45" hidden="1" x14ac:dyDescent="0.3">
      <c r="A4079">
        <v>3737</v>
      </c>
      <c r="B4079" s="3" t="s">
        <v>3734</v>
      </c>
      <c r="C4079" s="3" t="s">
        <v>7847</v>
      </c>
      <c r="D4079" s="5">
        <v>700</v>
      </c>
      <c r="E4079" s="7">
        <v>150</v>
      </c>
      <c r="F4079" s="7">
        <f t="shared" si="393"/>
        <v>21</v>
      </c>
      <c r="G4079" s="7">
        <f t="shared" si="388"/>
        <v>37.5</v>
      </c>
      <c r="H4079" t="s">
        <v>8220</v>
      </c>
      <c r="I4079" t="s">
        <v>8223</v>
      </c>
      <c r="J4079" t="s">
        <v>8245</v>
      </c>
      <c r="K4079">
        <v>1447311540</v>
      </c>
      <c r="L4079">
        <v>1445358903</v>
      </c>
      <c r="M4079" s="13">
        <f t="shared" si="389"/>
        <v>42297.691006944442</v>
      </c>
      <c r="N4079" s="13" t="str">
        <f t="shared" si="390"/>
        <v>2015</v>
      </c>
      <c r="O4079" s="13" t="str">
        <f t="shared" si="391"/>
        <v>Oct</v>
      </c>
      <c r="P4079" s="13">
        <f t="shared" si="392"/>
        <v>42320.290972222225</v>
      </c>
      <c r="Q4079" t="b">
        <v>0</v>
      </c>
      <c r="R4079">
        <v>4</v>
      </c>
      <c r="S4079" t="b">
        <v>0</v>
      </c>
      <c r="T4079" t="s">
        <v>8269</v>
      </c>
      <c r="U4079" s="9" t="s">
        <v>8315</v>
      </c>
      <c r="V4079" t="s">
        <v>8316</v>
      </c>
    </row>
    <row r="4080" spans="1:22" ht="60" hidden="1" x14ac:dyDescent="0.3">
      <c r="A4080">
        <v>4037</v>
      </c>
      <c r="B4080" s="3" t="s">
        <v>4033</v>
      </c>
      <c r="C4080" s="3" t="s">
        <v>8141</v>
      </c>
      <c r="D4080" s="5">
        <v>700</v>
      </c>
      <c r="E4080" s="7">
        <v>80</v>
      </c>
      <c r="F4080" s="7">
        <f t="shared" si="393"/>
        <v>11</v>
      </c>
      <c r="G4080" s="7">
        <f t="shared" si="388"/>
        <v>40</v>
      </c>
      <c r="H4080" t="s">
        <v>8220</v>
      </c>
      <c r="I4080" t="s">
        <v>8223</v>
      </c>
      <c r="J4080" t="s">
        <v>8245</v>
      </c>
      <c r="K4080">
        <v>1464099900</v>
      </c>
      <c r="L4080">
        <v>1462585315</v>
      </c>
      <c r="M4080" s="13">
        <f t="shared" si="389"/>
        <v>42497.070775462969</v>
      </c>
      <c r="N4080" s="13" t="str">
        <f t="shared" si="390"/>
        <v>2016</v>
      </c>
      <c r="O4080" s="13" t="str">
        <f t="shared" si="391"/>
        <v>May</v>
      </c>
      <c r="P4080" s="13">
        <f t="shared" si="392"/>
        <v>42514.600694444445</v>
      </c>
      <c r="Q4080" t="b">
        <v>0</v>
      </c>
      <c r="R4080">
        <v>2</v>
      </c>
      <c r="S4080" t="b">
        <v>0</v>
      </c>
      <c r="T4080" t="s">
        <v>8269</v>
      </c>
      <c r="U4080" s="9" t="s">
        <v>8315</v>
      </c>
      <c r="V4080" t="s">
        <v>8316</v>
      </c>
    </row>
    <row r="4081" spans="1:22" ht="45" hidden="1" x14ac:dyDescent="0.3">
      <c r="A4081">
        <v>4076</v>
      </c>
      <c r="B4081" s="3" t="s">
        <v>4072</v>
      </c>
      <c r="C4081" s="3" t="s">
        <v>8179</v>
      </c>
      <c r="D4081" s="5">
        <v>700</v>
      </c>
      <c r="E4081" s="7">
        <v>0</v>
      </c>
      <c r="F4081" s="7">
        <f t="shared" si="393"/>
        <v>0</v>
      </c>
      <c r="G4081" s="7">
        <f t="shared" si="388"/>
        <v>0</v>
      </c>
      <c r="H4081" t="s">
        <v>8220</v>
      </c>
      <c r="I4081" t="s">
        <v>8223</v>
      </c>
      <c r="J4081" t="s">
        <v>8245</v>
      </c>
      <c r="K4081">
        <v>1413921060</v>
      </c>
      <c r="L4081">
        <v>1411499149</v>
      </c>
      <c r="M4081" s="13">
        <f t="shared" si="389"/>
        <v>41905.795706018522</v>
      </c>
      <c r="N4081" s="13" t="str">
        <f t="shared" si="390"/>
        <v>2014</v>
      </c>
      <c r="O4081" s="13" t="str">
        <f t="shared" si="391"/>
        <v>Sep</v>
      </c>
      <c r="P4081" s="13">
        <f t="shared" si="392"/>
        <v>41933.82708333333</v>
      </c>
      <c r="Q4081" t="b">
        <v>0</v>
      </c>
      <c r="R4081">
        <v>0</v>
      </c>
      <c r="S4081" t="b">
        <v>0</v>
      </c>
      <c r="T4081" t="s">
        <v>8269</v>
      </c>
      <c r="U4081" s="9" t="s">
        <v>8315</v>
      </c>
      <c r="V4081" t="s">
        <v>8316</v>
      </c>
    </row>
    <row r="4082" spans="1:22" ht="45" hidden="1" x14ac:dyDescent="0.3">
      <c r="A4082">
        <v>3975</v>
      </c>
      <c r="B4082" s="3" t="s">
        <v>3972</v>
      </c>
      <c r="C4082" s="3" t="s">
        <v>8082</v>
      </c>
      <c r="D4082" s="5">
        <v>678</v>
      </c>
      <c r="E4082" s="7">
        <v>0</v>
      </c>
      <c r="F4082" s="7">
        <f t="shared" si="393"/>
        <v>0</v>
      </c>
      <c r="G4082" s="7">
        <f t="shared" si="388"/>
        <v>0</v>
      </c>
      <c r="H4082" t="s">
        <v>8220</v>
      </c>
      <c r="I4082" t="s">
        <v>8223</v>
      </c>
      <c r="J4082" t="s">
        <v>8245</v>
      </c>
      <c r="K4082">
        <v>1468442898</v>
      </c>
      <c r="L4082">
        <v>1465850898</v>
      </c>
      <c r="M4082" s="13">
        <f t="shared" si="389"/>
        <v>42534.866875</v>
      </c>
      <c r="N4082" s="13" t="str">
        <f t="shared" si="390"/>
        <v>2016</v>
      </c>
      <c r="O4082" s="13" t="str">
        <f t="shared" si="391"/>
        <v>Jun</v>
      </c>
      <c r="P4082" s="13">
        <f t="shared" si="392"/>
        <v>42564.866875</v>
      </c>
      <c r="Q4082" t="b">
        <v>0</v>
      </c>
      <c r="R4082">
        <v>0</v>
      </c>
      <c r="S4082" t="b">
        <v>0</v>
      </c>
      <c r="T4082" t="s">
        <v>8269</v>
      </c>
      <c r="U4082" s="9" t="s">
        <v>8315</v>
      </c>
      <c r="V4082" t="s">
        <v>8316</v>
      </c>
    </row>
    <row r="4083" spans="1:22" ht="60" hidden="1" x14ac:dyDescent="0.3">
      <c r="A4083">
        <v>2855</v>
      </c>
      <c r="B4083" s="3" t="s">
        <v>2855</v>
      </c>
      <c r="C4083" s="3" t="s">
        <v>6965</v>
      </c>
      <c r="D4083" s="5">
        <v>600</v>
      </c>
      <c r="E4083" s="7">
        <v>300</v>
      </c>
      <c r="F4083" s="7">
        <f t="shared" si="393"/>
        <v>50</v>
      </c>
      <c r="G4083" s="7">
        <f t="shared" si="388"/>
        <v>60</v>
      </c>
      <c r="H4083" t="s">
        <v>8220</v>
      </c>
      <c r="I4083" t="s">
        <v>8223</v>
      </c>
      <c r="J4083" t="s">
        <v>8245</v>
      </c>
      <c r="K4083">
        <v>1454110440</v>
      </c>
      <c r="L4083">
        <v>1451607071</v>
      </c>
      <c r="M4083" s="13">
        <f t="shared" si="389"/>
        <v>42370.007766203707</v>
      </c>
      <c r="N4083" s="13" t="str">
        <f t="shared" si="390"/>
        <v>2016</v>
      </c>
      <c r="O4083" s="13" t="str">
        <f t="shared" si="391"/>
        <v>Jan</v>
      </c>
      <c r="P4083" s="13">
        <f t="shared" si="392"/>
        <v>42398.981944444444</v>
      </c>
      <c r="Q4083" t="b">
        <v>0</v>
      </c>
      <c r="R4083">
        <v>5</v>
      </c>
      <c r="S4083" t="b">
        <v>0</v>
      </c>
      <c r="T4083" t="s">
        <v>8269</v>
      </c>
      <c r="U4083" s="9" t="s">
        <v>8315</v>
      </c>
      <c r="V4083" t="s">
        <v>8316</v>
      </c>
    </row>
    <row r="4084" spans="1:22" ht="45" hidden="1" x14ac:dyDescent="0.3">
      <c r="A4084">
        <v>2919</v>
      </c>
      <c r="B4084" s="3" t="s">
        <v>2919</v>
      </c>
      <c r="C4084" s="3" t="s">
        <v>7029</v>
      </c>
      <c r="D4084" s="5">
        <v>600</v>
      </c>
      <c r="E4084" s="7">
        <v>51</v>
      </c>
      <c r="F4084" s="7">
        <f t="shared" si="393"/>
        <v>9</v>
      </c>
      <c r="G4084" s="7">
        <f t="shared" si="388"/>
        <v>8.5</v>
      </c>
      <c r="H4084" t="s">
        <v>8220</v>
      </c>
      <c r="I4084" t="s">
        <v>8223</v>
      </c>
      <c r="J4084" t="s">
        <v>8245</v>
      </c>
      <c r="K4084">
        <v>1407250329</v>
      </c>
      <c r="L4084">
        <v>1404658329</v>
      </c>
      <c r="M4084" s="13">
        <f t="shared" si="389"/>
        <v>41826.61954861111</v>
      </c>
      <c r="N4084" s="13" t="str">
        <f t="shared" si="390"/>
        <v>2014</v>
      </c>
      <c r="O4084" s="13" t="str">
        <f t="shared" si="391"/>
        <v>Jul</v>
      </c>
      <c r="P4084" s="13">
        <f t="shared" si="392"/>
        <v>41856.61954861111</v>
      </c>
      <c r="Q4084" t="b">
        <v>0</v>
      </c>
      <c r="R4084">
        <v>6</v>
      </c>
      <c r="S4084" t="b">
        <v>0</v>
      </c>
      <c r="T4084" t="s">
        <v>8269</v>
      </c>
      <c r="U4084" s="9" t="s">
        <v>8315</v>
      </c>
      <c r="V4084" t="s">
        <v>8316</v>
      </c>
    </row>
    <row r="4085" spans="1:22" ht="45" hidden="1" x14ac:dyDescent="0.3">
      <c r="A4085">
        <v>4020</v>
      </c>
      <c r="B4085" s="3" t="s">
        <v>4016</v>
      </c>
      <c r="C4085" s="3" t="s">
        <v>8125</v>
      </c>
      <c r="D4085" s="5">
        <v>600</v>
      </c>
      <c r="E4085" s="7">
        <v>100</v>
      </c>
      <c r="F4085" s="7">
        <f t="shared" si="393"/>
        <v>17</v>
      </c>
      <c r="G4085" s="7">
        <f t="shared" si="388"/>
        <v>33.33</v>
      </c>
      <c r="H4085" t="s">
        <v>8220</v>
      </c>
      <c r="I4085" t="s">
        <v>8223</v>
      </c>
      <c r="J4085" t="s">
        <v>8245</v>
      </c>
      <c r="K4085">
        <v>1427168099</v>
      </c>
      <c r="L4085">
        <v>1424579699</v>
      </c>
      <c r="M4085" s="13">
        <f t="shared" si="389"/>
        <v>42057.190960648149</v>
      </c>
      <c r="N4085" s="13" t="str">
        <f t="shared" si="390"/>
        <v>2015</v>
      </c>
      <c r="O4085" s="13" t="str">
        <f t="shared" si="391"/>
        <v>Feb</v>
      </c>
      <c r="P4085" s="13">
        <f t="shared" si="392"/>
        <v>42087.149293981478</v>
      </c>
      <c r="Q4085" t="b">
        <v>0</v>
      </c>
      <c r="R4085">
        <v>3</v>
      </c>
      <c r="S4085" t="b">
        <v>0</v>
      </c>
      <c r="T4085" t="s">
        <v>8269</v>
      </c>
      <c r="U4085" s="9" t="s">
        <v>8315</v>
      </c>
      <c r="V4085" t="s">
        <v>8316</v>
      </c>
    </row>
    <row r="4086" spans="1:22" ht="45" hidden="1" x14ac:dyDescent="0.3">
      <c r="A4086">
        <v>4044</v>
      </c>
      <c r="B4086" s="3" t="s">
        <v>4040</v>
      </c>
      <c r="C4086" s="3" t="s">
        <v>8148</v>
      </c>
      <c r="D4086" s="5">
        <v>600</v>
      </c>
      <c r="E4086" s="7">
        <v>225</v>
      </c>
      <c r="F4086" s="7">
        <f t="shared" si="393"/>
        <v>38</v>
      </c>
      <c r="G4086" s="7">
        <f t="shared" si="388"/>
        <v>56.25</v>
      </c>
      <c r="H4086" t="s">
        <v>8220</v>
      </c>
      <c r="I4086" t="s">
        <v>8223</v>
      </c>
      <c r="J4086" t="s">
        <v>8245</v>
      </c>
      <c r="K4086">
        <v>1428642000</v>
      </c>
      <c r="L4086">
        <v>1426050982</v>
      </c>
      <c r="M4086" s="13">
        <f t="shared" si="389"/>
        <v>42074.219699074078</v>
      </c>
      <c r="N4086" s="13" t="str">
        <f t="shared" si="390"/>
        <v>2015</v>
      </c>
      <c r="O4086" s="13" t="str">
        <f t="shared" si="391"/>
        <v>Mar</v>
      </c>
      <c r="P4086" s="13">
        <f t="shared" si="392"/>
        <v>42104.208333333328</v>
      </c>
      <c r="Q4086" t="b">
        <v>0</v>
      </c>
      <c r="R4086">
        <v>4</v>
      </c>
      <c r="S4086" t="b">
        <v>0</v>
      </c>
      <c r="T4086" t="s">
        <v>8269</v>
      </c>
      <c r="U4086" s="9" t="s">
        <v>8315</v>
      </c>
      <c r="V4086" t="s">
        <v>8316</v>
      </c>
    </row>
    <row r="4087" spans="1:22" ht="45" hidden="1" x14ac:dyDescent="0.3">
      <c r="A4087">
        <v>4101</v>
      </c>
      <c r="B4087" s="3" t="s">
        <v>4097</v>
      </c>
      <c r="C4087" s="3" t="s">
        <v>8204</v>
      </c>
      <c r="D4087" s="5">
        <v>600</v>
      </c>
      <c r="E4087" s="7">
        <v>0</v>
      </c>
      <c r="F4087" s="7">
        <f t="shared" si="393"/>
        <v>0</v>
      </c>
      <c r="G4087" s="7">
        <f t="shared" si="388"/>
        <v>0</v>
      </c>
      <c r="H4087" t="s">
        <v>8220</v>
      </c>
      <c r="I4087" t="s">
        <v>8223</v>
      </c>
      <c r="J4087" t="s">
        <v>8245</v>
      </c>
      <c r="K4087">
        <v>1485380482</v>
      </c>
      <c r="L4087">
        <v>1482788482</v>
      </c>
      <c r="M4087" s="13">
        <f t="shared" si="389"/>
        <v>42730.903726851851</v>
      </c>
      <c r="N4087" s="13" t="str">
        <f t="shared" si="390"/>
        <v>2016</v>
      </c>
      <c r="O4087" s="13" t="str">
        <f t="shared" si="391"/>
        <v>Dec</v>
      </c>
      <c r="P4087" s="13">
        <f t="shared" si="392"/>
        <v>42760.903726851851</v>
      </c>
      <c r="Q4087" t="b">
        <v>0</v>
      </c>
      <c r="R4087">
        <v>0</v>
      </c>
      <c r="S4087" t="b">
        <v>0</v>
      </c>
      <c r="T4087" t="s">
        <v>8269</v>
      </c>
      <c r="U4087" s="9" t="s">
        <v>8315</v>
      </c>
      <c r="V4087" t="s">
        <v>8316</v>
      </c>
    </row>
    <row r="4088" spans="1:22" ht="60" hidden="1" x14ac:dyDescent="0.3">
      <c r="A4088">
        <v>4012</v>
      </c>
      <c r="B4088" s="3" t="s">
        <v>4008</v>
      </c>
      <c r="C4088" s="3" t="s">
        <v>8117</v>
      </c>
      <c r="D4088" s="5">
        <v>575</v>
      </c>
      <c r="E4088" s="7">
        <v>0</v>
      </c>
      <c r="F4088" s="7">
        <f t="shared" si="393"/>
        <v>0</v>
      </c>
      <c r="G4088" s="7">
        <f t="shared" si="388"/>
        <v>0</v>
      </c>
      <c r="H4088" t="s">
        <v>8220</v>
      </c>
      <c r="I4088" t="s">
        <v>8224</v>
      </c>
      <c r="J4088" t="s">
        <v>8246</v>
      </c>
      <c r="K4088">
        <v>1430571849</v>
      </c>
      <c r="L4088">
        <v>1427979849</v>
      </c>
      <c r="M4088" s="13">
        <f t="shared" si="389"/>
        <v>42096.544548611113</v>
      </c>
      <c r="N4088" s="13" t="str">
        <f t="shared" si="390"/>
        <v>2015</v>
      </c>
      <c r="O4088" s="13" t="str">
        <f t="shared" si="391"/>
        <v>Apr</v>
      </c>
      <c r="P4088" s="13">
        <f t="shared" si="392"/>
        <v>42126.544548611113</v>
      </c>
      <c r="Q4088" t="b">
        <v>0</v>
      </c>
      <c r="R4088">
        <v>0</v>
      </c>
      <c r="S4088" t="b">
        <v>0</v>
      </c>
      <c r="T4088" t="s">
        <v>8269</v>
      </c>
      <c r="U4088" s="9" t="s">
        <v>8315</v>
      </c>
      <c r="V4088" t="s">
        <v>8316</v>
      </c>
    </row>
    <row r="4089" spans="1:22" ht="45" hidden="1" x14ac:dyDescent="0.3">
      <c r="A4089">
        <v>2844</v>
      </c>
      <c r="B4089" s="3" t="s">
        <v>2844</v>
      </c>
      <c r="C4089" s="3" t="s">
        <v>6954</v>
      </c>
      <c r="D4089" s="5">
        <v>550</v>
      </c>
      <c r="E4089" s="7">
        <v>30</v>
      </c>
      <c r="F4089" s="7">
        <f t="shared" si="393"/>
        <v>5</v>
      </c>
      <c r="G4089" s="7">
        <f t="shared" si="388"/>
        <v>30</v>
      </c>
      <c r="H4089" t="s">
        <v>8220</v>
      </c>
      <c r="I4089" t="s">
        <v>8238</v>
      </c>
      <c r="J4089" t="s">
        <v>8248</v>
      </c>
      <c r="K4089">
        <v>1483535180</v>
      </c>
      <c r="L4089">
        <v>1480943180</v>
      </c>
      <c r="M4089" s="13">
        <f t="shared" si="389"/>
        <v>42709.546064814815</v>
      </c>
      <c r="N4089" s="13" t="str">
        <f t="shared" si="390"/>
        <v>2016</v>
      </c>
      <c r="O4089" s="13" t="str">
        <f t="shared" si="391"/>
        <v>Dec</v>
      </c>
      <c r="P4089" s="13">
        <f t="shared" si="392"/>
        <v>42739.546064814815</v>
      </c>
      <c r="Q4089" t="b">
        <v>0</v>
      </c>
      <c r="R4089">
        <v>1</v>
      </c>
      <c r="S4089" t="b">
        <v>0</v>
      </c>
      <c r="T4089" t="s">
        <v>8269</v>
      </c>
      <c r="U4089" s="9" t="s">
        <v>8315</v>
      </c>
      <c r="V4089" t="s">
        <v>8316</v>
      </c>
    </row>
    <row r="4090" spans="1:22" ht="45" hidden="1" x14ac:dyDescent="0.3">
      <c r="A4090">
        <v>4061</v>
      </c>
      <c r="B4090" s="3" t="s">
        <v>4057</v>
      </c>
      <c r="C4090" s="3" t="s">
        <v>8165</v>
      </c>
      <c r="D4090" s="5">
        <v>525</v>
      </c>
      <c r="E4090" s="7">
        <v>0</v>
      </c>
      <c r="F4090" s="7">
        <f t="shared" si="393"/>
        <v>0</v>
      </c>
      <c r="G4090" s="7">
        <f t="shared" si="388"/>
        <v>0</v>
      </c>
      <c r="H4090" t="s">
        <v>8220</v>
      </c>
      <c r="I4090" t="s">
        <v>8223</v>
      </c>
      <c r="J4090" t="s">
        <v>8245</v>
      </c>
      <c r="K4090">
        <v>1461205423</v>
      </c>
      <c r="L4090">
        <v>1456025023</v>
      </c>
      <c r="M4090" s="13">
        <f t="shared" si="389"/>
        <v>42421.141469907408</v>
      </c>
      <c r="N4090" s="13" t="str">
        <f t="shared" si="390"/>
        <v>2016</v>
      </c>
      <c r="O4090" s="13" t="str">
        <f t="shared" si="391"/>
        <v>Feb</v>
      </c>
      <c r="P4090" s="13">
        <f t="shared" si="392"/>
        <v>42481.099803240737</v>
      </c>
      <c r="Q4090" t="b">
        <v>0</v>
      </c>
      <c r="R4090">
        <v>0</v>
      </c>
      <c r="S4090" t="b">
        <v>0</v>
      </c>
      <c r="T4090" t="s">
        <v>8269</v>
      </c>
      <c r="U4090" s="9" t="s">
        <v>8315</v>
      </c>
      <c r="V4090" t="s">
        <v>8316</v>
      </c>
    </row>
    <row r="4091" spans="1:22" ht="45" hidden="1" x14ac:dyDescent="0.3">
      <c r="A4091">
        <v>2849</v>
      </c>
      <c r="B4091" s="3" t="s">
        <v>2849</v>
      </c>
      <c r="C4091" s="3" t="s">
        <v>6959</v>
      </c>
      <c r="D4091" s="5">
        <v>500</v>
      </c>
      <c r="E4091" s="7">
        <v>5</v>
      </c>
      <c r="F4091" s="7">
        <f t="shared" si="393"/>
        <v>1</v>
      </c>
      <c r="G4091" s="7">
        <f t="shared" si="388"/>
        <v>5</v>
      </c>
      <c r="H4091" t="s">
        <v>8220</v>
      </c>
      <c r="I4091" t="s">
        <v>8224</v>
      </c>
      <c r="J4091" t="s">
        <v>8246</v>
      </c>
      <c r="K4091">
        <v>1461406600</v>
      </c>
      <c r="L4091">
        <v>1458814600</v>
      </c>
      <c r="M4091" s="13">
        <f t="shared" si="389"/>
        <v>42453.428240740745</v>
      </c>
      <c r="N4091" s="13" t="str">
        <f t="shared" si="390"/>
        <v>2016</v>
      </c>
      <c r="O4091" s="13" t="str">
        <f t="shared" si="391"/>
        <v>Mar</v>
      </c>
      <c r="P4091" s="13">
        <f t="shared" si="392"/>
        <v>42483.428240740745</v>
      </c>
      <c r="Q4091" t="b">
        <v>0</v>
      </c>
      <c r="R4091">
        <v>1</v>
      </c>
      <c r="S4091" t="b">
        <v>0</v>
      </c>
      <c r="T4091" t="s">
        <v>8269</v>
      </c>
      <c r="U4091" s="9" t="s">
        <v>8315</v>
      </c>
      <c r="V4091" t="s">
        <v>8316</v>
      </c>
    </row>
    <row r="4092" spans="1:22" ht="60" hidden="1" x14ac:dyDescent="0.3">
      <c r="A4092">
        <v>2895</v>
      </c>
      <c r="B4092" s="3" t="s">
        <v>2895</v>
      </c>
      <c r="C4092" s="3" t="s">
        <v>7005</v>
      </c>
      <c r="D4092" s="5">
        <v>500</v>
      </c>
      <c r="E4092" s="7">
        <v>23</v>
      </c>
      <c r="F4092" s="7">
        <f t="shared" si="393"/>
        <v>5</v>
      </c>
      <c r="G4092" s="7">
        <f t="shared" si="388"/>
        <v>5.75</v>
      </c>
      <c r="H4092" t="s">
        <v>8220</v>
      </c>
      <c r="I4092" t="s">
        <v>8223</v>
      </c>
      <c r="J4092" t="s">
        <v>8245</v>
      </c>
      <c r="K4092">
        <v>1403470800</v>
      </c>
      <c r="L4092">
        <v>1403356792</v>
      </c>
      <c r="M4092" s="13">
        <f t="shared" si="389"/>
        <v>41811.555462962962</v>
      </c>
      <c r="N4092" s="13" t="str">
        <f t="shared" si="390"/>
        <v>2014</v>
      </c>
      <c r="O4092" s="13" t="str">
        <f t="shared" si="391"/>
        <v>Jun</v>
      </c>
      <c r="P4092" s="13">
        <f t="shared" si="392"/>
        <v>41812.875</v>
      </c>
      <c r="Q4092" t="b">
        <v>0</v>
      </c>
      <c r="R4092">
        <v>4</v>
      </c>
      <c r="S4092" t="b">
        <v>0</v>
      </c>
      <c r="T4092" t="s">
        <v>8269</v>
      </c>
      <c r="U4092" s="9" t="s">
        <v>8315</v>
      </c>
      <c r="V4092" t="s">
        <v>8316</v>
      </c>
    </row>
    <row r="4093" spans="1:22" ht="60" hidden="1" x14ac:dyDescent="0.3">
      <c r="A4093">
        <v>3858</v>
      </c>
      <c r="B4093" s="3" t="s">
        <v>3855</v>
      </c>
      <c r="C4093" s="3" t="s">
        <v>7967</v>
      </c>
      <c r="D4093" s="5">
        <v>500</v>
      </c>
      <c r="E4093" s="7">
        <v>10</v>
      </c>
      <c r="F4093" s="7">
        <f t="shared" si="393"/>
        <v>2</v>
      </c>
      <c r="G4093" s="7">
        <f t="shared" si="388"/>
        <v>10</v>
      </c>
      <c r="H4093" t="s">
        <v>8220</v>
      </c>
      <c r="I4093" t="s">
        <v>8224</v>
      </c>
      <c r="J4093" t="s">
        <v>8246</v>
      </c>
      <c r="K4093">
        <v>1432328400</v>
      </c>
      <c r="L4093">
        <v>1430734844</v>
      </c>
      <c r="M4093" s="13">
        <f t="shared" si="389"/>
        <v>42128.431064814817</v>
      </c>
      <c r="N4093" s="13" t="str">
        <f t="shared" si="390"/>
        <v>2015</v>
      </c>
      <c r="O4093" s="13" t="str">
        <f t="shared" si="391"/>
        <v>May</v>
      </c>
      <c r="P4093" s="13">
        <f t="shared" si="392"/>
        <v>42146.875</v>
      </c>
      <c r="Q4093" t="b">
        <v>0</v>
      </c>
      <c r="R4093">
        <v>1</v>
      </c>
      <c r="S4093" t="b">
        <v>0</v>
      </c>
      <c r="T4093" t="s">
        <v>8269</v>
      </c>
      <c r="U4093" s="9" t="s">
        <v>8315</v>
      </c>
      <c r="V4093" t="s">
        <v>8316</v>
      </c>
    </row>
    <row r="4094" spans="1:22" ht="30" hidden="1" x14ac:dyDescent="0.3">
      <c r="A4094">
        <v>3991</v>
      </c>
      <c r="B4094" s="3" t="s">
        <v>3987</v>
      </c>
      <c r="C4094" s="3" t="s">
        <v>8097</v>
      </c>
      <c r="D4094" s="5">
        <v>500</v>
      </c>
      <c r="E4094" s="7">
        <v>100</v>
      </c>
      <c r="F4094" s="7">
        <f t="shared" si="393"/>
        <v>20</v>
      </c>
      <c r="G4094" s="7">
        <f t="shared" si="388"/>
        <v>100</v>
      </c>
      <c r="H4094" t="s">
        <v>8220</v>
      </c>
      <c r="I4094" t="s">
        <v>8223</v>
      </c>
      <c r="J4094" t="s">
        <v>8245</v>
      </c>
      <c r="K4094">
        <v>1433086082</v>
      </c>
      <c r="L4094">
        <v>1430494082</v>
      </c>
      <c r="M4094" s="13">
        <f t="shared" si="389"/>
        <v>42125.644467592589</v>
      </c>
      <c r="N4094" s="13" t="str">
        <f t="shared" si="390"/>
        <v>2015</v>
      </c>
      <c r="O4094" s="13" t="str">
        <f t="shared" si="391"/>
        <v>May</v>
      </c>
      <c r="P4094" s="13">
        <f t="shared" si="392"/>
        <v>42155.644467592589</v>
      </c>
      <c r="Q4094" t="b">
        <v>0</v>
      </c>
      <c r="R4094">
        <v>1</v>
      </c>
      <c r="S4094" t="b">
        <v>0</v>
      </c>
      <c r="T4094" t="s">
        <v>8269</v>
      </c>
      <c r="U4094" s="9" t="s">
        <v>8315</v>
      </c>
      <c r="V4094" t="s">
        <v>8316</v>
      </c>
    </row>
    <row r="4095" spans="1:22" hidden="1" x14ac:dyDescent="0.3">
      <c r="A4095">
        <v>4004</v>
      </c>
      <c r="B4095" s="3" t="s">
        <v>4000</v>
      </c>
      <c r="C4095" s="3" t="s">
        <v>8109</v>
      </c>
      <c r="D4095" s="5">
        <v>500</v>
      </c>
      <c r="E4095" s="7">
        <v>1</v>
      </c>
      <c r="F4095" s="7">
        <f t="shared" si="393"/>
        <v>0</v>
      </c>
      <c r="G4095" s="7">
        <f t="shared" si="388"/>
        <v>1</v>
      </c>
      <c r="H4095" t="s">
        <v>8220</v>
      </c>
      <c r="I4095" t="s">
        <v>8223</v>
      </c>
      <c r="J4095" t="s">
        <v>8245</v>
      </c>
      <c r="K4095">
        <v>1412740457</v>
      </c>
      <c r="L4095">
        <v>1410148457</v>
      </c>
      <c r="M4095" s="13">
        <f t="shared" si="389"/>
        <v>41890.16269675926</v>
      </c>
      <c r="N4095" s="13" t="str">
        <f t="shared" si="390"/>
        <v>2014</v>
      </c>
      <c r="O4095" s="13" t="str">
        <f t="shared" si="391"/>
        <v>Sep</v>
      </c>
      <c r="P4095" s="13">
        <f t="shared" si="392"/>
        <v>41920.16269675926</v>
      </c>
      <c r="Q4095" t="b">
        <v>0</v>
      </c>
      <c r="R4095">
        <v>1</v>
      </c>
      <c r="S4095" t="b">
        <v>0</v>
      </c>
      <c r="T4095" t="s">
        <v>8269</v>
      </c>
      <c r="U4095" s="9" t="s">
        <v>8315</v>
      </c>
      <c r="V4095" t="s">
        <v>8316</v>
      </c>
    </row>
    <row r="4096" spans="1:22" ht="45" hidden="1" x14ac:dyDescent="0.3">
      <c r="A4096">
        <v>4016</v>
      </c>
      <c r="B4096" s="3" t="s">
        <v>4012</v>
      </c>
      <c r="C4096" s="3" t="s">
        <v>8121</v>
      </c>
      <c r="D4096" s="5">
        <v>500</v>
      </c>
      <c r="E4096" s="7">
        <v>70</v>
      </c>
      <c r="F4096" s="7">
        <f t="shared" si="393"/>
        <v>14</v>
      </c>
      <c r="G4096" s="7">
        <f t="shared" si="388"/>
        <v>10</v>
      </c>
      <c r="H4096" t="s">
        <v>8220</v>
      </c>
      <c r="I4096" t="s">
        <v>8224</v>
      </c>
      <c r="J4096" t="s">
        <v>8246</v>
      </c>
      <c r="K4096">
        <v>1410987400</v>
      </c>
      <c r="L4096">
        <v>1408395400</v>
      </c>
      <c r="M4096" s="13">
        <f t="shared" si="389"/>
        <v>41869.872685185182</v>
      </c>
      <c r="N4096" s="13" t="str">
        <f t="shared" si="390"/>
        <v>2014</v>
      </c>
      <c r="O4096" s="13" t="str">
        <f t="shared" si="391"/>
        <v>Aug</v>
      </c>
      <c r="P4096" s="13">
        <f t="shared" si="392"/>
        <v>41899.872685185182</v>
      </c>
      <c r="Q4096" t="b">
        <v>0</v>
      </c>
      <c r="R4096">
        <v>7</v>
      </c>
      <c r="S4096" t="b">
        <v>0</v>
      </c>
      <c r="T4096" t="s">
        <v>8269</v>
      </c>
      <c r="U4096" s="9" t="s">
        <v>8315</v>
      </c>
      <c r="V4096" t="s">
        <v>8316</v>
      </c>
    </row>
    <row r="4097" spans="1:22" ht="45" hidden="1" x14ac:dyDescent="0.3">
      <c r="A4097">
        <v>4039</v>
      </c>
      <c r="B4097" s="3" t="s">
        <v>4035</v>
      </c>
      <c r="C4097" s="3" t="s">
        <v>8143</v>
      </c>
      <c r="D4097" s="5">
        <v>500</v>
      </c>
      <c r="E4097" s="7">
        <v>300</v>
      </c>
      <c r="F4097" s="7">
        <f t="shared" si="393"/>
        <v>60</v>
      </c>
      <c r="G4097" s="7">
        <f t="shared" si="388"/>
        <v>60</v>
      </c>
      <c r="H4097" t="s">
        <v>8220</v>
      </c>
      <c r="I4097" t="s">
        <v>8223</v>
      </c>
      <c r="J4097" t="s">
        <v>8245</v>
      </c>
      <c r="K4097">
        <v>1448949540</v>
      </c>
      <c r="L4097">
        <v>1446048367</v>
      </c>
      <c r="M4097" s="13">
        <f t="shared" si="389"/>
        <v>42305.670914351853</v>
      </c>
      <c r="N4097" s="13" t="str">
        <f t="shared" si="390"/>
        <v>2015</v>
      </c>
      <c r="O4097" s="13" t="str">
        <f t="shared" si="391"/>
        <v>Oct</v>
      </c>
      <c r="P4097" s="13">
        <f t="shared" si="392"/>
        <v>42339.249305555553</v>
      </c>
      <c r="Q4097" t="b">
        <v>0</v>
      </c>
      <c r="R4097">
        <v>5</v>
      </c>
      <c r="S4097" t="b">
        <v>0</v>
      </c>
      <c r="T4097" t="s">
        <v>8269</v>
      </c>
      <c r="U4097" s="9" t="s">
        <v>8315</v>
      </c>
      <c r="V4097" t="s">
        <v>8316</v>
      </c>
    </row>
    <row r="4098" spans="1:22" ht="45" hidden="1" x14ac:dyDescent="0.3">
      <c r="A4098">
        <v>4051</v>
      </c>
      <c r="B4098" s="3" t="s">
        <v>4047</v>
      </c>
      <c r="C4098" s="3" t="s">
        <v>8155</v>
      </c>
      <c r="D4098" s="5">
        <v>500</v>
      </c>
      <c r="E4098" s="7">
        <v>0</v>
      </c>
      <c r="F4098" s="7">
        <f t="shared" si="393"/>
        <v>0</v>
      </c>
      <c r="G4098" s="7">
        <f t="shared" si="388"/>
        <v>0</v>
      </c>
      <c r="H4098" t="s">
        <v>8220</v>
      </c>
      <c r="I4098" t="s">
        <v>8223</v>
      </c>
      <c r="J4098" t="s">
        <v>8245</v>
      </c>
      <c r="K4098">
        <v>1399618380</v>
      </c>
      <c r="L4098">
        <v>1399058797</v>
      </c>
      <c r="M4098" s="13">
        <f t="shared" si="389"/>
        <v>41761.810150462967</v>
      </c>
      <c r="N4098" s="13" t="str">
        <f t="shared" si="390"/>
        <v>2014</v>
      </c>
      <c r="O4098" s="13" t="str">
        <f t="shared" si="391"/>
        <v>May</v>
      </c>
      <c r="P4098" s="13">
        <f t="shared" si="392"/>
        <v>41768.286805555559</v>
      </c>
      <c r="Q4098" t="b">
        <v>0</v>
      </c>
      <c r="R4098">
        <v>0</v>
      </c>
      <c r="S4098" t="b">
        <v>0</v>
      </c>
      <c r="T4098" t="s">
        <v>8269</v>
      </c>
      <c r="U4098" s="9" t="s">
        <v>8315</v>
      </c>
      <c r="V4098" t="s">
        <v>8316</v>
      </c>
    </row>
    <row r="4099" spans="1:22" ht="60" hidden="1" x14ac:dyDescent="0.3">
      <c r="A4099">
        <v>4053</v>
      </c>
      <c r="B4099" s="3" t="s">
        <v>4049</v>
      </c>
      <c r="C4099" s="3" t="s">
        <v>8157</v>
      </c>
      <c r="D4099" s="5">
        <v>500</v>
      </c>
      <c r="E4099" s="7">
        <v>110</v>
      </c>
      <c r="F4099" s="7">
        <f t="shared" si="393"/>
        <v>22</v>
      </c>
      <c r="G4099" s="7">
        <f t="shared" si="388"/>
        <v>55</v>
      </c>
      <c r="H4099" t="s">
        <v>8220</v>
      </c>
      <c r="I4099" t="s">
        <v>8224</v>
      </c>
      <c r="J4099" t="s">
        <v>8246</v>
      </c>
      <c r="K4099">
        <v>1416081600</v>
      </c>
      <c r="L4099">
        <v>1413477228</v>
      </c>
      <c r="M4099" s="13">
        <f t="shared" si="389"/>
        <v>41928.690138888887</v>
      </c>
      <c r="N4099" s="13" t="str">
        <f t="shared" si="390"/>
        <v>2014</v>
      </c>
      <c r="O4099" s="13" t="str">
        <f t="shared" si="391"/>
        <v>Oct</v>
      </c>
      <c r="P4099" s="13">
        <f t="shared" si="392"/>
        <v>41958.833333333328</v>
      </c>
      <c r="Q4099" t="b">
        <v>0</v>
      </c>
      <c r="R4099">
        <v>2</v>
      </c>
      <c r="S4099" t="b">
        <v>0</v>
      </c>
      <c r="T4099" t="s">
        <v>8269</v>
      </c>
      <c r="U4099" s="9" t="s">
        <v>8315</v>
      </c>
      <c r="V4099" t="s">
        <v>8316</v>
      </c>
    </row>
    <row r="4100" spans="1:22" ht="45" hidden="1" x14ac:dyDescent="0.3">
      <c r="A4100">
        <v>4102</v>
      </c>
      <c r="B4100" s="3" t="s">
        <v>4098</v>
      </c>
      <c r="C4100" s="3" t="s">
        <v>8205</v>
      </c>
      <c r="D4100" s="5">
        <v>500</v>
      </c>
      <c r="E4100" s="7">
        <v>137</v>
      </c>
      <c r="F4100" s="7">
        <f t="shared" si="393"/>
        <v>27</v>
      </c>
      <c r="G4100" s="7">
        <f t="shared" si="388"/>
        <v>22.83</v>
      </c>
      <c r="H4100" t="s">
        <v>8220</v>
      </c>
      <c r="I4100" t="s">
        <v>8223</v>
      </c>
      <c r="J4100" t="s">
        <v>8245</v>
      </c>
      <c r="K4100">
        <v>1463343673</v>
      </c>
      <c r="L4100">
        <v>1460751673</v>
      </c>
      <c r="M4100" s="13">
        <f t="shared" si="389"/>
        <v>42475.848067129627</v>
      </c>
      <c r="N4100" s="13" t="str">
        <f t="shared" si="390"/>
        <v>2016</v>
      </c>
      <c r="O4100" s="13" t="str">
        <f t="shared" si="391"/>
        <v>Apr</v>
      </c>
      <c r="P4100" s="13">
        <f t="shared" si="392"/>
        <v>42505.848067129627</v>
      </c>
      <c r="Q4100" t="b">
        <v>0</v>
      </c>
      <c r="R4100">
        <v>6</v>
      </c>
      <c r="S4100" t="b">
        <v>0</v>
      </c>
      <c r="T4100" t="s">
        <v>8269</v>
      </c>
      <c r="U4100" s="9" t="s">
        <v>8315</v>
      </c>
      <c r="V4100" t="s">
        <v>8316</v>
      </c>
    </row>
    <row r="4101" spans="1:22" ht="45" hidden="1" x14ac:dyDescent="0.3">
      <c r="A4101">
        <v>4109</v>
      </c>
      <c r="B4101" s="3" t="s">
        <v>4105</v>
      </c>
      <c r="C4101" s="3" t="s">
        <v>8212</v>
      </c>
      <c r="D4101" s="5">
        <v>500</v>
      </c>
      <c r="E4101" s="7">
        <v>0</v>
      </c>
      <c r="F4101" s="7">
        <f t="shared" si="393"/>
        <v>0</v>
      </c>
      <c r="G4101" s="7">
        <f t="shared" si="388"/>
        <v>0</v>
      </c>
      <c r="H4101" t="s">
        <v>8220</v>
      </c>
      <c r="I4101" t="s">
        <v>8224</v>
      </c>
      <c r="J4101" t="s">
        <v>8246</v>
      </c>
      <c r="K4101">
        <v>1448805404</v>
      </c>
      <c r="L4101">
        <v>1446209804</v>
      </c>
      <c r="M4101" s="13">
        <f t="shared" si="389"/>
        <v>42307.539398148147</v>
      </c>
      <c r="N4101" s="13" t="str">
        <f t="shared" si="390"/>
        <v>2015</v>
      </c>
      <c r="O4101" s="13" t="str">
        <f t="shared" si="391"/>
        <v>Oct</v>
      </c>
      <c r="P4101" s="13">
        <f t="shared" si="392"/>
        <v>42337.581064814818</v>
      </c>
      <c r="Q4101" t="b">
        <v>0</v>
      </c>
      <c r="R4101">
        <v>0</v>
      </c>
      <c r="S4101" t="b">
        <v>0</v>
      </c>
      <c r="T4101" t="s">
        <v>8269</v>
      </c>
      <c r="U4101" s="9" t="s">
        <v>8315</v>
      </c>
      <c r="V4101" t="s">
        <v>8316</v>
      </c>
    </row>
    <row r="4102" spans="1:22" ht="30" hidden="1" x14ac:dyDescent="0.3">
      <c r="A4102">
        <v>2885</v>
      </c>
      <c r="B4102" s="3" t="s">
        <v>2885</v>
      </c>
      <c r="C4102" s="3" t="s">
        <v>6995</v>
      </c>
      <c r="D4102" s="5">
        <v>400</v>
      </c>
      <c r="E4102" s="7">
        <v>130</v>
      </c>
      <c r="F4102" s="7">
        <f t="shared" si="393"/>
        <v>33</v>
      </c>
      <c r="G4102" s="7">
        <f t="shared" si="388"/>
        <v>26</v>
      </c>
      <c r="H4102" t="s">
        <v>8220</v>
      </c>
      <c r="I4102" t="s">
        <v>8223</v>
      </c>
      <c r="J4102" t="s">
        <v>8245</v>
      </c>
      <c r="K4102">
        <v>1426294201</v>
      </c>
      <c r="L4102">
        <v>1423705801</v>
      </c>
      <c r="M4102" s="13">
        <f t="shared" si="389"/>
        <v>42047.07640046296</v>
      </c>
      <c r="N4102" s="13" t="str">
        <f t="shared" si="390"/>
        <v>2015</v>
      </c>
      <c r="O4102" s="13" t="str">
        <f t="shared" si="391"/>
        <v>Feb</v>
      </c>
      <c r="P4102" s="13">
        <f t="shared" si="392"/>
        <v>42077.034733796296</v>
      </c>
      <c r="Q4102" t="b">
        <v>0</v>
      </c>
      <c r="R4102">
        <v>5</v>
      </c>
      <c r="S4102" t="b">
        <v>0</v>
      </c>
      <c r="T4102" t="s">
        <v>8269</v>
      </c>
      <c r="U4102" s="9" t="s">
        <v>8315</v>
      </c>
      <c r="V4102" t="s">
        <v>8316</v>
      </c>
    </row>
    <row r="4103" spans="1:22" ht="45" hidden="1" x14ac:dyDescent="0.3">
      <c r="A4103">
        <v>3987</v>
      </c>
      <c r="B4103" s="3" t="s">
        <v>3983</v>
      </c>
      <c r="C4103" s="3" t="s">
        <v>8093</v>
      </c>
      <c r="D4103" s="5">
        <v>400</v>
      </c>
      <c r="E4103" s="7">
        <v>151</v>
      </c>
      <c r="F4103" s="7">
        <f t="shared" si="393"/>
        <v>38</v>
      </c>
      <c r="G4103" s="7">
        <f t="shared" si="388"/>
        <v>11.62</v>
      </c>
      <c r="H4103" t="s">
        <v>8220</v>
      </c>
      <c r="I4103" t="s">
        <v>8224</v>
      </c>
      <c r="J4103" t="s">
        <v>8246</v>
      </c>
      <c r="K4103">
        <v>1400278290</v>
      </c>
      <c r="L4103">
        <v>1399414290</v>
      </c>
      <c r="M4103" s="13">
        <f t="shared" si="389"/>
        <v>41765.92465277778</v>
      </c>
      <c r="N4103" s="13" t="str">
        <f t="shared" si="390"/>
        <v>2014</v>
      </c>
      <c r="O4103" s="13" t="str">
        <f t="shared" si="391"/>
        <v>May</v>
      </c>
      <c r="P4103" s="13">
        <f t="shared" si="392"/>
        <v>41775.92465277778</v>
      </c>
      <c r="Q4103" t="b">
        <v>0</v>
      </c>
      <c r="R4103">
        <v>13</v>
      </c>
      <c r="S4103" t="b">
        <v>0</v>
      </c>
      <c r="T4103" t="s">
        <v>8269</v>
      </c>
      <c r="U4103" s="9" t="s">
        <v>8315</v>
      </c>
      <c r="V4103" t="s">
        <v>8316</v>
      </c>
    </row>
    <row r="4104" spans="1:22" ht="45" hidden="1" x14ac:dyDescent="0.3">
      <c r="A4104">
        <v>4043</v>
      </c>
      <c r="B4104" s="3" t="s">
        <v>4039</v>
      </c>
      <c r="C4104" s="3" t="s">
        <v>8147</v>
      </c>
      <c r="D4104" s="5">
        <v>300</v>
      </c>
      <c r="E4104" s="7">
        <v>0</v>
      </c>
      <c r="F4104" s="7">
        <f t="shared" si="393"/>
        <v>0</v>
      </c>
      <c r="G4104" s="7">
        <f t="shared" si="388"/>
        <v>0</v>
      </c>
      <c r="H4104" t="s">
        <v>8220</v>
      </c>
      <c r="I4104" t="s">
        <v>8228</v>
      </c>
      <c r="J4104" t="s">
        <v>8250</v>
      </c>
      <c r="K4104">
        <v>1416524325</v>
      </c>
      <c r="L4104">
        <v>1415228325</v>
      </c>
      <c r="M4104" s="13">
        <f t="shared" si="389"/>
        <v>41948.957465277781</v>
      </c>
      <c r="N4104" s="13" t="str">
        <f t="shared" si="390"/>
        <v>2014</v>
      </c>
      <c r="O4104" s="13" t="str">
        <f t="shared" si="391"/>
        <v>Nov</v>
      </c>
      <c r="P4104" s="13">
        <f t="shared" si="392"/>
        <v>41963.957465277781</v>
      </c>
      <c r="Q4104" t="b">
        <v>0</v>
      </c>
      <c r="R4104">
        <v>0</v>
      </c>
      <c r="S4104" t="b">
        <v>0</v>
      </c>
      <c r="T4104" t="s">
        <v>8269</v>
      </c>
      <c r="U4104" s="9" t="s">
        <v>8315</v>
      </c>
      <c r="V4104" t="s">
        <v>8316</v>
      </c>
    </row>
    <row r="4105" spans="1:22" ht="45" hidden="1" x14ac:dyDescent="0.3">
      <c r="A4105">
        <v>4110</v>
      </c>
      <c r="B4105" s="3" t="s">
        <v>4106</v>
      </c>
      <c r="C4105" s="3" t="s">
        <v>8213</v>
      </c>
      <c r="D4105" s="5">
        <v>300</v>
      </c>
      <c r="E4105" s="7">
        <v>86</v>
      </c>
      <c r="F4105" s="7">
        <f t="shared" si="393"/>
        <v>29</v>
      </c>
      <c r="G4105" s="7">
        <f t="shared" si="388"/>
        <v>14.33</v>
      </c>
      <c r="H4105" t="s">
        <v>8220</v>
      </c>
      <c r="I4105" t="s">
        <v>8224</v>
      </c>
      <c r="J4105" t="s">
        <v>8246</v>
      </c>
      <c r="K4105">
        <v>1469113351</v>
      </c>
      <c r="L4105">
        <v>1463929351</v>
      </c>
      <c r="M4105" s="13">
        <f t="shared" si="389"/>
        <v>42512.626747685179</v>
      </c>
      <c r="N4105" s="13" t="str">
        <f t="shared" si="390"/>
        <v>2016</v>
      </c>
      <c r="O4105" s="13" t="str">
        <f t="shared" si="391"/>
        <v>May</v>
      </c>
      <c r="P4105" s="13">
        <f t="shared" si="392"/>
        <v>42572.626747685179</v>
      </c>
      <c r="Q4105" t="b">
        <v>0</v>
      </c>
      <c r="R4105">
        <v>6</v>
      </c>
      <c r="S4105" t="b">
        <v>0</v>
      </c>
      <c r="T4105" t="s">
        <v>8269</v>
      </c>
      <c r="U4105" s="9" t="s">
        <v>8315</v>
      </c>
      <c r="V4105" t="s">
        <v>8316</v>
      </c>
    </row>
    <row r="4106" spans="1:22" ht="45" hidden="1" x14ac:dyDescent="0.3">
      <c r="A4106">
        <v>4100</v>
      </c>
      <c r="B4106" s="3" t="s">
        <v>4096</v>
      </c>
      <c r="C4106" s="3" t="s">
        <v>8203</v>
      </c>
      <c r="D4106" s="5">
        <v>270</v>
      </c>
      <c r="E4106" s="7">
        <v>0</v>
      </c>
      <c r="F4106" s="7">
        <f t="shared" si="393"/>
        <v>0</v>
      </c>
      <c r="G4106" s="7">
        <f t="shared" ref="G4106:G4115" si="394">IFERROR(ROUND(E4106/R4106,2),0)</f>
        <v>0</v>
      </c>
      <c r="H4106" t="s">
        <v>8220</v>
      </c>
      <c r="I4106" t="s">
        <v>8223</v>
      </c>
      <c r="J4106" t="s">
        <v>8245</v>
      </c>
      <c r="K4106">
        <v>1414205990</v>
      </c>
      <c r="L4106">
        <v>1413341990</v>
      </c>
      <c r="M4106" s="13">
        <f t="shared" ref="M4106:M4115" si="395">(((L4106/60)/60)/24)+DATE(1970,1,1)</f>
        <v>41927.124884259261</v>
      </c>
      <c r="N4106" s="13" t="str">
        <f t="shared" ref="N4106:N4115" si="396">TEXT(M4106, "YYY")</f>
        <v>2014</v>
      </c>
      <c r="O4106" s="13" t="str">
        <f t="shared" ref="O4106:O4115" si="397">TEXT(M4106,"MMM")</f>
        <v>Oct</v>
      </c>
      <c r="P4106" s="13">
        <f t="shared" ref="P4106:P4115" si="398">(((K4106/60)/60)/24)+DATE(1970,1,1)</f>
        <v>41937.124884259261</v>
      </c>
      <c r="Q4106" t="b">
        <v>0</v>
      </c>
      <c r="R4106">
        <v>0</v>
      </c>
      <c r="S4106" t="b">
        <v>0</v>
      </c>
      <c r="T4106" t="s">
        <v>8269</v>
      </c>
      <c r="U4106" s="9" t="s">
        <v>8315</v>
      </c>
      <c r="V4106" t="s">
        <v>8316</v>
      </c>
    </row>
    <row r="4107" spans="1:22" ht="45" hidden="1" x14ac:dyDescent="0.3">
      <c r="A4107">
        <v>2861</v>
      </c>
      <c r="B4107" s="3" t="s">
        <v>2861</v>
      </c>
      <c r="C4107" s="3" t="s">
        <v>6971</v>
      </c>
      <c r="D4107" s="5">
        <v>250</v>
      </c>
      <c r="E4107" s="7">
        <v>80</v>
      </c>
      <c r="F4107" s="7">
        <f t="shared" si="393"/>
        <v>32</v>
      </c>
      <c r="G4107" s="7">
        <f t="shared" si="394"/>
        <v>26.67</v>
      </c>
      <c r="H4107" t="s">
        <v>8220</v>
      </c>
      <c r="I4107" t="s">
        <v>8225</v>
      </c>
      <c r="J4107" t="s">
        <v>8247</v>
      </c>
      <c r="K4107">
        <v>1443103848</v>
      </c>
      <c r="L4107">
        <v>1441894248</v>
      </c>
      <c r="M4107" s="13">
        <f t="shared" si="395"/>
        <v>42257.590833333335</v>
      </c>
      <c r="N4107" s="13" t="str">
        <f t="shared" si="396"/>
        <v>2015</v>
      </c>
      <c r="O4107" s="13" t="str">
        <f t="shared" si="397"/>
        <v>Sep</v>
      </c>
      <c r="P4107" s="13">
        <f t="shared" si="398"/>
        <v>42271.590833333335</v>
      </c>
      <c r="Q4107" t="b">
        <v>0</v>
      </c>
      <c r="R4107">
        <v>3</v>
      </c>
      <c r="S4107" t="b">
        <v>0</v>
      </c>
      <c r="T4107" t="s">
        <v>8269</v>
      </c>
      <c r="U4107" s="9" t="s">
        <v>8315</v>
      </c>
      <c r="V4107" t="s">
        <v>8316</v>
      </c>
    </row>
    <row r="4108" spans="1:22" ht="60" hidden="1" x14ac:dyDescent="0.3">
      <c r="A4108">
        <v>4011</v>
      </c>
      <c r="B4108" s="3" t="s">
        <v>4007</v>
      </c>
      <c r="C4108" s="3" t="s">
        <v>8116</v>
      </c>
      <c r="D4108" s="5">
        <v>250</v>
      </c>
      <c r="E4108" s="7">
        <v>19</v>
      </c>
      <c r="F4108" s="7">
        <f t="shared" si="393"/>
        <v>8</v>
      </c>
      <c r="G4108" s="7">
        <f t="shared" si="394"/>
        <v>4.75</v>
      </c>
      <c r="H4108" t="s">
        <v>8220</v>
      </c>
      <c r="I4108" t="s">
        <v>8224</v>
      </c>
      <c r="J4108" t="s">
        <v>8246</v>
      </c>
      <c r="K4108">
        <v>1422450278</v>
      </c>
      <c r="L4108">
        <v>1419858278</v>
      </c>
      <c r="M4108" s="13">
        <f t="shared" si="395"/>
        <v>42002.54488425926</v>
      </c>
      <c r="N4108" s="13" t="str">
        <f t="shared" si="396"/>
        <v>2014</v>
      </c>
      <c r="O4108" s="13" t="str">
        <f t="shared" si="397"/>
        <v>Dec</v>
      </c>
      <c r="P4108" s="13">
        <f t="shared" si="398"/>
        <v>42032.54488425926</v>
      </c>
      <c r="Q4108" t="b">
        <v>0</v>
      </c>
      <c r="R4108">
        <v>4</v>
      </c>
      <c r="S4108" t="b">
        <v>0</v>
      </c>
      <c r="T4108" t="s">
        <v>8269</v>
      </c>
      <c r="U4108" s="9" t="s">
        <v>8315</v>
      </c>
      <c r="V4108" t="s">
        <v>8316</v>
      </c>
    </row>
    <row r="4109" spans="1:22" ht="45" hidden="1" x14ac:dyDescent="0.3">
      <c r="A4109">
        <v>4078</v>
      </c>
      <c r="B4109" s="3" t="s">
        <v>4074</v>
      </c>
      <c r="C4109" s="3" t="s">
        <v>8181</v>
      </c>
      <c r="D4109" s="5">
        <v>250</v>
      </c>
      <c r="E4109" s="7">
        <v>0</v>
      </c>
      <c r="F4109" s="7">
        <f t="shared" si="393"/>
        <v>0</v>
      </c>
      <c r="G4109" s="7">
        <f t="shared" si="394"/>
        <v>0</v>
      </c>
      <c r="H4109" t="s">
        <v>8220</v>
      </c>
      <c r="I4109" t="s">
        <v>8224</v>
      </c>
      <c r="J4109" t="s">
        <v>8246</v>
      </c>
      <c r="K4109">
        <v>1485543242</v>
      </c>
      <c r="L4109">
        <v>1482951242</v>
      </c>
      <c r="M4109" s="13">
        <f t="shared" si="395"/>
        <v>42732.787523148145</v>
      </c>
      <c r="N4109" s="13" t="str">
        <f t="shared" si="396"/>
        <v>2016</v>
      </c>
      <c r="O4109" s="13" t="str">
        <f t="shared" si="397"/>
        <v>Dec</v>
      </c>
      <c r="P4109" s="13">
        <f t="shared" si="398"/>
        <v>42762.787523148145</v>
      </c>
      <c r="Q4109" t="b">
        <v>0</v>
      </c>
      <c r="R4109">
        <v>0</v>
      </c>
      <c r="S4109" t="b">
        <v>0</v>
      </c>
      <c r="T4109" t="s">
        <v>8269</v>
      </c>
      <c r="U4109" s="9" t="s">
        <v>8315</v>
      </c>
      <c r="V4109" t="s">
        <v>8316</v>
      </c>
    </row>
    <row r="4110" spans="1:22" ht="60" hidden="1" x14ac:dyDescent="0.3">
      <c r="A4110">
        <v>2886</v>
      </c>
      <c r="B4110" s="3" t="s">
        <v>2886</v>
      </c>
      <c r="C4110" s="3" t="s">
        <v>6996</v>
      </c>
      <c r="D4110" s="5">
        <v>200</v>
      </c>
      <c r="E4110" s="7">
        <v>10</v>
      </c>
      <c r="F4110" s="7">
        <f t="shared" si="393"/>
        <v>5</v>
      </c>
      <c r="G4110" s="7">
        <f t="shared" si="394"/>
        <v>10</v>
      </c>
      <c r="H4110" t="s">
        <v>8220</v>
      </c>
      <c r="I4110" t="s">
        <v>8223</v>
      </c>
      <c r="J4110" t="s">
        <v>8245</v>
      </c>
      <c r="K4110">
        <v>1442635140</v>
      </c>
      <c r="L4110">
        <v>1442243484</v>
      </c>
      <c r="M4110" s="13">
        <f t="shared" si="395"/>
        <v>42261.632916666669</v>
      </c>
      <c r="N4110" s="13" t="str">
        <f t="shared" si="396"/>
        <v>2015</v>
      </c>
      <c r="O4110" s="13" t="str">
        <f t="shared" si="397"/>
        <v>Sep</v>
      </c>
      <c r="P4110" s="13">
        <f t="shared" si="398"/>
        <v>42266.165972222225</v>
      </c>
      <c r="Q4110" t="b">
        <v>0</v>
      </c>
      <c r="R4110">
        <v>1</v>
      </c>
      <c r="S4110" t="b">
        <v>0</v>
      </c>
      <c r="T4110" t="s">
        <v>8269</v>
      </c>
      <c r="U4110" s="9" t="s">
        <v>8315</v>
      </c>
      <c r="V4110" t="s">
        <v>8316</v>
      </c>
    </row>
    <row r="4111" spans="1:22" ht="60" hidden="1" x14ac:dyDescent="0.3">
      <c r="A4111">
        <v>3995</v>
      </c>
      <c r="B4111" s="3" t="s">
        <v>3991</v>
      </c>
      <c r="C4111" s="3" t="s">
        <v>8101</v>
      </c>
      <c r="D4111" s="5">
        <v>200</v>
      </c>
      <c r="E4111" s="7">
        <v>70</v>
      </c>
      <c r="F4111" s="7">
        <f t="shared" si="393"/>
        <v>35</v>
      </c>
      <c r="G4111" s="7">
        <f t="shared" si="394"/>
        <v>17.5</v>
      </c>
      <c r="H4111" t="s">
        <v>8220</v>
      </c>
      <c r="I4111" t="s">
        <v>8224</v>
      </c>
      <c r="J4111" t="s">
        <v>8246</v>
      </c>
      <c r="K4111">
        <v>1423913220</v>
      </c>
      <c r="L4111">
        <v>1421339077</v>
      </c>
      <c r="M4111" s="13">
        <f t="shared" si="395"/>
        <v>42019.683761574073</v>
      </c>
      <c r="N4111" s="13" t="str">
        <f t="shared" si="396"/>
        <v>2015</v>
      </c>
      <c r="O4111" s="13" t="str">
        <f t="shared" si="397"/>
        <v>Jan</v>
      </c>
      <c r="P4111" s="13">
        <f t="shared" si="398"/>
        <v>42049.477083333331</v>
      </c>
      <c r="Q4111" t="b">
        <v>0</v>
      </c>
      <c r="R4111">
        <v>4</v>
      </c>
      <c r="S4111" t="b">
        <v>0</v>
      </c>
      <c r="T4111" t="s">
        <v>8269</v>
      </c>
      <c r="U4111" s="9" t="s">
        <v>8315</v>
      </c>
      <c r="V4111" t="s">
        <v>8316</v>
      </c>
    </row>
    <row r="4112" spans="1:22" ht="30" hidden="1" x14ac:dyDescent="0.3">
      <c r="A4112">
        <v>3735</v>
      </c>
      <c r="B4112" s="3" t="s">
        <v>3732</v>
      </c>
      <c r="C4112" s="3" t="s">
        <v>7845</v>
      </c>
      <c r="D4112" s="5">
        <v>150</v>
      </c>
      <c r="E4112" s="7">
        <v>20</v>
      </c>
      <c r="F4112" s="7">
        <f t="shared" si="393"/>
        <v>13</v>
      </c>
      <c r="G4112" s="7">
        <f t="shared" si="394"/>
        <v>10</v>
      </c>
      <c r="H4112" t="s">
        <v>8220</v>
      </c>
      <c r="I4112" t="s">
        <v>8224</v>
      </c>
      <c r="J4112" t="s">
        <v>8246</v>
      </c>
      <c r="K4112">
        <v>1432831089</v>
      </c>
      <c r="L4112">
        <v>1430239089</v>
      </c>
      <c r="M4112" s="13">
        <f t="shared" si="395"/>
        <v>42122.693159722221</v>
      </c>
      <c r="N4112" s="13" t="str">
        <f t="shared" si="396"/>
        <v>2015</v>
      </c>
      <c r="O4112" s="13" t="str">
        <f t="shared" si="397"/>
        <v>Apr</v>
      </c>
      <c r="P4112" s="13">
        <f t="shared" si="398"/>
        <v>42152.693159722221</v>
      </c>
      <c r="Q4112" t="b">
        <v>0</v>
      </c>
      <c r="R4112">
        <v>2</v>
      </c>
      <c r="S4112" t="b">
        <v>0</v>
      </c>
      <c r="T4112" t="s">
        <v>8269</v>
      </c>
      <c r="U4112" s="9" t="s">
        <v>8315</v>
      </c>
      <c r="V4112" t="s">
        <v>8316</v>
      </c>
    </row>
    <row r="4113" spans="1:22" ht="45" hidden="1" x14ac:dyDescent="0.3">
      <c r="A4113">
        <v>3925</v>
      </c>
      <c r="B4113" s="3" t="s">
        <v>3922</v>
      </c>
      <c r="C4113" s="3" t="s">
        <v>8033</v>
      </c>
      <c r="D4113" s="5">
        <v>150</v>
      </c>
      <c r="E4113" s="7">
        <v>15</v>
      </c>
      <c r="F4113" s="7">
        <f t="shared" si="393"/>
        <v>10</v>
      </c>
      <c r="G4113" s="7">
        <f t="shared" si="394"/>
        <v>5</v>
      </c>
      <c r="H4113" t="s">
        <v>8220</v>
      </c>
      <c r="I4113" t="s">
        <v>8223</v>
      </c>
      <c r="J4113" t="s">
        <v>8245</v>
      </c>
      <c r="K4113">
        <v>1406753639</v>
      </c>
      <c r="L4113">
        <v>1404161639</v>
      </c>
      <c r="M4113" s="13">
        <f t="shared" si="395"/>
        <v>41820.870821759258</v>
      </c>
      <c r="N4113" s="13" t="str">
        <f t="shared" si="396"/>
        <v>2014</v>
      </c>
      <c r="O4113" s="13" t="str">
        <f t="shared" si="397"/>
        <v>Jun</v>
      </c>
      <c r="P4113" s="13">
        <f t="shared" si="398"/>
        <v>41850.870821759258</v>
      </c>
      <c r="Q4113" t="b">
        <v>0</v>
      </c>
      <c r="R4113">
        <v>3</v>
      </c>
      <c r="S4113" t="b">
        <v>0</v>
      </c>
      <c r="T4113" t="s">
        <v>8269</v>
      </c>
      <c r="U4113" s="9" t="s">
        <v>8315</v>
      </c>
      <c r="V4113" t="s">
        <v>8316</v>
      </c>
    </row>
    <row r="4114" spans="1:22" ht="60" hidden="1" x14ac:dyDescent="0.3">
      <c r="A4114">
        <v>4082</v>
      </c>
      <c r="B4114" s="3" t="s">
        <v>4078</v>
      </c>
      <c r="C4114" s="3" t="s">
        <v>8185</v>
      </c>
      <c r="D4114" s="5">
        <v>150</v>
      </c>
      <c r="E4114" s="7">
        <v>3</v>
      </c>
      <c r="F4114" s="7">
        <f t="shared" si="393"/>
        <v>2</v>
      </c>
      <c r="G4114" s="7">
        <f t="shared" si="394"/>
        <v>1.5</v>
      </c>
      <c r="H4114" t="s">
        <v>8220</v>
      </c>
      <c r="I4114" t="s">
        <v>8223</v>
      </c>
      <c r="J4114" t="s">
        <v>8245</v>
      </c>
      <c r="K4114">
        <v>1447542000</v>
      </c>
      <c r="L4114">
        <v>1446179553</v>
      </c>
      <c r="M4114" s="13">
        <f t="shared" si="395"/>
        <v>42307.189270833333</v>
      </c>
      <c r="N4114" s="13" t="str">
        <f t="shared" si="396"/>
        <v>2015</v>
      </c>
      <c r="O4114" s="13" t="str">
        <f t="shared" si="397"/>
        <v>Oct</v>
      </c>
      <c r="P4114" s="13">
        <f t="shared" si="398"/>
        <v>42322.958333333328</v>
      </c>
      <c r="Q4114" t="b">
        <v>0</v>
      </c>
      <c r="R4114">
        <v>2</v>
      </c>
      <c r="S4114" t="b">
        <v>0</v>
      </c>
      <c r="T4114" t="s">
        <v>8269</v>
      </c>
      <c r="U4114" s="9" t="s">
        <v>8315</v>
      </c>
      <c r="V4114" t="s">
        <v>8316</v>
      </c>
    </row>
    <row r="4115" spans="1:22" ht="45" hidden="1" x14ac:dyDescent="0.3">
      <c r="A4115">
        <v>3745</v>
      </c>
      <c r="B4115" s="3" t="s">
        <v>3742</v>
      </c>
      <c r="C4115" s="3" t="s">
        <v>7855</v>
      </c>
      <c r="D4115" s="5">
        <v>100</v>
      </c>
      <c r="E4115" s="7">
        <v>10</v>
      </c>
      <c r="F4115" s="7">
        <f t="shared" si="393"/>
        <v>10</v>
      </c>
      <c r="G4115" s="7">
        <f t="shared" si="394"/>
        <v>10</v>
      </c>
      <c r="H4115" t="s">
        <v>8220</v>
      </c>
      <c r="I4115" t="s">
        <v>8223</v>
      </c>
      <c r="J4115" t="s">
        <v>8245</v>
      </c>
      <c r="K4115">
        <v>1407689102</v>
      </c>
      <c r="L4115">
        <v>1405097102</v>
      </c>
      <c r="M4115" s="13">
        <f t="shared" si="395"/>
        <v>41831.697939814818</v>
      </c>
      <c r="N4115" s="13" t="str">
        <f t="shared" si="396"/>
        <v>2014</v>
      </c>
      <c r="O4115" s="13" t="str">
        <f t="shared" si="397"/>
        <v>Jul</v>
      </c>
      <c r="P4115" s="13">
        <f t="shared" si="398"/>
        <v>41861.697939814818</v>
      </c>
      <c r="Q4115" t="b">
        <v>0</v>
      </c>
      <c r="R4115">
        <v>1</v>
      </c>
      <c r="S4115" t="b">
        <v>0</v>
      </c>
      <c r="T4115" t="s">
        <v>8269</v>
      </c>
      <c r="U4115" s="9" t="s">
        <v>8315</v>
      </c>
      <c r="V4115" t="s">
        <v>8316</v>
      </c>
    </row>
  </sheetData>
  <autoFilter ref="A1:V4115" xr:uid="{971A7F72-8539-45AD-A89B-CC0694EDF992}">
    <filterColumn colId="7">
      <filters>
        <filter val="successful"/>
      </filters>
    </filterColumn>
    <filterColumn colId="21">
      <filters>
        <filter val="plays"/>
      </filters>
    </filterColumn>
    <sortState xmlns:xlrd2="http://schemas.microsoft.com/office/spreadsheetml/2017/richdata2" ref="A2843:V4115">
      <sortCondition descending="1" ref="D1"/>
    </sortState>
  </autoFilter>
  <phoneticPr fontId="2" type="noConversion"/>
  <conditionalFormatting sqref="H1:H1048576">
    <cfRule type="cellIs" dxfId="4" priority="1" operator="equal">
      <formula>"successful"</formula>
    </cfRule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F1:G1 F4116:G1048576 F2:F4115">
    <cfRule type="colorScale" priority="2">
      <colorScale>
        <cfvo type="percentile" val="10"/>
        <cfvo type="percentile" val="90"/>
        <color rgb="FFFF0000"/>
        <color theme="8" tint="-0.499984740745262"/>
      </colorScale>
    </cfRule>
    <cfRule type="colorScale" priority="3">
      <colorScale>
        <cfvo type="min"/>
        <cfvo type="max"/>
        <color rgb="FFFF0000"/>
        <color theme="8" tint="-0.499984740745262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Parent category statistics</vt:lpstr>
      <vt:lpstr>Subcategory Statistics</vt:lpstr>
      <vt:lpstr>Outcome Based on Launch Date</vt:lpstr>
      <vt:lpstr>Edinburgh Research </vt:lpstr>
      <vt:lpstr>Limitation</vt:lpstr>
      <vt:lpstr>Theatre Outcome Based on Launch</vt:lpstr>
      <vt:lpstr>Outcomes Based on Goals</vt:lpstr>
      <vt:lpstr>Kickstarter</vt:lpstr>
      <vt:lpstr>GB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CHI-CHON KONG</cp:lastModifiedBy>
  <dcterms:created xsi:type="dcterms:W3CDTF">2017-04-20T15:17:24Z</dcterms:created>
  <dcterms:modified xsi:type="dcterms:W3CDTF">2020-06-27T06:24:23Z</dcterms:modified>
</cp:coreProperties>
</file>