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<sst xmlns="http://schemas.openxmlformats.org/spreadsheetml/2006/main" count="65" uniqueCount="47">
  <si>
    <t>账户名</t>
  </si>
  <si>
    <t>账户余额</t>
  </si>
  <si>
    <t>本金</t>
  </si>
  <si>
    <t>盈亏率</t>
  </si>
  <si>
    <t>昨日净值</t>
  </si>
  <si>
    <t>昨日盈亏率</t>
  </si>
  <si>
    <t>策略</t>
  </si>
  <si>
    <t>年化收益</t>
  </si>
  <si>
    <t>开始建仓时间点</t>
  </si>
  <si>
    <t>btc涨跌幅</t>
  </si>
  <si>
    <t>btc回撤</t>
  </si>
  <si>
    <t>策略回撤</t>
  </si>
  <si>
    <t>geniuspanda1000</t>
  </si>
  <si>
    <t>lgbm加权</t>
  </si>
  <si>
    <t>geniuspanda2000</t>
  </si>
  <si>
    <t>因子等权</t>
  </si>
  <si>
    <t>geniuspanda3000</t>
  </si>
  <si>
    <t>ranklgbm</t>
  </si>
  <si>
    <t>geniuspanda4000</t>
  </si>
  <si>
    <t>-</t>
  </si>
  <si>
    <t>无策略</t>
  </si>
  <si>
    <t>.</t>
  </si>
  <si>
    <t>geniuspanda5000</t>
  </si>
  <si>
    <t>陈哥测试</t>
  </si>
  <si>
    <t>总计</t>
  </si>
  <si>
    <t>工作进度</t>
  </si>
  <si>
    <t>陈英杰</t>
  </si>
  <si>
    <t>1、实盘策略运行全面测试（各种情况）与完善
2、前端策略提交与策略运行安全检测机制制作
3、上合约策略
4、总后台剩余接口制作
5、因子系统开发</t>
  </si>
  <si>
    <t>吴亦凡</t>
  </si>
  <si>
    <t>下载ethfdusd的order_book脚本开发</t>
  </si>
  <si>
    <t>张新阳</t>
  </si>
  <si>
    <t>完成实盘模块前端系统开发</t>
  </si>
  <si>
    <t>雷雷</t>
  </si>
  <si>
    <t>目前在做消金上网页的工作，之后可以完成回溯模块前端系统开发</t>
  </si>
  <si>
    <t>吕灵文</t>
  </si>
  <si>
    <t>等陈哥开始开发因子系统后，可以参与系统设计</t>
  </si>
  <si>
    <t>date</t>
  </si>
  <si>
    <t>1000nav</t>
  </si>
  <si>
    <t>2000nav</t>
  </si>
  <si>
    <t>3000nav</t>
  </si>
  <si>
    <t>BTC</t>
  </si>
  <si>
    <t>BTCnav</t>
  </si>
  <si>
    <t>BTCnav回撤</t>
  </si>
  <si>
    <t>1000nav回撤</t>
  </si>
  <si>
    <t>2000nav回撤</t>
  </si>
  <si>
    <t>3000nav回撤</t>
  </si>
  <si>
    <t>20250811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</si>
</sst>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3" applyNumberFormat="1" applyBorder="1">
      <alignment vertical="center"/>
    </xf>
    <xf numFmtId="10" fontId="0" fillId="0" borderId="1" xfId="3" applyNumberFormat="1" applyBorder="1" applyAlignment="1">
      <alignment horizontal="center" vertical="center"/>
    </xf>
    <xf numFmtId="22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9" fontId="0" fillId="0" borderId="1" xfId="3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7588145120082"/>
          <c:y val="0.113394548899577"/>
          <c:w val="0.908288997765688"/>
          <c:h val="0.665121702375747"/>
        </c:manualLayout>
      </c:layout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1000nav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Sheet2!$A$2:$A$27</c:f>
              <c:strCache>
                <c:ptCount val="26"/>
                <c:pt idx="0" c:formatCode="@">
                  <c:v>20250704</c:v>
                </c:pt>
                <c:pt idx="1" c:formatCode="@">
                  <c:v>20250707</c:v>
                </c:pt>
                <c:pt idx="2" c:formatCode="@">
                  <c:v>20250708</c:v>
                </c:pt>
                <c:pt idx="3" c:formatCode="@">
                  <c:v>20250709</c:v>
                </c:pt>
                <c:pt idx="4" c:formatCode="@">
                  <c:v>20250710</c:v>
                </c:pt>
                <c:pt idx="5" c:formatCode="@">
                  <c:v>20250711</c:v>
                </c:pt>
                <c:pt idx="6" c:formatCode="@">
                  <c:v>20250714</c:v>
                </c:pt>
                <c:pt idx="7" c:formatCode="@">
                  <c:v>20250715</c:v>
                </c:pt>
                <c:pt idx="8" c:formatCode="@">
                  <c:v>20250716</c:v>
                </c:pt>
                <c:pt idx="9" c:formatCode="@">
                  <c:v>20250717</c:v>
                </c:pt>
                <c:pt idx="10" c:formatCode="@">
                  <c:v>20250718</c:v>
                </c:pt>
                <c:pt idx="11" c:formatCode="@">
                  <c:v>20250722</c:v>
                </c:pt>
                <c:pt idx="12" c:formatCode="@">
                  <c:v>20250723</c:v>
                </c:pt>
                <c:pt idx="13" c:formatCode="@">
                  <c:v>20250724</c:v>
                </c:pt>
                <c:pt idx="14" c:formatCode="@">
                  <c:v>20250725</c:v>
                </c:pt>
                <c:pt idx="15" c:formatCode="@">
                  <c:v>20250728</c:v>
                </c:pt>
                <c:pt idx="16" c:formatCode="@">
                  <c:v>20250729</c:v>
                </c:pt>
                <c:pt idx="17" c:formatCode="@">
                  <c:v>20250730</c:v>
                </c:pt>
                <c:pt idx="18" c:formatCode="@">
                  <c:v>20250731</c:v>
                </c:pt>
                <c:pt idx="19" c:formatCode="@">
                  <c:v>20250801</c:v>
                </c:pt>
                <c:pt idx="20" c:formatCode="@">
                  <c:v>20250804</c:v>
                </c:pt>
                <c:pt idx="21" c:formatCode="@">
                  <c:v>20250805</c:v>
                </c:pt>
                <c:pt idx="22" c:formatCode="@">
                  <c:v>20250806</c:v>
                </c:pt>
                <c:pt idx="23" c:formatCode="@">
                  <c:v>20250807</c:v>
                </c:pt>
                <c:pt idx="24" c:formatCode="@">
                  <c:v>20250808</c:v>
                </c:pt>
                <c:pt idx="25" c:formatCode="@">
                  <c:v>20250811</c:v>
                </c:pt>
              </c:strCache>
            </c:strRef>
          </c:cat>
          <c:val>
            <c:numRef>
              <c:f>Sheet2!$E$2:$E$27</c:f>
              <c:numCache>
                <c:formatCode>General</c:formatCode>
                <c:ptCount val="26"/>
                <c:pt idx="0">
                  <c:v>1</c:v>
                </c:pt>
                <c:pt idx="1">
                  <c:v>1.00460691036555</c:v>
                </c:pt>
                <c:pt idx="2">
                  <c:v>1.00400600901352</c:v>
                </c:pt>
                <c:pt idx="3">
                  <c:v>1.00781171757636</c:v>
                </c:pt>
                <c:pt idx="4">
                  <c:v>1.02754131196795</c:v>
                </c:pt>
                <c:pt idx="5">
                  <c:v>1.06770155232849</c:v>
                </c:pt>
                <c:pt idx="6">
                  <c:v>1.09894842263395</c:v>
                </c:pt>
                <c:pt idx="7">
                  <c:v>1.10866299449174</c:v>
                </c:pt>
                <c:pt idx="8">
                  <c:v>1.10495743615423</c:v>
                </c:pt>
                <c:pt idx="9">
                  <c:v>1.11206810215323</c:v>
                </c:pt>
                <c:pt idx="10">
                  <c:v>1.11176765147722</c:v>
                </c:pt>
                <c:pt idx="11">
                  <c:v>1.10986479719579</c:v>
                </c:pt>
                <c:pt idx="12">
                  <c:v>1.13159739609414</c:v>
                </c:pt>
                <c:pt idx="13">
                  <c:v>1.12198297446169</c:v>
                </c:pt>
                <c:pt idx="14">
                  <c:v>1.12138207310966</c:v>
                </c:pt>
                <c:pt idx="15">
                  <c:v>1.12248372558838</c:v>
                </c:pt>
                <c:pt idx="16">
                  <c:v>1.12879318978468</c:v>
                </c:pt>
                <c:pt idx="17">
                  <c:v>1.13129694541813</c:v>
                </c:pt>
                <c:pt idx="18">
                  <c:v>1.12809213820731</c:v>
                </c:pt>
                <c:pt idx="19">
                  <c:v>1.11837756634952</c:v>
                </c:pt>
                <c:pt idx="20">
                  <c:v>1.09243865798698</c:v>
                </c:pt>
                <c:pt idx="21">
                  <c:v>1.09714571857787</c:v>
                </c:pt>
                <c:pt idx="22">
                  <c:v>1.10916374561843</c:v>
                </c:pt>
                <c:pt idx="23">
                  <c:v>1.11076614922384</c:v>
                </c:pt>
                <c:pt idx="24">
                  <c:v>1.1106659989985</c:v>
                </c:pt>
                <c:pt idx="25">
                  <c:v>1.11216825237857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7053891"/>
        <c:axId val="391530441"/>
      </c:lineChart>
      <c:catAx>
        <c:axId val="9470538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530441"/>
        <c:crosses val="autoZero"/>
        <c:auto val="1"/>
        <c:lblAlgn val="ctr"/>
        <c:lblOffset val="100"/>
        <c:noMultiLvlLbl val="0"/>
      </c:catAx>
      <c:valAx>
        <c:axId val="391530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0538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1ef5bfc-de85-41e2-be5b-4253028bc33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2000nav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Sheet2!$A$2:$A$27</c:f>
              <c:strCache>
                <c:ptCount val="26"/>
                <c:pt idx="0" c:formatCode="@">
                  <c:v>20250704</c:v>
                </c:pt>
                <c:pt idx="1" c:formatCode="@">
                  <c:v>20250707</c:v>
                </c:pt>
                <c:pt idx="2" c:formatCode="@">
                  <c:v>20250708</c:v>
                </c:pt>
                <c:pt idx="3" c:formatCode="@">
                  <c:v>20250709</c:v>
                </c:pt>
                <c:pt idx="4" c:formatCode="@">
                  <c:v>20250710</c:v>
                </c:pt>
                <c:pt idx="5" c:formatCode="@">
                  <c:v>20250711</c:v>
                </c:pt>
                <c:pt idx="6" c:formatCode="@">
                  <c:v>20250714</c:v>
                </c:pt>
                <c:pt idx="7" c:formatCode="@">
                  <c:v>20250715</c:v>
                </c:pt>
                <c:pt idx="8" c:formatCode="@">
                  <c:v>20250716</c:v>
                </c:pt>
                <c:pt idx="9" c:formatCode="@">
                  <c:v>20250717</c:v>
                </c:pt>
                <c:pt idx="10" c:formatCode="@">
                  <c:v>20250718</c:v>
                </c:pt>
                <c:pt idx="11" c:formatCode="@">
                  <c:v>20250722</c:v>
                </c:pt>
                <c:pt idx="12" c:formatCode="@">
                  <c:v>20250723</c:v>
                </c:pt>
                <c:pt idx="13" c:formatCode="@">
                  <c:v>20250724</c:v>
                </c:pt>
                <c:pt idx="14" c:formatCode="@">
                  <c:v>20250725</c:v>
                </c:pt>
                <c:pt idx="15" c:formatCode="@">
                  <c:v>20250728</c:v>
                </c:pt>
                <c:pt idx="16" c:formatCode="@">
                  <c:v>20250729</c:v>
                </c:pt>
                <c:pt idx="17" c:formatCode="@">
                  <c:v>20250730</c:v>
                </c:pt>
                <c:pt idx="18" c:formatCode="@">
                  <c:v>20250731</c:v>
                </c:pt>
                <c:pt idx="19" c:formatCode="@">
                  <c:v>20250801</c:v>
                </c:pt>
                <c:pt idx="20" c:formatCode="@">
                  <c:v>20250804</c:v>
                </c:pt>
                <c:pt idx="21" c:formatCode="@">
                  <c:v>20250805</c:v>
                </c:pt>
                <c:pt idx="22" c:formatCode="@">
                  <c:v>20250806</c:v>
                </c:pt>
                <c:pt idx="23" c:formatCode="@">
                  <c:v>20250807</c:v>
                </c:pt>
                <c:pt idx="24" c:formatCode="@">
                  <c:v>20250808</c:v>
                </c:pt>
                <c:pt idx="25" c:formatCode="@">
                  <c:v>20250811</c:v>
                </c:pt>
              </c:strCache>
            </c:strRef>
          </c:cat>
          <c:val>
            <c:numRef>
              <c:f>Sheet2!$F$2:$F$27</c:f>
              <c:numCache>
                <c:formatCode>General</c:formatCode>
                <c:ptCount val="26"/>
                <c:pt idx="0">
                  <c:v>1</c:v>
                </c:pt>
                <c:pt idx="1">
                  <c:v>1.00616424736528</c:v>
                </c:pt>
                <c:pt idx="2">
                  <c:v>1.00676078743289</c:v>
                </c:pt>
                <c:pt idx="3">
                  <c:v>1.0076555975343</c:v>
                </c:pt>
                <c:pt idx="4">
                  <c:v>1.00805329091271</c:v>
                </c:pt>
                <c:pt idx="5">
                  <c:v>1.00616424736528</c:v>
                </c:pt>
                <c:pt idx="6">
                  <c:v>1.01471465500099</c:v>
                </c:pt>
                <c:pt idx="7">
                  <c:v>1.01779677868364</c:v>
                </c:pt>
                <c:pt idx="8">
                  <c:v>1.01222907138596</c:v>
                </c:pt>
                <c:pt idx="9">
                  <c:v>1.01461523165639</c:v>
                </c:pt>
                <c:pt idx="10">
                  <c:v>1.02356333267051</c:v>
                </c:pt>
                <c:pt idx="11">
                  <c:v>1.01103599125075</c:v>
                </c:pt>
                <c:pt idx="12">
                  <c:v>1.01898985881885</c:v>
                </c:pt>
                <c:pt idx="13">
                  <c:v>1.02366275601511</c:v>
                </c:pt>
                <c:pt idx="14">
                  <c:v>1.00904752435872</c:v>
                </c:pt>
                <c:pt idx="15">
                  <c:v>1.01759793199443</c:v>
                </c:pt>
                <c:pt idx="16">
                  <c:v>1.01660369854842</c:v>
                </c:pt>
                <c:pt idx="17">
                  <c:v>1.01948697554186</c:v>
                </c:pt>
                <c:pt idx="18">
                  <c:v>1.02197255915689</c:v>
                </c:pt>
                <c:pt idx="19">
                  <c:v>1.02525352952873</c:v>
                </c:pt>
                <c:pt idx="20">
                  <c:v>1.02515410618413</c:v>
                </c:pt>
                <c:pt idx="21">
                  <c:v>1.02535295287333</c:v>
                </c:pt>
                <c:pt idx="22">
                  <c:v>1.02515410618413</c:v>
                </c:pt>
                <c:pt idx="23">
                  <c:v>1.02445814277192</c:v>
                </c:pt>
                <c:pt idx="24">
                  <c:v>1.02415987273812</c:v>
                </c:pt>
                <c:pt idx="25">
                  <c:v>1.02744084310996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0858229"/>
        <c:axId val="384698918"/>
      </c:lineChart>
      <c:catAx>
        <c:axId val="4708582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98918"/>
        <c:crosses val="autoZero"/>
        <c:auto val="1"/>
        <c:lblAlgn val="ctr"/>
        <c:lblOffset val="100"/>
        <c:noMultiLvlLbl val="0"/>
      </c:catAx>
      <c:valAx>
        <c:axId val="3846989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8582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abedf7e-0ee6-4c18-ad33-1c02867a63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3000nav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Sheet2!$A$2:$A$27</c:f>
              <c:strCache>
                <c:ptCount val="26"/>
                <c:pt idx="0" c:formatCode="@">
                  <c:v>20250704</c:v>
                </c:pt>
                <c:pt idx="1" c:formatCode="@">
                  <c:v>20250707</c:v>
                </c:pt>
                <c:pt idx="2" c:formatCode="@">
                  <c:v>20250708</c:v>
                </c:pt>
                <c:pt idx="3" c:formatCode="@">
                  <c:v>20250709</c:v>
                </c:pt>
                <c:pt idx="4" c:formatCode="@">
                  <c:v>20250710</c:v>
                </c:pt>
                <c:pt idx="5" c:formatCode="@">
                  <c:v>20250711</c:v>
                </c:pt>
                <c:pt idx="6" c:formatCode="@">
                  <c:v>20250714</c:v>
                </c:pt>
                <c:pt idx="7" c:formatCode="@">
                  <c:v>20250715</c:v>
                </c:pt>
                <c:pt idx="8" c:formatCode="@">
                  <c:v>20250716</c:v>
                </c:pt>
                <c:pt idx="9" c:formatCode="@">
                  <c:v>20250717</c:v>
                </c:pt>
                <c:pt idx="10" c:formatCode="@">
                  <c:v>20250718</c:v>
                </c:pt>
                <c:pt idx="11" c:formatCode="@">
                  <c:v>20250722</c:v>
                </c:pt>
                <c:pt idx="12" c:formatCode="@">
                  <c:v>20250723</c:v>
                </c:pt>
                <c:pt idx="13" c:formatCode="@">
                  <c:v>20250724</c:v>
                </c:pt>
                <c:pt idx="14" c:formatCode="@">
                  <c:v>20250725</c:v>
                </c:pt>
                <c:pt idx="15" c:formatCode="@">
                  <c:v>20250728</c:v>
                </c:pt>
                <c:pt idx="16" c:formatCode="@">
                  <c:v>20250729</c:v>
                </c:pt>
                <c:pt idx="17" c:formatCode="@">
                  <c:v>20250730</c:v>
                </c:pt>
                <c:pt idx="18" c:formatCode="@">
                  <c:v>20250731</c:v>
                </c:pt>
                <c:pt idx="19" c:formatCode="@">
                  <c:v>20250801</c:v>
                </c:pt>
                <c:pt idx="20" c:formatCode="@">
                  <c:v>20250804</c:v>
                </c:pt>
                <c:pt idx="21" c:formatCode="@">
                  <c:v>20250805</c:v>
                </c:pt>
                <c:pt idx="22" c:formatCode="@">
                  <c:v>20250806</c:v>
                </c:pt>
                <c:pt idx="23" c:formatCode="@">
                  <c:v>20250807</c:v>
                </c:pt>
                <c:pt idx="24" c:formatCode="@">
                  <c:v>20250808</c:v>
                </c:pt>
                <c:pt idx="25" c:formatCode="@">
                  <c:v>20250811</c:v>
                </c:pt>
              </c:strCache>
            </c:strRef>
          </c:cat>
          <c:val>
            <c:numRef>
              <c:f>Sheet2!$G$2:$G$27</c:f>
              <c:numCache>
                <c:formatCode>General</c:formatCode>
                <c:ptCount val="26"/>
                <c:pt idx="0">
                  <c:v>1</c:v>
                </c:pt>
                <c:pt idx="1">
                  <c:v>1.00121442255063</c:v>
                </c:pt>
                <c:pt idx="2">
                  <c:v>1.00119731800766</c:v>
                </c:pt>
                <c:pt idx="3">
                  <c:v>1.001539408867</c:v>
                </c:pt>
                <c:pt idx="4">
                  <c:v>0.989737274220033</c:v>
                </c:pt>
                <c:pt idx="5">
                  <c:v>0.978961412151067</c:v>
                </c:pt>
                <c:pt idx="6">
                  <c:v>0.997400109469075</c:v>
                </c:pt>
                <c:pt idx="7">
                  <c:v>0.996510673234811</c:v>
                </c:pt>
                <c:pt idx="8">
                  <c:v>1.00295908593322</c:v>
                </c:pt>
                <c:pt idx="9">
                  <c:v>1.00803913519431</c:v>
                </c:pt>
                <c:pt idx="10">
                  <c:v>1.01419677066229</c:v>
                </c:pt>
                <c:pt idx="11">
                  <c:v>1.01592432950192</c:v>
                </c:pt>
                <c:pt idx="12">
                  <c:v>1.02603311439518</c:v>
                </c:pt>
                <c:pt idx="13">
                  <c:v>1.02439107827039</c:v>
                </c:pt>
                <c:pt idx="14">
                  <c:v>1.02281746031746</c:v>
                </c:pt>
                <c:pt idx="15">
                  <c:v>1.02283456486043</c:v>
                </c:pt>
                <c:pt idx="16">
                  <c:v>1.0221845922277</c:v>
                </c:pt>
                <c:pt idx="17">
                  <c:v>1.02570812807882</c:v>
                </c:pt>
                <c:pt idx="18">
                  <c:v>1.02820539135194</c:v>
                </c:pt>
                <c:pt idx="19">
                  <c:v>1.02801724137931</c:v>
                </c:pt>
                <c:pt idx="20">
                  <c:v>1.02170566502463</c:v>
                </c:pt>
                <c:pt idx="21">
                  <c:v>1.02353585112206</c:v>
                </c:pt>
                <c:pt idx="22">
                  <c:v>1.01852422003284</c:v>
                </c:pt>
                <c:pt idx="23">
                  <c:v>1.0200294198139</c:v>
                </c:pt>
                <c:pt idx="24">
                  <c:v>1.02073070607553</c:v>
                </c:pt>
                <c:pt idx="25">
                  <c:v>1.0300184729064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1617448"/>
        <c:axId val="606485179"/>
      </c:lineChart>
      <c:catAx>
        <c:axId val="92161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485179"/>
        <c:crosses val="autoZero"/>
        <c:auto val="1"/>
        <c:lblAlgn val="ctr"/>
        <c:lblOffset val="100"/>
        <c:noMultiLvlLbl val="0"/>
      </c:catAx>
      <c:valAx>
        <c:axId val="606485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6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a2eaea5-d007-46ee-9258-b574a45f5d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585470</xdr:colOff>
      <xdr:row>10</xdr:row>
      <xdr:rowOff>137795</xdr:rowOff>
    </xdr:from>
    <xdr:to>
      <xdr:col>33</xdr:col>
      <xdr:colOff>273685</xdr:colOff>
      <xdr:row>32</xdr:row>
      <xdr:rowOff>71120</xdr:rowOff>
    </xdr:to>
    <xdr:graphicFrame>
      <xdr:nvGraphicFramePr>
        <xdr:cNvPr id="4" name="图表 3"/>
        <xdr:cNvGraphicFramePr/>
      </xdr:nvGraphicFramePr>
      <xdr:xfrm>
        <a:off x="16745585" y="2271395"/>
        <a:ext cx="6226175" cy="4627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59690</xdr:rowOff>
    </xdr:from>
    <xdr:to>
      <xdr:col>22</xdr:col>
      <xdr:colOff>243840</xdr:colOff>
      <xdr:row>52</xdr:row>
      <xdr:rowOff>107315</xdr:rowOff>
    </xdr:to>
    <xdr:graphicFrame>
      <xdr:nvGraphicFramePr>
        <xdr:cNvPr id="5" name="图表 4"/>
        <xdr:cNvGraphicFramePr/>
      </xdr:nvGraphicFramePr>
      <xdr:xfrm>
        <a:off x="10149840" y="7313930"/>
        <a:ext cx="6254115" cy="3888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46355</xdr:colOff>
      <xdr:row>33</xdr:row>
      <xdr:rowOff>104140</xdr:rowOff>
    </xdr:from>
    <xdr:to>
      <xdr:col>33</xdr:col>
      <xdr:colOff>107315</xdr:colOff>
      <xdr:row>53</xdr:row>
      <xdr:rowOff>113030</xdr:rowOff>
    </xdr:to>
    <xdr:graphicFrame>
      <xdr:nvGraphicFramePr>
        <xdr:cNvPr id="6" name="图表 5"/>
        <xdr:cNvGraphicFramePr/>
      </xdr:nvGraphicFramePr>
      <xdr:xfrm>
        <a:off x="16800830" y="7145020"/>
        <a:ext cx="6004560" cy="4276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S21"/>
  <sheetViews>
    <sheetView workbookViewId="0">
      <selection activeCell="W10" sqref="W9:W10"/>
    </sheetView>
  </sheetViews>
  <sheetFormatPr defaultColWidth="9" defaultRowHeight="16.8"/>
  <cols>
    <col min="3" max="3" width="17.125" customWidth="1"/>
    <col min="5" max="5" width="12.625"/>
    <col min="6" max="6" width="7.375" customWidth="1"/>
    <col min="7" max="7" width="8.875" customWidth="1"/>
    <col min="8" max="8" width="10.875" customWidth="1"/>
    <col min="10" max="10" width="13.75"/>
    <col min="11" max="11" width="17.125" customWidth="1"/>
    <col min="12" max="12" width="10" customWidth="1"/>
    <col min="13" max="13" width="8.125" customWidth="1"/>
    <col min="16" max="16" width="10.375"/>
    <col min="19" max="19" width="56.625" customWidth="1"/>
  </cols>
  <sheetData>
    <row r="3" spans="3:3">
      <c r="C3">
        <v>20250811</v>
      </c>
    </row>
    <row r="4" spans="3:14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5" spans="3:14">
      <c r="C5" s="2" t="s">
        <v>12</v>
      </c>
      <c r="D5" s="2">
        <v>111.05</v>
      </c>
      <c r="E5" s="2">
        <v>100</v>
      </c>
      <c r="F5" s="3">
        <f>D5/E5-1</f>
        <v>0.1105</v>
      </c>
      <c r="G5" s="2">
        <v>110.9</v>
      </c>
      <c r="H5" s="3">
        <f>D5/G5-1</f>
        <v>0.00135256988277721</v>
      </c>
      <c r="I5" s="2" t="s">
        <v>13</v>
      </c>
      <c r="J5" s="3">
        <f ca="1">365/(NOW()-K5)*F5</f>
        <v>0.567825305378357</v>
      </c>
      <c r="K5" s="5">
        <v>45812.5833333333</v>
      </c>
      <c r="L5" s="6">
        <f>119392/105529-1</f>
        <v>0.131366733315013</v>
      </c>
      <c r="M5" s="6">
        <v>0.1088</v>
      </c>
      <c r="N5" s="6">
        <v>0.0991</v>
      </c>
    </row>
    <row r="6" spans="3:14">
      <c r="C6" s="2" t="s">
        <v>14</v>
      </c>
      <c r="D6" s="2">
        <v>103.34</v>
      </c>
      <c r="E6" s="2">
        <v>100</v>
      </c>
      <c r="F6" s="3">
        <f>D6/E6-1</f>
        <v>0.0334000000000001</v>
      </c>
      <c r="G6" s="2">
        <v>103.01</v>
      </c>
      <c r="H6" s="3">
        <f>D6/G6-1</f>
        <v>0.0032035724686923</v>
      </c>
      <c r="I6" s="2" t="s">
        <v>15</v>
      </c>
      <c r="J6" s="3">
        <f ca="1">365/(NOW()-K6)*F6</f>
        <v>0.173772934576449</v>
      </c>
      <c r="K6" s="5">
        <v>45813.4583333333</v>
      </c>
      <c r="L6" s="6">
        <f>119392/105530-1</f>
        <v>0.131356012508292</v>
      </c>
      <c r="M6" s="6">
        <v>0.1088</v>
      </c>
      <c r="N6" s="6">
        <v>0.0212</v>
      </c>
    </row>
    <row r="7" spans="3:14">
      <c r="C7" s="2" t="s">
        <v>16</v>
      </c>
      <c r="D7" s="2">
        <v>602.19</v>
      </c>
      <c r="E7" s="2">
        <v>584.64</v>
      </c>
      <c r="F7" s="3">
        <f>D7/E7-1</f>
        <v>0.0300184729064041</v>
      </c>
      <c r="G7" s="2">
        <v>596.7615</v>
      </c>
      <c r="H7" s="3">
        <f>D7/G7-1</f>
        <v>0.00909659889252246</v>
      </c>
      <c r="I7" s="2" t="s">
        <v>17</v>
      </c>
      <c r="J7" s="3">
        <f ca="1">365/(NOW()-K7)*F7</f>
        <v>0.268955648711452</v>
      </c>
      <c r="K7" s="5">
        <v>45842.875</v>
      </c>
      <c r="L7" s="6">
        <f>119392/108972-1</f>
        <v>0.0956208934405169</v>
      </c>
      <c r="M7" s="7">
        <v>0.07</v>
      </c>
      <c r="N7" s="6">
        <v>0.021</v>
      </c>
    </row>
    <row r="8" spans="3:14">
      <c r="C8" s="2" t="s">
        <v>18</v>
      </c>
      <c r="D8" s="2">
        <v>0</v>
      </c>
      <c r="E8" s="2">
        <v>0</v>
      </c>
      <c r="F8" s="4" t="s">
        <v>19</v>
      </c>
      <c r="G8" s="2">
        <v>0</v>
      </c>
      <c r="H8" s="2" t="s">
        <v>19</v>
      </c>
      <c r="I8" s="2" t="s">
        <v>20</v>
      </c>
      <c r="J8" s="4" t="s">
        <v>19</v>
      </c>
      <c r="K8" s="4" t="s">
        <v>19</v>
      </c>
      <c r="L8" s="4" t="s">
        <v>21</v>
      </c>
      <c r="M8" s="4" t="s">
        <v>19</v>
      </c>
      <c r="N8" s="4" t="s">
        <v>19</v>
      </c>
    </row>
    <row r="9" spans="3:14">
      <c r="C9" s="2" t="s">
        <v>22</v>
      </c>
      <c r="D9" s="2">
        <v>100</v>
      </c>
      <c r="E9" s="2">
        <v>100</v>
      </c>
      <c r="F9" s="3">
        <f>D9/E9-1</f>
        <v>0</v>
      </c>
      <c r="G9" s="2">
        <v>100</v>
      </c>
      <c r="H9" s="2">
        <f>D9/G9-1</f>
        <v>0</v>
      </c>
      <c r="I9" s="2" t="s">
        <v>23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</row>
    <row r="10" spans="3:14">
      <c r="C10" s="2" t="s">
        <v>24</v>
      </c>
      <c r="D10" s="2">
        <f>SUM(D5:D9)</f>
        <v>916.58</v>
      </c>
      <c r="E10" s="2">
        <f>SUM(E5:E9)</f>
        <v>884.64</v>
      </c>
      <c r="F10" s="3">
        <f>D10/E10-1</f>
        <v>0.0361050822933624</v>
      </c>
      <c r="G10" s="3" t="s">
        <v>19</v>
      </c>
      <c r="H10" s="2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19</v>
      </c>
    </row>
    <row r="13" spans="5:5">
      <c r="E13">
        <f>13.14-10.93</f>
        <v>2.21</v>
      </c>
    </row>
    <row r="16" spans="18:18">
      <c r="R16" t="s">
        <v>25</v>
      </c>
    </row>
    <row r="17" ht="84" spans="18:19">
      <c r="R17" t="s">
        <v>26</v>
      </c>
      <c r="S17" s="8" t="s">
        <v>27</v>
      </c>
    </row>
    <row r="18" spans="18:19">
      <c r="R18" t="s">
        <v>28</v>
      </c>
      <c r="S18" t="s">
        <v>29</v>
      </c>
    </row>
    <row r="19" spans="18:19">
      <c r="R19" t="s">
        <v>30</v>
      </c>
      <c r="S19" t="s">
        <v>31</v>
      </c>
    </row>
    <row r="20" spans="18:19">
      <c r="R20" t="s">
        <v>32</v>
      </c>
      <c r="S20" t="s">
        <v>33</v>
      </c>
    </row>
    <row r="21" spans="18:19">
      <c r="R21" t="s">
        <v>34</v>
      </c>
      <c r="S21" t="s">
        <v>35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B18" sqref="B18"/>
    </sheetView>
  </sheetViews>
  <sheetFormatPr defaultColWidth="9" defaultRowHeight="16.8"/>
  <cols>
    <col min="1" max="1" width="10.6923076923077"/>
    <col min="2" max="2" width="10.6923076923077" customWidth="1"/>
    <col min="5" max="7" width="12.9230769230769"/>
    <col min="8" max="8" width="12.625"/>
    <col min="9" max="9" width="12.9230769230769"/>
    <col min="10" max="11" width="14.0769230769231"/>
    <col min="12" max="14" width="13.6153846153846" customWidth="1"/>
  </cols>
  <sheetData>
    <row r="1" spans="1:13">
      <c r="A1" t="s">
        <v>36</v>
      </c>
      <c r="B1">
        <v>1000</v>
      </c>
      <c r="C1">
        <v>2000</v>
      </c>
      <c r="D1">
        <v>3000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</row>
    <row r="2" spans="1:13">
      <c r="A2" s="1">
        <v>20250704</v>
      </c>
      <c r="B2">
        <v>99.85</v>
      </c>
      <c r="C2">
        <v>100.58</v>
      </c>
      <c r="D2">
        <v>584.64</v>
      </c>
      <c r="E2">
        <f>B2/B$2</f>
        <v>1</v>
      </c>
      <c r="F2">
        <f>C2/C$2</f>
        <v>1</v>
      </c>
      <c r="G2">
        <f>D2/D$2</f>
        <v>1</v>
      </c>
      <c r="H2">
        <v>109805</v>
      </c>
      <c r="I2">
        <f>H2/H$2</f>
        <v>1</v>
      </c>
      <c r="J2">
        <f>I2/MAX(I$2:I2)-1</f>
        <v>0</v>
      </c>
      <c r="K2">
        <f>E2/MAX(E$2:E2)-1</f>
        <v>0</v>
      </c>
      <c r="L2">
        <f>F2/MAX(F$2:F2)-1</f>
        <v>0</v>
      </c>
      <c r="M2">
        <f>G2/MAX(G$2:G2)-1</f>
        <v>0</v>
      </c>
    </row>
    <row r="3" spans="1:13">
      <c r="A3" s="1">
        <v>20250707</v>
      </c>
      <c r="B3">
        <v>100.31</v>
      </c>
      <c r="C3">
        <v>101.2</v>
      </c>
      <c r="D3">
        <v>585.35</v>
      </c>
      <c r="E3">
        <f t="shared" ref="E3:E27" si="0">B3/B$2</f>
        <v>1.00460691036555</v>
      </c>
      <c r="F3">
        <f t="shared" ref="F3:F27" si="1">C3/C$2</f>
        <v>1.00616424736528</v>
      </c>
      <c r="G3">
        <f t="shared" ref="G3:G27" si="2">D3/D$2</f>
        <v>1.00121442255063</v>
      </c>
      <c r="H3">
        <v>109410</v>
      </c>
      <c r="I3">
        <f>H3/H$2</f>
        <v>0.996402713901917</v>
      </c>
      <c r="J3">
        <f>I3/MAX(I$2:I3)-1</f>
        <v>-0.00359728609808296</v>
      </c>
      <c r="K3">
        <f>E3/MAX(E$2:E3)-1</f>
        <v>0</v>
      </c>
      <c r="L3">
        <f>F3/MAX(F$2:F3)-1</f>
        <v>0</v>
      </c>
      <c r="M3">
        <f>G3/MAX(G$2:G3)-1</f>
        <v>0</v>
      </c>
    </row>
    <row r="4" spans="1:13">
      <c r="A4" s="1">
        <v>20250708</v>
      </c>
      <c r="B4">
        <v>100.25</v>
      </c>
      <c r="C4">
        <v>101.26</v>
      </c>
      <c r="D4">
        <v>585.34</v>
      </c>
      <c r="E4">
        <f t="shared" si="0"/>
        <v>1.00400600901352</v>
      </c>
      <c r="F4">
        <f t="shared" si="1"/>
        <v>1.00676078743289</v>
      </c>
      <c r="G4">
        <f t="shared" si="2"/>
        <v>1.00119731800766</v>
      </c>
      <c r="H4">
        <v>108462</v>
      </c>
      <c r="I4">
        <f>H4/H$2</f>
        <v>0.987769227266518</v>
      </c>
      <c r="J4">
        <f>I4/MAX(I$2:I4)-1</f>
        <v>-0.0122307727334821</v>
      </c>
      <c r="K4">
        <f>E4/MAX(E$2:E4)-1</f>
        <v>-0.000598145748180623</v>
      </c>
      <c r="L4">
        <f>F4/MAX(F$2:F4)-1</f>
        <v>0</v>
      </c>
      <c r="M4">
        <f>G4/MAX(G$2:G4)-1</f>
        <v>-1.70837960192793e-5</v>
      </c>
    </row>
    <row r="5" spans="1:13">
      <c r="A5" s="1">
        <v>20250709</v>
      </c>
      <c r="B5">
        <v>100.63</v>
      </c>
      <c r="C5">
        <v>101.35</v>
      </c>
      <c r="D5">
        <v>585.54</v>
      </c>
      <c r="E5">
        <f t="shared" si="0"/>
        <v>1.00781171757636</v>
      </c>
      <c r="F5">
        <f t="shared" si="1"/>
        <v>1.0076555975343</v>
      </c>
      <c r="G5">
        <f t="shared" si="2"/>
        <v>1.001539408867</v>
      </c>
      <c r="H5">
        <v>109125</v>
      </c>
      <c r="I5">
        <f>H5/H$2</f>
        <v>0.99380720367925</v>
      </c>
      <c r="J5">
        <f>I5/MAX(I$2:I5)-1</f>
        <v>-0.00619279632075043</v>
      </c>
      <c r="K5">
        <f>E5/MAX(E$2:E5)-1</f>
        <v>0</v>
      </c>
      <c r="L5">
        <f>F5/MAX(F$2:F5)-1</f>
        <v>0</v>
      </c>
      <c r="M5">
        <f>G5/MAX(G$2:G5)-1</f>
        <v>0</v>
      </c>
    </row>
    <row r="6" spans="1:13">
      <c r="A6" s="1">
        <v>20250710</v>
      </c>
      <c r="B6">
        <v>102.6</v>
      </c>
      <c r="C6">
        <v>101.39</v>
      </c>
      <c r="D6">
        <v>578.64</v>
      </c>
      <c r="E6">
        <f t="shared" si="0"/>
        <v>1.02754131196795</v>
      </c>
      <c r="F6">
        <f t="shared" si="1"/>
        <v>1.00805329091271</v>
      </c>
      <c r="G6">
        <f t="shared" si="2"/>
        <v>0.989737274220033</v>
      </c>
      <c r="H6">
        <v>111394</v>
      </c>
      <c r="I6">
        <f>H6/H$2</f>
        <v>1.01447110787305</v>
      </c>
      <c r="J6">
        <f>I6/MAX(I$2:I6)-1</f>
        <v>0</v>
      </c>
      <c r="K6">
        <f>E6/MAX(E$2:E6)-1</f>
        <v>0</v>
      </c>
      <c r="L6">
        <f>F6/MAX(F$2:F6)-1</f>
        <v>0</v>
      </c>
      <c r="M6">
        <f>G6/MAX(G$2:G6)-1</f>
        <v>-0.0117839942617072</v>
      </c>
    </row>
    <row r="7" spans="1:13">
      <c r="A7" s="1">
        <v>20250711</v>
      </c>
      <c r="B7">
        <v>106.61</v>
      </c>
      <c r="C7">
        <v>101.2</v>
      </c>
      <c r="D7">
        <v>572.34</v>
      </c>
      <c r="E7">
        <f t="shared" si="0"/>
        <v>1.06770155232849</v>
      </c>
      <c r="F7">
        <f t="shared" si="1"/>
        <v>1.00616424736528</v>
      </c>
      <c r="G7">
        <f t="shared" si="2"/>
        <v>0.978961412151067</v>
      </c>
      <c r="H7">
        <v>116227</v>
      </c>
      <c r="I7">
        <f t="shared" ref="I7:I12" si="3">H7/H$2</f>
        <v>1.05848549701744</v>
      </c>
      <c r="J7">
        <f>I7/MAX(I$2:I7)-1</f>
        <v>0</v>
      </c>
      <c r="K7">
        <f>E7/MAX(E$2:E7)-1</f>
        <v>0</v>
      </c>
      <c r="L7">
        <f>F7/MAX(F$2:F7)-1</f>
        <v>-0.00187395206627861</v>
      </c>
      <c r="M7">
        <f>G7/MAX(G$2:G7)-1</f>
        <v>-0.0225432933702223</v>
      </c>
    </row>
    <row r="8" spans="1:13">
      <c r="A8" s="1">
        <v>20250714</v>
      </c>
      <c r="B8">
        <v>109.73</v>
      </c>
      <c r="C8">
        <v>102.06</v>
      </c>
      <c r="D8">
        <v>583.12</v>
      </c>
      <c r="E8">
        <f t="shared" si="0"/>
        <v>1.09894842263395</v>
      </c>
      <c r="F8">
        <f t="shared" si="1"/>
        <v>1.01471465500099</v>
      </c>
      <c r="G8">
        <f t="shared" si="2"/>
        <v>0.997400109469075</v>
      </c>
      <c r="H8">
        <v>119315</v>
      </c>
      <c r="I8">
        <f t="shared" si="3"/>
        <v>1.08660807795638</v>
      </c>
      <c r="J8">
        <f>I8/MAX(I$2:I8)-1</f>
        <v>0</v>
      </c>
      <c r="K8">
        <f>E8/MAX(E$2:E8)-1</f>
        <v>0</v>
      </c>
      <c r="L8">
        <f>F8/MAX(F$2:F8)-1</f>
        <v>0</v>
      </c>
      <c r="M8">
        <f>G8/MAX(G$2:G8)-1</f>
        <v>-0.0041329371178741</v>
      </c>
    </row>
    <row r="9" spans="1:13">
      <c r="A9" s="1">
        <v>20250715</v>
      </c>
      <c r="B9">
        <v>110.7</v>
      </c>
      <c r="C9">
        <v>102.37</v>
      </c>
      <c r="D9">
        <v>582.6</v>
      </c>
      <c r="E9">
        <f t="shared" si="0"/>
        <v>1.10866299449174</v>
      </c>
      <c r="F9">
        <f t="shared" si="1"/>
        <v>1.01779677868364</v>
      </c>
      <c r="G9">
        <f t="shared" si="2"/>
        <v>0.996510673234811</v>
      </c>
      <c r="H9">
        <v>120078</v>
      </c>
      <c r="I9">
        <f t="shared" si="3"/>
        <v>1.0935567597104</v>
      </c>
      <c r="J9">
        <f>I9/MAX(I$2:I9)-1</f>
        <v>0</v>
      </c>
      <c r="K9">
        <f>E9/MAX(E$2:E9)-1</f>
        <v>0</v>
      </c>
      <c r="L9">
        <f>F9/MAX(F$2:F9)-1</f>
        <v>0</v>
      </c>
      <c r="M9">
        <f>G9/MAX(G$2:G9)-1</f>
        <v>-0.00502100625064039</v>
      </c>
    </row>
    <row r="10" spans="1:13">
      <c r="A10" s="1">
        <v>20250716</v>
      </c>
      <c r="B10">
        <v>110.33</v>
      </c>
      <c r="C10">
        <v>101.81</v>
      </c>
      <c r="D10">
        <v>586.37</v>
      </c>
      <c r="E10">
        <f t="shared" si="0"/>
        <v>1.10495743615423</v>
      </c>
      <c r="F10">
        <f t="shared" si="1"/>
        <v>1.01222907138596</v>
      </c>
      <c r="G10">
        <f t="shared" si="2"/>
        <v>1.00295908593322</v>
      </c>
      <c r="H10">
        <v>117996</v>
      </c>
      <c r="I10">
        <f t="shared" si="3"/>
        <v>1.0745958745048</v>
      </c>
      <c r="J10">
        <f>I10/MAX(I$2:I10)-1</f>
        <v>-0.0173387298256135</v>
      </c>
      <c r="K10">
        <f>E10/MAX(E$2:E10)-1</f>
        <v>-0.00334236675700095</v>
      </c>
      <c r="L10">
        <f>F10/MAX(F$2:F10)-1</f>
        <v>-0.00547035264237583</v>
      </c>
      <c r="M10">
        <f>G10/MAX(G$2:G10)-1</f>
        <v>0</v>
      </c>
    </row>
    <row r="11" spans="1:13">
      <c r="A11" s="1">
        <v>20250717</v>
      </c>
      <c r="B11">
        <v>111.04</v>
      </c>
      <c r="C11">
        <v>102.05</v>
      </c>
      <c r="D11">
        <v>589.34</v>
      </c>
      <c r="E11">
        <f t="shared" si="0"/>
        <v>1.11206810215323</v>
      </c>
      <c r="F11">
        <f t="shared" si="1"/>
        <v>1.01461523165639</v>
      </c>
      <c r="G11">
        <f t="shared" si="2"/>
        <v>1.00803913519431</v>
      </c>
      <c r="H11">
        <v>118871</v>
      </c>
      <c r="I11">
        <f t="shared" si="3"/>
        <v>1.08256454624106</v>
      </c>
      <c r="J11">
        <f>I11/MAX(I$2:I11)-1</f>
        <v>-0.010051799663552</v>
      </c>
      <c r="K11">
        <f>E11/MAX(E$2:E11)-1</f>
        <v>0</v>
      </c>
      <c r="L11">
        <f>F11/MAX(F$2:F11)-1</f>
        <v>-0.00312591579564325</v>
      </c>
      <c r="M11">
        <f>G11/MAX(G$2:G11)-1</f>
        <v>0</v>
      </c>
    </row>
    <row r="12" spans="1:13">
      <c r="A12" s="1">
        <v>20250718</v>
      </c>
      <c r="B12">
        <v>111.01</v>
      </c>
      <c r="C12">
        <v>102.95</v>
      </c>
      <c r="D12">
        <v>592.94</v>
      </c>
      <c r="E12">
        <f t="shared" si="0"/>
        <v>1.11176765147722</v>
      </c>
      <c r="F12">
        <f t="shared" si="1"/>
        <v>1.02356333267051</v>
      </c>
      <c r="G12">
        <f t="shared" si="2"/>
        <v>1.01419677066229</v>
      </c>
      <c r="H12">
        <v>119450</v>
      </c>
      <c r="I12">
        <f t="shared" si="3"/>
        <v>1.08783753016711</v>
      </c>
      <c r="J12">
        <f>I12/MAX(I$2:I12)-1</f>
        <v>-0.00522993387631376</v>
      </c>
      <c r="K12">
        <f>E12/MAX(E$2:E12)-1</f>
        <v>-0.00027017291066278</v>
      </c>
      <c r="L12">
        <f>F12/MAX(F$2:F12)-1</f>
        <v>0</v>
      </c>
      <c r="M12">
        <f>G12/MAX(G$2:G12)-1</f>
        <v>0</v>
      </c>
    </row>
    <row r="13" spans="1:13">
      <c r="A13" s="1">
        <v>20250722</v>
      </c>
      <c r="B13">
        <v>110.82</v>
      </c>
      <c r="C13">
        <v>101.69</v>
      </c>
      <c r="D13">
        <v>593.95</v>
      </c>
      <c r="E13">
        <f t="shared" si="0"/>
        <v>1.10986479719579</v>
      </c>
      <c r="F13">
        <f t="shared" si="1"/>
        <v>1.01103599125075</v>
      </c>
      <c r="G13">
        <f t="shared" si="2"/>
        <v>1.01592432950192</v>
      </c>
      <c r="H13">
        <v>117656</v>
      </c>
      <c r="I13">
        <f t="shared" ref="I13:I27" si="4">H13/H$2</f>
        <v>1.07149947634443</v>
      </c>
      <c r="J13">
        <f>I13/MAX(I$2:I13)-1</f>
        <v>-0.0201702226885857</v>
      </c>
      <c r="K13">
        <f>E13/MAX(E$2:E13)-1</f>
        <v>-0.00198126801152743</v>
      </c>
      <c r="L13">
        <f>F13/MAX(F$2:F13)-1</f>
        <v>-0.0122389509470618</v>
      </c>
      <c r="M13">
        <f>G13/MAX(G$2:G13)-1</f>
        <v>0</v>
      </c>
    </row>
    <row r="14" spans="1:13">
      <c r="A14" s="1">
        <v>20250723</v>
      </c>
      <c r="B14">
        <v>112.99</v>
      </c>
      <c r="C14">
        <v>102.49</v>
      </c>
      <c r="D14">
        <v>599.86</v>
      </c>
      <c r="E14">
        <f t="shared" si="0"/>
        <v>1.13159739609414</v>
      </c>
      <c r="F14">
        <f t="shared" si="1"/>
        <v>1.01898985881885</v>
      </c>
      <c r="G14">
        <f t="shared" si="2"/>
        <v>1.02603311439518</v>
      </c>
      <c r="H14">
        <v>120187</v>
      </c>
      <c r="I14">
        <f t="shared" si="4"/>
        <v>1.0945494285324</v>
      </c>
      <c r="J14">
        <f>I14/MAX(I$2:I14)-1</f>
        <v>0</v>
      </c>
      <c r="K14">
        <f>E14/MAX(E$2:E14)-1</f>
        <v>0</v>
      </c>
      <c r="L14">
        <f>F14/MAX(F$2:F14)-1</f>
        <v>-0.00446818844099095</v>
      </c>
      <c r="M14">
        <f>G14/MAX(G$2:G14)-1</f>
        <v>0</v>
      </c>
    </row>
    <row r="15" spans="1:13">
      <c r="A15" s="1">
        <v>20250724</v>
      </c>
      <c r="B15">
        <v>112.03</v>
      </c>
      <c r="C15">
        <v>102.96</v>
      </c>
      <c r="D15">
        <v>598.9</v>
      </c>
      <c r="E15">
        <f t="shared" si="0"/>
        <v>1.12198297446169</v>
      </c>
      <c r="F15">
        <f t="shared" si="1"/>
        <v>1.02366275601511</v>
      </c>
      <c r="G15">
        <f t="shared" si="2"/>
        <v>1.02439107827039</v>
      </c>
      <c r="H15">
        <v>119023</v>
      </c>
      <c r="I15">
        <f t="shared" si="4"/>
        <v>1.08394881835982</v>
      </c>
      <c r="J15">
        <f>I15/MAX(I$2:I15)-1</f>
        <v>-0.00968490768552355</v>
      </c>
      <c r="K15">
        <f>E15/MAX(E$2:E15)-1</f>
        <v>-0.00849632710859349</v>
      </c>
      <c r="L15">
        <f>F15/MAX(F$2:F15)-1</f>
        <v>0</v>
      </c>
      <c r="M15">
        <f>G15/MAX(G$2:G15)-1</f>
        <v>-0.00160037342046471</v>
      </c>
    </row>
    <row r="16" spans="1:13">
      <c r="A16" s="1">
        <v>20250725</v>
      </c>
      <c r="B16">
        <v>111.97</v>
      </c>
      <c r="C16">
        <v>101.49</v>
      </c>
      <c r="D16">
        <v>597.98</v>
      </c>
      <c r="E16">
        <f t="shared" si="0"/>
        <v>1.12138207310966</v>
      </c>
      <c r="F16">
        <f t="shared" si="1"/>
        <v>1.00904752435872</v>
      </c>
      <c r="G16">
        <f t="shared" si="2"/>
        <v>1.02281746031746</v>
      </c>
      <c r="H16">
        <v>118617</v>
      </c>
      <c r="I16">
        <f t="shared" si="4"/>
        <v>1.0802513546742</v>
      </c>
      <c r="J16">
        <f>I16/MAX(I$2:I16)-1</f>
        <v>-0.0130629768610583</v>
      </c>
      <c r="K16">
        <f>E16/MAX(E$2:E16)-1</f>
        <v>-0.0090273475528807</v>
      </c>
      <c r="L16">
        <f>F16/MAX(F$2:F16)-1</f>
        <v>-0.0142773892773893</v>
      </c>
      <c r="M16">
        <f>G16/MAX(G$2:G16)-1</f>
        <v>-0.0031340646150767</v>
      </c>
    </row>
    <row r="17" spans="1:13">
      <c r="A17" s="1">
        <v>20250728</v>
      </c>
      <c r="B17">
        <v>112.08</v>
      </c>
      <c r="C17">
        <v>102.35</v>
      </c>
      <c r="D17">
        <v>597.99</v>
      </c>
      <c r="E17">
        <f t="shared" si="0"/>
        <v>1.12248372558838</v>
      </c>
      <c r="F17">
        <f t="shared" si="1"/>
        <v>1.01759793199443</v>
      </c>
      <c r="G17">
        <f t="shared" si="2"/>
        <v>1.02283456486043</v>
      </c>
      <c r="H17">
        <v>119639</v>
      </c>
      <c r="I17">
        <f t="shared" si="4"/>
        <v>1.08955876326215</v>
      </c>
      <c r="J17">
        <f>I17/MAX(I$2:I17)-1</f>
        <v>-0.00455956135022928</v>
      </c>
      <c r="K17">
        <f>E17/MAX(E$2:E17)-1</f>
        <v>-0.00805381007168771</v>
      </c>
      <c r="L17">
        <f>F17/MAX(F$2:F17)-1</f>
        <v>-0.00592463092463102</v>
      </c>
      <c r="M17">
        <f>G17/MAX(G$2:G17)-1</f>
        <v>-0.00311739405861367</v>
      </c>
    </row>
    <row r="18" spans="1:13">
      <c r="A18" s="1">
        <v>20250729</v>
      </c>
      <c r="B18">
        <v>112.71</v>
      </c>
      <c r="C18">
        <v>102.25</v>
      </c>
      <c r="D18">
        <v>597.61</v>
      </c>
      <c r="E18">
        <f t="shared" si="0"/>
        <v>1.12879318978468</v>
      </c>
      <c r="F18">
        <f t="shared" si="1"/>
        <v>1.01660369854842</v>
      </c>
      <c r="G18">
        <f t="shared" si="2"/>
        <v>1.0221845922277</v>
      </c>
      <c r="H18">
        <v>118325</v>
      </c>
      <c r="I18">
        <f t="shared" si="4"/>
        <v>1.07759209507764</v>
      </c>
      <c r="J18">
        <f>I18/MAX(I$2:I18)-1</f>
        <v>-0.0154925241498666</v>
      </c>
      <c r="K18">
        <f>E18/MAX(E$2:E18)-1</f>
        <v>-0.00247809540667321</v>
      </c>
      <c r="L18">
        <f>F18/MAX(F$2:F18)-1</f>
        <v>-0.00689588189588186</v>
      </c>
      <c r="M18">
        <f>G18/MAX(G$2:G18)-1</f>
        <v>-0.00375087520421413</v>
      </c>
    </row>
    <row r="19" spans="1:13">
      <c r="A19" s="1">
        <v>20250730</v>
      </c>
      <c r="B19">
        <v>112.96</v>
      </c>
      <c r="C19">
        <v>102.54</v>
      </c>
      <c r="D19">
        <v>599.67</v>
      </c>
      <c r="E19">
        <f t="shared" si="0"/>
        <v>1.13129694541813</v>
      </c>
      <c r="F19">
        <f t="shared" si="1"/>
        <v>1.01948697554186</v>
      </c>
      <c r="G19">
        <f t="shared" si="2"/>
        <v>1.02570812807882</v>
      </c>
      <c r="H19">
        <v>118195</v>
      </c>
      <c r="I19">
        <f t="shared" si="4"/>
        <v>1.07640817813396</v>
      </c>
      <c r="J19">
        <f>I19/MAX(I$2:I19)-1</f>
        <v>-0.0165741719154319</v>
      </c>
      <c r="K19">
        <f>E19/MAX(E$2:E19)-1</f>
        <v>-0.000265510222143606</v>
      </c>
      <c r="L19">
        <f>F19/MAX(F$2:F19)-1</f>
        <v>-0.00407925407925391</v>
      </c>
      <c r="M19">
        <f>G19/MAX(G$2:G19)-1</f>
        <v>-0.0003167405728004</v>
      </c>
    </row>
    <row r="20" spans="1:13">
      <c r="A20" s="1">
        <v>20250731</v>
      </c>
      <c r="B20">
        <v>112.64</v>
      </c>
      <c r="C20">
        <v>102.79</v>
      </c>
      <c r="D20">
        <v>601.13</v>
      </c>
      <c r="E20">
        <f t="shared" si="0"/>
        <v>1.12809213820731</v>
      </c>
      <c r="F20">
        <f t="shared" si="1"/>
        <v>1.02197255915689</v>
      </c>
      <c r="G20">
        <f t="shared" si="2"/>
        <v>1.02820539135194</v>
      </c>
      <c r="H20">
        <v>118090</v>
      </c>
      <c r="I20">
        <f t="shared" si="4"/>
        <v>1.07545193752561</v>
      </c>
      <c r="J20">
        <f>I20/MAX(I$2:I20)-1</f>
        <v>-0.0174478104953116</v>
      </c>
      <c r="K20">
        <f>E20/MAX(E$2:E20)-1</f>
        <v>-0.0030976192583414</v>
      </c>
      <c r="L20">
        <f>F20/MAX(F$2:F20)-1</f>
        <v>-0.00165112665112643</v>
      </c>
      <c r="M20">
        <f>G20/MAX(G$2:G20)-1</f>
        <v>0</v>
      </c>
    </row>
    <row r="21" spans="1:13">
      <c r="A21" s="1">
        <v>20250801</v>
      </c>
      <c r="B21">
        <v>111.67</v>
      </c>
      <c r="C21">
        <v>103.12</v>
      </c>
      <c r="D21">
        <v>601.02</v>
      </c>
      <c r="E21">
        <f t="shared" si="0"/>
        <v>1.11837756634952</v>
      </c>
      <c r="F21">
        <f t="shared" si="1"/>
        <v>1.02525352952873</v>
      </c>
      <c r="G21">
        <f t="shared" si="2"/>
        <v>1.02801724137931</v>
      </c>
      <c r="H21">
        <v>115999</v>
      </c>
      <c r="I21">
        <f t="shared" si="4"/>
        <v>1.05640908883931</v>
      </c>
      <c r="J21">
        <f>I21/MAX(I$2:I21)-1</f>
        <v>-0.0348456987860585</v>
      </c>
      <c r="K21">
        <f>E21/MAX(E$2:E21)-1</f>
        <v>-0.0116824497743163</v>
      </c>
      <c r="L21">
        <f>F21/MAX(F$2:F21)-1</f>
        <v>0</v>
      </c>
      <c r="M21">
        <f>G21/MAX(G$2:G21)-1</f>
        <v>-0.000182988704606424</v>
      </c>
    </row>
    <row r="22" spans="1:13">
      <c r="A22" s="1">
        <v>20250804</v>
      </c>
      <c r="B22">
        <v>109.08</v>
      </c>
      <c r="C22">
        <v>103.11</v>
      </c>
      <c r="D22">
        <v>597.33</v>
      </c>
      <c r="E22">
        <f t="shared" si="0"/>
        <v>1.09243865798698</v>
      </c>
      <c r="F22">
        <f t="shared" si="1"/>
        <v>1.02515410618413</v>
      </c>
      <c r="G22">
        <f t="shared" si="2"/>
        <v>1.02170566502463</v>
      </c>
      <c r="H22">
        <v>114436</v>
      </c>
      <c r="I22">
        <f t="shared" si="4"/>
        <v>1.04217476435499</v>
      </c>
      <c r="J22">
        <f>I22/MAX(I$2:I22)-1</f>
        <v>-0.0478504330751246</v>
      </c>
      <c r="K22">
        <f>E22/MAX(E$2:E22)-1</f>
        <v>-0.0346048322860431</v>
      </c>
      <c r="L22">
        <f>F22/MAX(F$2:F22)-1</f>
        <v>-9.69743987588867e-5</v>
      </c>
      <c r="M22">
        <f>G22/MAX(G$2:G22)-1</f>
        <v>-0.00632142797730939</v>
      </c>
    </row>
    <row r="23" spans="1:13">
      <c r="A23" s="1">
        <v>20250805</v>
      </c>
      <c r="B23">
        <v>109.55</v>
      </c>
      <c r="C23">
        <v>103.13</v>
      </c>
      <c r="D23">
        <v>598.4</v>
      </c>
      <c r="E23">
        <f t="shared" si="0"/>
        <v>1.09714571857787</v>
      </c>
      <c r="F23">
        <f t="shared" si="1"/>
        <v>1.02535295287333</v>
      </c>
      <c r="G23">
        <f t="shared" si="2"/>
        <v>1.02353585112206</v>
      </c>
      <c r="H23">
        <v>115263</v>
      </c>
      <c r="I23">
        <f t="shared" si="4"/>
        <v>1.04970629752743</v>
      </c>
      <c r="J23">
        <f>I23/MAX(I$2:I23)-1</f>
        <v>-0.0409694892126438</v>
      </c>
      <c r="K23">
        <f>E23/MAX(E$2:E23)-1</f>
        <v>-0.0304451721391273</v>
      </c>
      <c r="L23">
        <f>F23/MAX(F$2:F23)-1</f>
        <v>0</v>
      </c>
      <c r="M23">
        <f>G23/MAX(G$2:G23)-1</f>
        <v>-0.00454144694159331</v>
      </c>
    </row>
    <row r="24" spans="1:13">
      <c r="A24" s="1">
        <v>20250806</v>
      </c>
      <c r="B24">
        <v>110.75</v>
      </c>
      <c r="C24">
        <v>103.11</v>
      </c>
      <c r="D24">
        <v>595.47</v>
      </c>
      <c r="E24">
        <f t="shared" si="0"/>
        <v>1.10916374561843</v>
      </c>
      <c r="F24">
        <f t="shared" si="1"/>
        <v>1.02515410618413</v>
      </c>
      <c r="G24">
        <f t="shared" si="2"/>
        <v>1.01852422003284</v>
      </c>
      <c r="H24">
        <v>114357</v>
      </c>
      <c r="I24">
        <f t="shared" si="4"/>
        <v>1.04145530713538</v>
      </c>
      <c r="J24">
        <f>I24/MAX(I$2:I24)-1</f>
        <v>-0.0485077421018913</v>
      </c>
      <c r="K24">
        <f>E24/MAX(E$2:E24)-1</f>
        <v>-0.0198247632533851</v>
      </c>
      <c r="L24">
        <f>F24/MAX(F$2:F24)-1</f>
        <v>-0.000193929991273212</v>
      </c>
      <c r="M24">
        <f>G24/MAX(G$2:G24)-1</f>
        <v>-0.00941560061883451</v>
      </c>
    </row>
    <row r="25" spans="1:13">
      <c r="A25" s="1">
        <v>20250807</v>
      </c>
      <c r="B25">
        <v>110.91</v>
      </c>
      <c r="C25">
        <v>103.04</v>
      </c>
      <c r="D25">
        <v>596.35</v>
      </c>
      <c r="E25">
        <f t="shared" si="0"/>
        <v>1.11076614922384</v>
      </c>
      <c r="F25">
        <f t="shared" si="1"/>
        <v>1.02445814277192</v>
      </c>
      <c r="G25">
        <f t="shared" si="2"/>
        <v>1.0200294198139</v>
      </c>
      <c r="H25">
        <v>115203</v>
      </c>
      <c r="I25">
        <f t="shared" si="4"/>
        <v>1.04915987432266</v>
      </c>
      <c r="J25">
        <f>I25/MAX(I$2:I25)-1</f>
        <v>-0.0414687112582893</v>
      </c>
      <c r="K25">
        <f>E25/MAX(E$2:E25)-1</f>
        <v>-0.0184087087352862</v>
      </c>
      <c r="L25">
        <f>F25/MAX(F$2:F25)-1</f>
        <v>-0.000872684960729231</v>
      </c>
      <c r="M25">
        <f>G25/MAX(G$2:G25)-1</f>
        <v>-0.00795169098198389</v>
      </c>
    </row>
    <row r="26" spans="1:13">
      <c r="A26" s="1">
        <v>20250808</v>
      </c>
      <c r="B26">
        <v>110.9</v>
      </c>
      <c r="C26">
        <v>103.01</v>
      </c>
      <c r="D26">
        <v>596.76</v>
      </c>
      <c r="E26">
        <f t="shared" si="0"/>
        <v>1.1106659989985</v>
      </c>
      <c r="F26">
        <f t="shared" si="1"/>
        <v>1.02415987273812</v>
      </c>
      <c r="G26">
        <f t="shared" si="2"/>
        <v>1.02073070607553</v>
      </c>
      <c r="H26">
        <v>117690</v>
      </c>
      <c r="I26">
        <f t="shared" si="4"/>
        <v>1.07180911616047</v>
      </c>
      <c r="J26">
        <f>I26/MAX(I$2:I26)-1</f>
        <v>-0.0207759574662817</v>
      </c>
      <c r="K26">
        <f>E26/MAX(E$2:E26)-1</f>
        <v>-0.0184972121426673</v>
      </c>
      <c r="L26">
        <f>F26/MAX(F$2:F26)-1</f>
        <v>-0.00116357994763894</v>
      </c>
      <c r="M26">
        <f>G26/MAX(G$2:G26)-1</f>
        <v>-0.0072696421739058</v>
      </c>
    </row>
    <row r="27" spans="1:13">
      <c r="A27" s="1" t="s">
        <v>46</v>
      </c>
      <c r="B27">
        <v>111.05</v>
      </c>
      <c r="C27">
        <v>103.34</v>
      </c>
      <c r="D27">
        <v>602.19</v>
      </c>
      <c r="E27">
        <f t="shared" si="0"/>
        <v>1.11216825237857</v>
      </c>
      <c r="F27">
        <f t="shared" si="1"/>
        <v>1.02744084310996</v>
      </c>
      <c r="G27">
        <f t="shared" si="2"/>
        <v>1.0300184729064</v>
      </c>
      <c r="H27">
        <v>119512</v>
      </c>
      <c r="I27">
        <f t="shared" si="4"/>
        <v>1.08840216747871</v>
      </c>
      <c r="J27">
        <f>I27/MAX(I$2:I27)-1</f>
        <v>-0.00561624801351235</v>
      </c>
      <c r="K27">
        <f>E27/MAX(E$2:E27)-1</f>
        <v>-0.0171696610319497</v>
      </c>
      <c r="L27">
        <f>F27/MAX(F$2:F27)-1</f>
        <v>0</v>
      </c>
      <c r="M27">
        <f>G27/MAX(G$2:G27)-1</f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Ti Amo</cp:lastModifiedBy>
  <dcterms:created xsi:type="dcterms:W3CDTF">2025-06-19T02:25:00Z</dcterms:created>
  <dcterms:modified xsi:type="dcterms:W3CDTF">2025-08-14T14:43:00Z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EB300AD165564F91909CF42E64F91EAF_11</vt:lpwstr>
  </property>
  <property fmtid="{D5CDD505-2E9C-101B-9397-08002B2CF9AE}" pid="3" name="KSOProductBuildVer">
    <vt:lpwstr>2052-7.2.2.8955</vt:lpwstr>
  </property>
</Properties>
</file>