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Library/WebServer/Documents/Projects/dapodiknew/web/files/others/"/>
    </mc:Choice>
  </mc:AlternateContent>
  <xr:revisionPtr revIDLastSave="0" documentId="8_{83277BAE-06A5-3846-BCC5-D093F9AF2C6F}" xr6:coauthVersionLast="36" xr6:coauthVersionMax="36" xr10:uidLastSave="{00000000-0000-0000-0000-000000000000}"/>
  <bookViews>
    <workbookView xWindow="0" yWindow="460" windowWidth="28800" windowHeight="16620" xr2:uid="{00000000-000D-0000-FFFF-FFFF00000000}"/>
  </bookViews>
  <sheets>
    <sheet name="FORM KERUSAKAN" sheetId="4" r:id="rId1"/>
    <sheet name="Atap" sheetId="8" state="hidden" r:id="rId2"/>
    <sheet name="Sheet5" sheetId="5" state="hidden" r:id="rId3"/>
    <sheet name="Form II" sheetId="1" state="hidden" r:id="rId4"/>
  </sheets>
  <externalReferences>
    <externalReference r:id="rId5"/>
  </externalReferences>
  <definedNames>
    <definedName name="d" localSheetId="0">#REF!</definedName>
    <definedName name="d">#REF!</definedName>
    <definedName name="DBS" localSheetId="0">#REF!</definedName>
    <definedName name="DBS">#REF!</definedName>
    <definedName name="dd" localSheetId="0">#REF!</definedName>
    <definedName name="dd">#REF!</definedName>
    <definedName name="ddd" localSheetId="0">#REF!</definedName>
    <definedName name="ddd">#REF!</definedName>
    <definedName name="kerusakanlistrik">Sheet5!$B$3:$C$8</definedName>
    <definedName name="med" localSheetId="0">#REF!</definedName>
    <definedName name="med">#REF!</definedName>
    <definedName name="MEDALI" localSheetId="0">#REF!</definedName>
    <definedName name="MEDALI">#REF!</definedName>
    <definedName name="medalii" localSheetId="0">#REF!</definedName>
    <definedName name="medalii">#REF!</definedName>
    <definedName name="_xlnm.Print_Area" localSheetId="3">'Form II'!$B$2:$I$61</definedName>
    <definedName name="_xlnm.Print_Area" localSheetId="0">'FORM KERUSAKAN'!$B$2:$U$58</definedName>
    <definedName name="Print_Area_MI">#N/A</definedName>
    <definedName name="REKAP" localSheetId="0">'[1]BEST OF'!#REF!</definedName>
    <definedName name="REKAP">'[1]BEST OF'!#REF!</definedName>
    <definedName name="rrr" localSheetId="0">'[1]BEST OF'!#REF!</definedName>
    <definedName name="rrr">'[1]BEST OF'!#REF!</definedName>
    <definedName name="SMA" localSheetId="0">#REF!</definedName>
    <definedName name="SMA">#REF!</definedName>
    <definedName name="TOTAL" localSheetId="0">#REF!</definedName>
    <definedName name="TOTAL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4" l="1"/>
  <c r="R22" i="4"/>
  <c r="P22" i="4"/>
  <c r="N22" i="4"/>
  <c r="J22" i="4"/>
  <c r="R23" i="4"/>
  <c r="J23" i="4"/>
  <c r="L23" i="4"/>
  <c r="N23" i="4"/>
  <c r="P23" i="4"/>
  <c r="R24" i="4"/>
  <c r="J24" i="4"/>
  <c r="L24" i="4"/>
  <c r="N24" i="4"/>
  <c r="P24" i="4"/>
  <c r="R25" i="4"/>
  <c r="J25" i="4"/>
  <c r="L25" i="4"/>
  <c r="N25" i="4"/>
  <c r="P25" i="4"/>
  <c r="H22" i="4"/>
  <c r="R19" i="4"/>
  <c r="J19" i="4"/>
  <c r="L19" i="4"/>
  <c r="N19" i="4"/>
  <c r="P19" i="4"/>
  <c r="R18" i="4"/>
  <c r="J18" i="4"/>
  <c r="L18" i="4"/>
  <c r="N18" i="4"/>
  <c r="P18" i="4"/>
  <c r="R17" i="4"/>
  <c r="J17" i="4"/>
  <c r="L17" i="4"/>
  <c r="N17" i="4"/>
  <c r="P17" i="4"/>
  <c r="R20" i="4"/>
  <c r="J20" i="4"/>
  <c r="L20" i="4"/>
  <c r="N20" i="4"/>
  <c r="P20" i="4"/>
  <c r="R21" i="4"/>
  <c r="J21" i="4"/>
  <c r="L21" i="4"/>
  <c r="N21" i="4"/>
  <c r="P21" i="4"/>
  <c r="S16" i="4"/>
  <c r="S27" i="4"/>
  <c r="S28" i="4"/>
  <c r="J26" i="4"/>
  <c r="L26" i="4"/>
  <c r="N26" i="4"/>
  <c r="P26" i="4"/>
  <c r="R26" i="4"/>
  <c r="J29" i="4"/>
  <c r="L29" i="4"/>
  <c r="N29" i="4"/>
  <c r="P29" i="4"/>
  <c r="R29" i="4"/>
  <c r="J30" i="4"/>
  <c r="L30" i="4"/>
  <c r="N30" i="4"/>
  <c r="P30" i="4"/>
  <c r="R30" i="4"/>
  <c r="J31" i="4"/>
  <c r="L31" i="4"/>
  <c r="N31" i="4"/>
  <c r="P31" i="4"/>
  <c r="R31" i="4"/>
  <c r="G32" i="4"/>
  <c r="J32" i="4" s="1"/>
  <c r="L32" i="4"/>
  <c r="P32" i="4"/>
  <c r="R32" i="4"/>
  <c r="C26" i="1"/>
  <c r="B26" i="1" s="1"/>
  <c r="C27" i="1"/>
  <c r="B27" i="1" s="1"/>
  <c r="C28" i="1"/>
  <c r="B28" i="1" s="1"/>
  <c r="I17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C25" i="1" s="1"/>
  <c r="B25" i="1" s="1"/>
  <c r="F37" i="1"/>
  <c r="S31" i="4" l="1"/>
  <c r="S30" i="4"/>
  <c r="S29" i="4"/>
  <c r="S25" i="4"/>
  <c r="S24" i="4"/>
  <c r="S26" i="4"/>
  <c r="S21" i="4"/>
  <c r="S18" i="4"/>
  <c r="S23" i="4"/>
  <c r="S22" i="4"/>
  <c r="T22" i="4" s="1"/>
  <c r="U22" i="4" s="1"/>
  <c r="S20" i="4"/>
  <c r="U20" i="4" s="1"/>
  <c r="S19" i="4"/>
  <c r="S17" i="4"/>
  <c r="B31" i="1"/>
  <c r="C31" i="1" s="1"/>
  <c r="B32" i="1" s="1"/>
  <c r="I38" i="1" s="1"/>
  <c r="T16" i="4"/>
  <c r="N32" i="4"/>
  <c r="S32" i="4" s="1"/>
  <c r="T17" i="4" l="1"/>
  <c r="U17" i="4" s="1"/>
  <c r="S33" i="4"/>
  <c r="U34" i="4" s="1"/>
  <c r="T3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BG</author>
  </authors>
  <commentList>
    <comment ref="F1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BG:</t>
        </r>
        <r>
          <rPr>
            <sz val="9"/>
            <color indexed="81"/>
            <rFont val="Tahoma"/>
            <family val="2"/>
          </rPr>
          <t xml:space="preserve">
sub komponen dipisah,
bobot terhadap seluruh dihilangkan</t>
        </r>
      </text>
    </comment>
  </commentList>
</comments>
</file>

<file path=xl/sharedStrings.xml><?xml version="1.0" encoding="utf-8"?>
<sst xmlns="http://schemas.openxmlformats.org/spreadsheetml/2006/main" count="243" uniqueCount="154">
  <si>
    <t>FORMULIR SURVEI</t>
  </si>
  <si>
    <t>FORMULIR II</t>
  </si>
  <si>
    <t>KODE SURVEI :</t>
  </si>
  <si>
    <t>KAB./KOTA :</t>
  </si>
  <si>
    <t>BANGUNAN TERKENA DAMPAK GEMPA BUMI</t>
  </si>
  <si>
    <t>.......................................</t>
  </si>
  <si>
    <t>........................................</t>
  </si>
  <si>
    <t>PROVINSI NUSA TENGGARA BARAT</t>
  </si>
  <si>
    <t>TANGGAL SURVEI :</t>
  </si>
  <si>
    <t>KECAMATAN :</t>
  </si>
  <si>
    <t>TAHUN 2018</t>
  </si>
  <si>
    <t>..........  AGUSTUS 2018</t>
  </si>
  <si>
    <t>Nama Instansi/Pemilik Bangunan</t>
  </si>
  <si>
    <t>:</t>
  </si>
  <si>
    <t>Nama Bangunan</t>
  </si>
  <si>
    <t>Alamat</t>
  </si>
  <si>
    <t>Koordinat</t>
  </si>
  <si>
    <t>(x)</t>
  </si>
  <si>
    <t>(y)</t>
  </si>
  <si>
    <t>(diisi dengan format desimal)</t>
  </si>
  <si>
    <t>Luas Bangunan</t>
  </si>
  <si>
    <t>m2</t>
  </si>
  <si>
    <t>Jumlah Lantai        :</t>
  </si>
  <si>
    <t>Tipe Bangunan</t>
  </si>
  <si>
    <r>
      <t xml:space="preserve">Semi Permanen/Permanen </t>
    </r>
    <r>
      <rPr>
        <i/>
        <sz val="12"/>
        <color rgb="FF000000"/>
        <rFont val="Arial"/>
        <family val="2"/>
      </rPr>
      <t>(coret yang tidak sesuai)</t>
    </r>
  </si>
  <si>
    <t>NO</t>
  </si>
  <si>
    <t>Komponen Bangunan</t>
  </si>
  <si>
    <t>Sub Komponen</t>
  </si>
  <si>
    <t xml:space="preserve">BOBOT </t>
  </si>
  <si>
    <t xml:space="preserve">Terhadap </t>
  </si>
  <si>
    <t>Bobot</t>
  </si>
  <si>
    <t xml:space="preserve">Tingkat </t>
  </si>
  <si>
    <t>Hasil</t>
  </si>
  <si>
    <t>Seluruh Bangunan</t>
  </si>
  <si>
    <t>Maksimum</t>
  </si>
  <si>
    <t>Kerusakan *)</t>
  </si>
  <si>
    <t xml:space="preserve">Kerusakan </t>
  </si>
  <si>
    <t>(%)</t>
  </si>
  <si>
    <t>(1)</t>
  </si>
  <si>
    <t>(2)</t>
  </si>
  <si>
    <t>(3)</t>
  </si>
  <si>
    <t>(4)</t>
  </si>
  <si>
    <t>(5)</t>
  </si>
  <si>
    <t>(6)</t>
  </si>
  <si>
    <t>f = (4) x (6)</t>
  </si>
  <si>
    <t>PONDASI</t>
  </si>
  <si>
    <t xml:space="preserve">Pondasi </t>
  </si>
  <si>
    <t>STRUKTUR</t>
  </si>
  <si>
    <t xml:space="preserve">Kolom, Balok, dan Pelat  </t>
  </si>
  <si>
    <t>N&gt;30</t>
  </si>
  <si>
    <t>rusak berat</t>
  </si>
  <si>
    <t>ATAP</t>
  </si>
  <si>
    <t>Rangka Atap</t>
  </si>
  <si>
    <t>Penutup Atap</t>
  </si>
  <si>
    <t>PLAFOND</t>
  </si>
  <si>
    <t>Rangka Langit-langit</t>
  </si>
  <si>
    <t>Penutup Langit-langit</t>
  </si>
  <si>
    <t>DINDING</t>
  </si>
  <si>
    <t>Batu bata/Partisi</t>
  </si>
  <si>
    <t xml:space="preserve">Plesteran </t>
  </si>
  <si>
    <t xml:space="preserve">Kaca </t>
  </si>
  <si>
    <t>Pintu</t>
  </si>
  <si>
    <t xml:space="preserve">Kusen </t>
  </si>
  <si>
    <t>LANTAI</t>
  </si>
  <si>
    <t xml:space="preserve">Penutup Lantai </t>
  </si>
  <si>
    <t xml:space="preserve"> </t>
  </si>
  <si>
    <t>UTILITAS</t>
  </si>
  <si>
    <t xml:space="preserve">Instalasi Listrik </t>
  </si>
  <si>
    <t>Instalasi Air</t>
  </si>
  <si>
    <t xml:space="preserve">Drainase Limbah </t>
  </si>
  <si>
    <t>FINISHING</t>
  </si>
  <si>
    <t xml:space="preserve">Finishing Struktur </t>
  </si>
  <si>
    <t>Finishing Langit-langit</t>
  </si>
  <si>
    <t>Finishing Dinding</t>
  </si>
  <si>
    <t>Finishing Kusen/Pintu</t>
  </si>
  <si>
    <t xml:space="preserve">Jumlah </t>
  </si>
  <si>
    <t>Tingkat Kerusakan</t>
  </si>
  <si>
    <t>Ket : *) Diisi sesuai tingkat kerusakan dengan range 0 - 100 %</t>
  </si>
  <si>
    <t>SKETSA DENAH BANGUNAN</t>
  </si>
  <si>
    <t>TIM SURVEI :</t>
  </si>
  <si>
    <t>PETUGAS SURVEI 1</t>
  </si>
  <si>
    <t>(.................................................)</t>
  </si>
  <si>
    <t>PETUGAS SURVEI 2</t>
  </si>
  <si>
    <t>CATATAN</t>
  </si>
  <si>
    <t>PETUGAS SURVEI 3</t>
  </si>
  <si>
    <t>Kolom</t>
  </si>
  <si>
    <t>JUMLAH</t>
  </si>
  <si>
    <t>KOMPONEN</t>
  </si>
  <si>
    <t>KLASIFIKASI KERUSAKAN</t>
  </si>
  <si>
    <t>SUB KOMPONEN</t>
  </si>
  <si>
    <t>TINGKAT KERUSAKAN</t>
  </si>
  <si>
    <t>Balok</t>
  </si>
  <si>
    <t xml:space="preserve">Pelat </t>
  </si>
  <si>
    <t>unit</t>
  </si>
  <si>
    <t xml:space="preserve">Penurunan merata pada seluruh struktur bangunan </t>
  </si>
  <si>
    <t>Penurunan &gt; 1/250 L sehingga menimbulkan kerusakan  struktur atasnya. Tanah di sekeliling bangunan naik</t>
  </si>
  <si>
    <t xml:space="preserve">Pondasi patah, bergeser akibat longsor, struktur atas menjadi rusak </t>
  </si>
  <si>
    <t>Penurunan tidak merata, namun perbedaan penurunan tidak melebihi 1/250 L</t>
  </si>
  <si>
    <t>Bangunan miring secara kasat mata, Lantai dasar naik/menggelembung</t>
  </si>
  <si>
    <t>estimasi</t>
  </si>
  <si>
    <t>m1</t>
  </si>
  <si>
    <t>Tidak ada kerusakan</t>
  </si>
  <si>
    <t>(7)</t>
  </si>
  <si>
    <t>(8)</t>
  </si>
  <si>
    <t>(9)</t>
  </si>
  <si>
    <t>(10)</t>
  </si>
  <si>
    <t>(11)</t>
  </si>
  <si>
    <t>catatan</t>
  </si>
  <si>
    <t>BOBOT</t>
  </si>
  <si>
    <t>SATUAN</t>
  </si>
  <si>
    <t xml:space="preserve">Kerusakan listrik </t>
  </si>
  <si>
    <t xml:space="preserve">Sebagian kecil komponen dari panel-panel LP rusak, ada sedkit jalur kabel instalasi shortage, sebagian kecil armature rusak ringan, sehingga biaya perbaikan kurang dari 5% dari biaya instalasi baru </t>
  </si>
  <si>
    <t>Beberapa komponen dari panel-panel LP rusak, sebagian kecil jalur kabel instalasi shortage, sehingga armature rusak ringan, sehingga  biaya perbaikan 5-20% dari biaya instalasi baru</t>
  </si>
  <si>
    <t>Sebagian besar komponen panel-panel LP rusak, sebagian besar kabel instalasi shortage, sebagian besar armature rusak berat, sehingga biaya perbaikan lebih  dari 50 % dari instalasi baru</t>
  </si>
  <si>
    <t xml:space="preserve">Beberapa komponen dari panel-panel LP rusak, sebagian kecil jalur kabel instalasi shortage, sehingga armature rusak ringan hingga berat, sehingga  biaya perbaikan 20-50% dari biaya instalasi baru, </t>
  </si>
  <si>
    <t>Sebagian besar komponen panel-panel LP rusak, sebagian besar kabel instalasi shortage, seluruh armature rusak berat, sehingga biaya perbaikan lebih dari 50 % dari instalasi baru</t>
  </si>
  <si>
    <t>kerusakan struktur</t>
  </si>
  <si>
    <t>Kebocoran pipa terbats ditempat yang terlihat atau mudah dicapai, keran-keran kecil rusak, sehingga biaya perbaikan kurang dari 1 % biaya instalasi baru</t>
  </si>
  <si>
    <t>Bagian-bagian kecil pemipaan bocor, motor pompa terbakar, keran-keran kecil rusak, sehingga biaya perbaikan antara 1-10% dari biaya instalasi baru</t>
  </si>
  <si>
    <t>Pompa, motor, pipa, dan keran rusak apabuila diganti atau diperbaiki memerlukan biaya antara 10-25 % dari biaya instalasi baru</t>
  </si>
  <si>
    <t>Sebagian besar pompa, sebagian besar motor terbakar, pipa utama bocor namun ditempat terbuka, beberapa keran tidak befungsi, sehingga biaya perbaikan 25- 50 % dari biaya instalasi baru</t>
  </si>
  <si>
    <t>Pompa –pompa rusak total, motor terbakar, dibanyak tempat terbuka dan tutup pipa-pipa bocor, keran-keran tidak berfungsi, sehingga perbaikan instalasi perlu menyeluruh, dengan perkiraan biaya lebih dari 50% dari biaya instalasi baru</t>
  </si>
  <si>
    <t>tidak ada kerusakan</t>
  </si>
  <si>
    <t>kerusakan air bersih</t>
  </si>
  <si>
    <t>Luas A = ((8/2)+1) x (1+9) x 1,3</t>
  </si>
  <si>
    <t>Luas B = ((7/2)+0,36) x (1+9) x 1,3</t>
  </si>
  <si>
    <t>Luas A+B = luas penutup atap ruangan</t>
  </si>
  <si>
    <t>Luas C = luas penutup atap yang rusak (hasil pengukuran lapangan)</t>
  </si>
  <si>
    <t>Presentasi tingkat kerusakan:</t>
  </si>
  <si>
    <t>Luas C / (Luas A+B) x 100%</t>
  </si>
  <si>
    <t>No.</t>
  </si>
  <si>
    <t>Aspek</t>
  </si>
  <si>
    <t>Penjelasan</t>
  </si>
  <si>
    <t>Perhitungan</t>
  </si>
  <si>
    <t>Gambar</t>
  </si>
  <si>
    <t>Penutup atap adalah genteng, seng, zincalum atau bahan lain yang didigunakan sebagai penutup atap.</t>
  </si>
  <si>
    <t>Rangka Atap adalah struktur rangka dibawah penutup atap (reng, usuk/kasau, gording) termasuk kuda-kudanya.</t>
  </si>
  <si>
    <t>Luas C = luas rangka atap yang rusak (berdasarkan hasil pengukuran lapangan)</t>
  </si>
  <si>
    <t>KLASIFIKASI</t>
  </si>
  <si>
    <t xml:space="preserve">DESKRIPSI KERUSAKAN </t>
  </si>
  <si>
    <t>NILAI</t>
  </si>
  <si>
    <t>Reng rusak, kaso-kaso rusak. Genteng retak dan terdapat bocoran terbatas
Perubahan warna pada lapisan cat meluas
Karat meluas, konstruksi bergetar akibat angin</t>
  </si>
  <si>
    <t>Perubahan warna pada sebagian lapisan warna penutup atap
Genteng terlepas dari dudukannya
Karat mulai terlihat, gording melendut</t>
  </si>
  <si>
    <t>Baut penyambung dan plat sambungan bengkok, profil tertekuk, korosi meluas di banyak tempat 
Penutup atap melendut sangat besar dengan kemungkinan keruntuhan besar</t>
  </si>
  <si>
    <t>Komponen struktur tertekuk
Sambungan putus, profil tertekukl, konstruksi runtuh
Rangka atap runtuh</t>
  </si>
  <si>
    <t>%</t>
  </si>
  <si>
    <t>Struktur atap melendut, flens profil sobek, retak pada sambungan las 
Gording/ rangka plafond melendut
Penutup atap melendut besar dengan kemungkinan runtuh</t>
  </si>
  <si>
    <t>FORMULIR PENILAIAN KERUSAKAN BANGUNAN</t>
  </si>
  <si>
    <t>Jl. Timur Barat</t>
  </si>
  <si>
    <t>Provinsi</t>
  </si>
  <si>
    <t>Kabupaten/Kota</t>
  </si>
  <si>
    <t>Kabupaten</t>
  </si>
  <si>
    <t>Satuan Pendidikan</t>
  </si>
  <si>
    <t>Bangunan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</si>
</sst>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%"/>
  </numFmts>
  <fonts count="44" x14ac:knownFonts="1">
    <font>
      <sz val="10"/>
      <color indexed="8"/>
      <name val="Tahoma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rgb="FF000000"/>
      <name val="Arial"/>
      <family val="2"/>
    </font>
    <font>
      <i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indexed="8"/>
      <name val="Tahoma"/>
      <family val="2"/>
      <charset val="1"/>
    </font>
    <font>
      <sz val="12"/>
      <color indexed="8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2"/>
      <color theme="0"/>
      <name val="Arial"/>
      <family val="2"/>
    </font>
    <font>
      <sz val="10.5"/>
      <color theme="0"/>
      <name val="Arial"/>
      <family val="2"/>
    </font>
    <font>
      <sz val="10.5"/>
      <color rgb="FF000000"/>
      <name val="Arial"/>
      <family val="2"/>
    </font>
    <font>
      <b/>
      <sz val="10.5"/>
      <color rgb="FF00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Arial"/>
      <family val="2"/>
    </font>
    <font>
      <i/>
      <sz val="11"/>
      <color theme="1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b/>
      <u/>
      <sz val="11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Calibri"/>
      <family val="2"/>
      <scheme val="minor"/>
    </font>
    <font>
      <i/>
      <sz val="9"/>
      <color rgb="FF000000"/>
      <name val="Arial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sz val="8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rgb="FFFF0000"/>
      <name val="Calibri"/>
      <family val="2"/>
      <scheme val="minor"/>
    </font>
    <font>
      <sz val="7"/>
      <color rgb="FF000000"/>
      <name val="Arial"/>
      <family val="2"/>
    </font>
    <font>
      <sz val="7"/>
      <color indexed="8"/>
      <name val="Arial"/>
      <family val="2"/>
    </font>
    <font>
      <sz val="7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indexed="8"/>
      <name val="Tahoma"/>
      <family val="2"/>
    </font>
    <font>
      <sz val="11"/>
      <color indexed="8"/>
      <name val="Calibri"/>
      <family val="2"/>
    </font>
    <font>
      <i/>
      <sz val="9"/>
      <color theme="1"/>
      <name val="Arial"/>
      <family val="2"/>
    </font>
    <font>
      <i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8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rgb="FF1D1B11"/>
      </bottom>
      <diagonal/>
    </border>
    <border>
      <left/>
      <right style="thin">
        <color rgb="FF1D1B11"/>
      </right>
      <top/>
      <bottom style="thin">
        <color rgb="FF1D1B11"/>
      </bottom>
      <diagonal/>
    </border>
    <border>
      <left style="thin">
        <color rgb="FF1D1B11"/>
      </left>
      <right/>
      <top/>
      <bottom style="thin">
        <color rgb="FF1D1B11"/>
      </bottom>
      <diagonal/>
    </border>
    <border>
      <left/>
      <right/>
      <top/>
      <bottom style="thin">
        <color rgb="FF1D1B11"/>
      </bottom>
      <diagonal/>
    </border>
    <border>
      <left/>
      <right style="medium">
        <color indexed="64"/>
      </right>
      <top/>
      <bottom style="thin">
        <color rgb="FF1D1B11"/>
      </bottom>
      <diagonal/>
    </border>
    <border>
      <left style="medium">
        <color indexed="64"/>
      </left>
      <right/>
      <top style="thin">
        <color rgb="FF1D1B11"/>
      </top>
      <bottom style="thin">
        <color rgb="FF1D1B11"/>
      </bottom>
      <diagonal/>
    </border>
    <border>
      <left/>
      <right style="thin">
        <color rgb="FF1D1B11"/>
      </right>
      <top style="thin">
        <color rgb="FF1D1B11"/>
      </top>
      <bottom style="thin">
        <color rgb="FF1D1B11"/>
      </bottom>
      <diagonal/>
    </border>
    <border>
      <left style="thin">
        <color rgb="FF1D1B11"/>
      </left>
      <right/>
      <top style="thin">
        <color rgb="FF1D1B11"/>
      </top>
      <bottom style="thin">
        <color rgb="FF1D1B11"/>
      </bottom>
      <diagonal/>
    </border>
    <border>
      <left/>
      <right/>
      <top style="thin">
        <color rgb="FF1D1B11"/>
      </top>
      <bottom style="thin">
        <color rgb="FF1D1B11"/>
      </bottom>
      <diagonal/>
    </border>
    <border>
      <left/>
      <right style="medium">
        <color indexed="64"/>
      </right>
      <top style="thin">
        <color rgb="FF1D1B11"/>
      </top>
      <bottom style="thin">
        <color rgb="FF1D1B11"/>
      </bottom>
      <diagonal/>
    </border>
    <border>
      <left/>
      <right/>
      <top style="thin">
        <color rgb="FF1D1B11"/>
      </top>
      <bottom/>
      <diagonal/>
    </border>
    <border>
      <left/>
      <right style="medium">
        <color indexed="64"/>
      </right>
      <top style="thin">
        <color rgb="FF1D1B1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1D1B11"/>
      </top>
      <bottom style="medium">
        <color indexed="64"/>
      </bottom>
      <diagonal/>
    </border>
    <border>
      <left/>
      <right style="thin">
        <color rgb="FF1D1B11"/>
      </right>
      <top style="thin">
        <color rgb="FF1D1B11"/>
      </top>
      <bottom style="medium">
        <color indexed="64"/>
      </bottom>
      <diagonal/>
    </border>
    <border>
      <left style="thin">
        <color rgb="FF1D1B11"/>
      </left>
      <right/>
      <top style="thin">
        <color rgb="FF1D1B11"/>
      </top>
      <bottom style="medium">
        <color indexed="64"/>
      </bottom>
      <diagonal/>
    </border>
    <border>
      <left/>
      <right/>
      <top style="thin">
        <color rgb="FF1D1B11"/>
      </top>
      <bottom style="medium">
        <color indexed="64"/>
      </bottom>
      <diagonal/>
    </border>
    <border>
      <left/>
      <right style="medium">
        <color indexed="64"/>
      </right>
      <top style="thin">
        <color rgb="FF1D1B11"/>
      </top>
      <bottom style="medium">
        <color indexed="64"/>
      </bottom>
      <diagonal/>
    </border>
    <border>
      <left style="medium">
        <color indexed="64"/>
      </left>
      <right style="thin">
        <color rgb="FF1D1B11"/>
      </right>
      <top style="medium">
        <color indexed="64"/>
      </top>
      <bottom/>
      <diagonal/>
    </border>
    <border>
      <left style="thin">
        <color rgb="FF1D1B11"/>
      </left>
      <right style="thin">
        <color rgb="FF1D1B11"/>
      </right>
      <top style="medium">
        <color indexed="64"/>
      </top>
      <bottom/>
      <diagonal/>
    </border>
    <border>
      <left style="thin">
        <color rgb="FF1D1B11"/>
      </left>
      <right/>
      <top style="medium">
        <color indexed="64"/>
      </top>
      <bottom/>
      <diagonal/>
    </border>
    <border>
      <left/>
      <right style="thin">
        <color rgb="FF1D1B11"/>
      </right>
      <top style="medium">
        <color indexed="64"/>
      </top>
      <bottom/>
      <diagonal/>
    </border>
    <border>
      <left style="thin">
        <color rgb="FF1D1B11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rgb="FF1D1B11"/>
      </right>
      <top/>
      <bottom/>
      <diagonal/>
    </border>
    <border>
      <left style="thin">
        <color rgb="FF1D1B11"/>
      </left>
      <right style="thin">
        <color rgb="FF1D1B11"/>
      </right>
      <top/>
      <bottom/>
      <diagonal/>
    </border>
    <border>
      <left style="thin">
        <color rgb="FF1D1B11"/>
      </left>
      <right/>
      <top/>
      <bottom/>
      <diagonal/>
    </border>
    <border>
      <left/>
      <right style="thin">
        <color rgb="FF1D1B11"/>
      </right>
      <top/>
      <bottom/>
      <diagonal/>
    </border>
    <border>
      <left style="thin">
        <color rgb="FF1D1B11"/>
      </left>
      <right style="thin">
        <color rgb="FF1D1B11"/>
      </right>
      <top style="double">
        <color indexed="64"/>
      </top>
      <bottom/>
      <diagonal/>
    </border>
    <border>
      <left style="thin">
        <color rgb="FF1D1B11"/>
      </left>
      <right style="medium">
        <color indexed="64"/>
      </right>
      <top style="double">
        <color indexed="64"/>
      </top>
      <bottom/>
      <diagonal/>
    </border>
    <border>
      <left style="thin">
        <color rgb="FF1D1B1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1D1B11"/>
      </right>
      <top/>
      <bottom style="thin">
        <color rgb="FF1D1B11"/>
      </bottom>
      <diagonal/>
    </border>
    <border>
      <left style="thin">
        <color rgb="FF1D1B11"/>
      </left>
      <right style="thin">
        <color rgb="FF1D1B11"/>
      </right>
      <top/>
      <bottom style="thin">
        <color rgb="FF1D1B11"/>
      </bottom>
      <diagonal/>
    </border>
    <border>
      <left style="thin">
        <color rgb="FF1D1B11"/>
      </left>
      <right style="medium">
        <color indexed="64"/>
      </right>
      <top/>
      <bottom style="thin">
        <color rgb="FF1D1B11"/>
      </bottom>
      <diagonal/>
    </border>
    <border>
      <left style="medium">
        <color indexed="64"/>
      </left>
      <right style="thin">
        <color rgb="FF1D1B11"/>
      </right>
      <top style="thin">
        <color rgb="FF1D1B11"/>
      </top>
      <bottom style="thin">
        <color rgb="FF1D1B11"/>
      </bottom>
      <diagonal/>
    </border>
    <border>
      <left style="thin">
        <color rgb="FF1D1B11"/>
      </left>
      <right style="thin">
        <color rgb="FF1D1B11"/>
      </right>
      <top style="thin">
        <color rgb="FF1D1B11"/>
      </top>
      <bottom style="thin">
        <color rgb="FF1D1B11"/>
      </bottom>
      <diagonal/>
    </border>
    <border>
      <left style="thin">
        <color rgb="FF1D1B11"/>
      </left>
      <right style="medium">
        <color indexed="64"/>
      </right>
      <top style="thin">
        <color rgb="FF1D1B11"/>
      </top>
      <bottom style="thin">
        <color rgb="FF1D1B11"/>
      </bottom>
      <diagonal/>
    </border>
    <border>
      <left style="medium">
        <color indexed="64"/>
      </left>
      <right style="thin">
        <color rgb="FF1D1B11"/>
      </right>
      <top style="thin">
        <color rgb="FF1D1B11"/>
      </top>
      <bottom/>
      <diagonal/>
    </border>
    <border>
      <left style="thin">
        <color rgb="FF1D1B11"/>
      </left>
      <right style="thin">
        <color rgb="FF1D1B11"/>
      </right>
      <top style="thin">
        <color rgb="FF1D1B11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1D1B11"/>
      </left>
      <right style="medium">
        <color indexed="64"/>
      </right>
      <top style="thin">
        <color rgb="FF1D1B1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" fillId="0" borderId="0"/>
  </cellStyleXfs>
  <cellXfs count="402">
    <xf numFmtId="0" fontId="0" fillId="0" borderId="0" xfId="0"/>
    <xf numFmtId="0" fontId="2" fillId="0" borderId="0" xfId="3"/>
    <xf numFmtId="0" fontId="4" fillId="0" borderId="1" xfId="3" applyFont="1" applyBorder="1" applyAlignment="1">
      <alignment vertical="center"/>
    </xf>
    <xf numFmtId="0" fontId="4" fillId="0" borderId="2" xfId="3" applyFont="1" applyBorder="1" applyAlignment="1">
      <alignment vertical="center" wrapText="1"/>
    </xf>
    <xf numFmtId="0" fontId="2" fillId="0" borderId="4" xfId="3" applyBorder="1" applyAlignment="1">
      <alignment vertical="top"/>
    </xf>
    <xf numFmtId="0" fontId="2" fillId="0" borderId="5" xfId="3" applyBorder="1" applyAlignment="1">
      <alignment vertical="top"/>
    </xf>
    <xf numFmtId="0" fontId="4" fillId="0" borderId="6" xfId="3" applyFont="1" applyBorder="1" applyAlignment="1">
      <alignment vertical="center"/>
    </xf>
    <xf numFmtId="0" fontId="4" fillId="0" borderId="0" xfId="3" applyFont="1" applyBorder="1" applyAlignment="1">
      <alignment vertical="center" wrapText="1"/>
    </xf>
    <xf numFmtId="0" fontId="2" fillId="0" borderId="8" xfId="3" applyFont="1" applyBorder="1" applyAlignment="1"/>
    <xf numFmtId="0" fontId="2" fillId="0" borderId="9" xfId="3" applyFont="1" applyBorder="1"/>
    <xf numFmtId="0" fontId="2" fillId="0" borderId="10" xfId="3" applyBorder="1" applyAlignment="1">
      <alignment vertical="top"/>
    </xf>
    <xf numFmtId="0" fontId="2" fillId="0" borderId="11" xfId="3" applyFont="1" applyBorder="1" applyAlignment="1">
      <alignment vertical="top"/>
    </xf>
    <xf numFmtId="0" fontId="4" fillId="0" borderId="12" xfId="3" applyFont="1" applyBorder="1" applyAlignment="1">
      <alignment vertical="center"/>
    </xf>
    <xf numFmtId="0" fontId="4" fillId="0" borderId="13" xfId="3" applyFont="1" applyBorder="1" applyAlignment="1">
      <alignment vertical="center" wrapText="1"/>
    </xf>
    <xf numFmtId="0" fontId="2" fillId="0" borderId="15" xfId="3" applyBorder="1" applyAlignment="1"/>
    <xf numFmtId="0" fontId="2" fillId="0" borderId="16" xfId="3" applyFont="1" applyBorder="1"/>
    <xf numFmtId="0" fontId="5" fillId="0" borderId="19" xfId="3" applyFont="1" applyBorder="1" applyAlignment="1">
      <alignment horizontal="center" vertical="center" readingOrder="1"/>
    </xf>
    <xf numFmtId="0" fontId="5" fillId="0" borderId="24" xfId="3" applyFont="1" applyBorder="1" applyAlignment="1">
      <alignment horizontal="center" vertical="center" readingOrder="1"/>
    </xf>
    <xf numFmtId="0" fontId="6" fillId="0" borderId="29" xfId="3" applyFont="1" applyBorder="1" applyAlignment="1">
      <alignment horizontal="left" wrapText="1" readingOrder="1"/>
    </xf>
    <xf numFmtId="0" fontId="6" fillId="0" borderId="30" xfId="3" applyFont="1" applyBorder="1" applyAlignment="1">
      <alignment horizontal="left" wrapText="1" readingOrder="1"/>
    </xf>
    <xf numFmtId="0" fontId="5" fillId="0" borderId="25" xfId="3" applyFont="1" applyBorder="1" applyAlignment="1">
      <alignment wrapText="1" readingOrder="1"/>
    </xf>
    <xf numFmtId="0" fontId="5" fillId="0" borderId="25" xfId="3" applyFont="1" applyBorder="1" applyAlignment="1">
      <alignment readingOrder="1"/>
    </xf>
    <xf numFmtId="0" fontId="5" fillId="0" borderId="21" xfId="3" applyFont="1" applyBorder="1" applyAlignment="1">
      <alignment wrapText="1" readingOrder="1"/>
    </xf>
    <xf numFmtId="0" fontId="5" fillId="0" borderId="34" xfId="3" applyFont="1" applyBorder="1" applyAlignment="1">
      <alignment horizontal="center" vertical="center" readingOrder="1"/>
    </xf>
    <xf numFmtId="0" fontId="7" fillId="0" borderId="48" xfId="3" applyFont="1" applyBorder="1" applyAlignment="1">
      <alignment horizontal="center" vertical="center" wrapText="1" readingOrder="1"/>
    </xf>
    <xf numFmtId="0" fontId="7" fillId="0" borderId="49" xfId="3" applyFont="1" applyBorder="1" applyAlignment="1">
      <alignment horizontal="center" vertical="center" wrapText="1" readingOrder="1"/>
    </xf>
    <xf numFmtId="0" fontId="7" fillId="0" borderId="45" xfId="3" applyFont="1" applyBorder="1" applyAlignment="1">
      <alignment horizontal="center" vertical="center" wrapText="1" readingOrder="1"/>
    </xf>
    <xf numFmtId="0" fontId="7" fillId="0" borderId="50" xfId="3" applyFont="1" applyBorder="1" applyAlignment="1">
      <alignment horizontal="center" vertical="center" wrapText="1" readingOrder="1"/>
    </xf>
    <xf numFmtId="0" fontId="7" fillId="0" borderId="52" xfId="3" applyFont="1" applyBorder="1" applyAlignment="1">
      <alignment horizontal="center" vertical="center" wrapText="1" readingOrder="1"/>
    </xf>
    <xf numFmtId="0" fontId="7" fillId="0" borderId="53" xfId="3" applyFont="1" applyBorder="1" applyAlignment="1">
      <alignment horizontal="center" vertical="center" wrapText="1" readingOrder="1"/>
    </xf>
    <xf numFmtId="0" fontId="8" fillId="0" borderId="54" xfId="3" quotePrefix="1" applyFont="1" applyBorder="1" applyAlignment="1">
      <alignment horizontal="center" vertical="center" wrapText="1" readingOrder="1"/>
    </xf>
    <xf numFmtId="0" fontId="8" fillId="0" borderId="55" xfId="3" quotePrefix="1" applyFont="1" applyBorder="1" applyAlignment="1">
      <alignment horizontal="center" vertical="center" wrapText="1" readingOrder="1"/>
    </xf>
    <xf numFmtId="0" fontId="8" fillId="0" borderId="56" xfId="3" applyFont="1" applyBorder="1" applyAlignment="1">
      <alignment horizontal="center" vertical="center" wrapText="1" readingOrder="1"/>
    </xf>
    <xf numFmtId="0" fontId="8" fillId="0" borderId="54" xfId="3" applyFont="1" applyBorder="1" applyAlignment="1">
      <alignment horizontal="center" vertical="center" wrapText="1" readingOrder="1"/>
    </xf>
    <xf numFmtId="0" fontId="8" fillId="0" borderId="55" xfId="3" applyFont="1" applyBorder="1" applyAlignment="1">
      <alignment horizontal="left" vertical="center" wrapText="1" readingOrder="1"/>
    </xf>
    <xf numFmtId="0" fontId="8" fillId="0" borderId="55" xfId="3" applyFont="1" applyBorder="1" applyAlignment="1">
      <alignment horizontal="left" vertical="center" readingOrder="1"/>
    </xf>
    <xf numFmtId="2" fontId="8" fillId="2" borderId="55" xfId="3" applyNumberFormat="1" applyFont="1" applyFill="1" applyBorder="1" applyAlignment="1">
      <alignment horizontal="center" vertical="center" readingOrder="1"/>
    </xf>
    <xf numFmtId="0" fontId="10" fillId="0" borderId="7" xfId="2" applyNumberFormat="1" applyFont="1" applyBorder="1" applyAlignment="1">
      <alignment horizontal="center" vertical="center"/>
    </xf>
    <xf numFmtId="2" fontId="11" fillId="0" borderId="23" xfId="3" applyNumberFormat="1" applyFont="1" applyBorder="1" applyAlignment="1">
      <alignment horizontal="center" vertical="center" readingOrder="1"/>
    </xf>
    <xf numFmtId="2" fontId="11" fillId="0" borderId="56" xfId="3" applyNumberFormat="1" applyFont="1" applyBorder="1" applyAlignment="1">
      <alignment horizontal="center" vertical="center" readingOrder="1"/>
    </xf>
    <xf numFmtId="0" fontId="8" fillId="0" borderId="57" xfId="3" applyFont="1" applyBorder="1" applyAlignment="1">
      <alignment horizontal="center" vertical="center" wrapText="1" readingOrder="1"/>
    </xf>
    <xf numFmtId="0" fontId="8" fillId="0" borderId="58" xfId="3" applyFont="1" applyBorder="1" applyAlignment="1">
      <alignment horizontal="left" vertical="center" wrapText="1" readingOrder="1"/>
    </xf>
    <xf numFmtId="0" fontId="12" fillId="0" borderId="55" xfId="3" applyFont="1" applyBorder="1" applyAlignment="1">
      <alignment horizontal="left" vertical="center" wrapText="1" readingOrder="1"/>
    </xf>
    <xf numFmtId="2" fontId="12" fillId="2" borderId="55" xfId="3" applyNumberFormat="1" applyFont="1" applyFill="1" applyBorder="1" applyAlignment="1">
      <alignment horizontal="center" vertical="center" readingOrder="1"/>
    </xf>
    <xf numFmtId="0" fontId="5" fillId="0" borderId="57" xfId="3" applyFont="1" applyBorder="1" applyAlignment="1">
      <alignment horizontal="center" vertical="center" wrapText="1" readingOrder="1"/>
    </xf>
    <xf numFmtId="0" fontId="5" fillId="0" borderId="58" xfId="3" applyFont="1" applyBorder="1" applyAlignment="1">
      <alignment horizontal="left" vertical="center" wrapText="1" readingOrder="1"/>
    </xf>
    <xf numFmtId="0" fontId="5" fillId="0" borderId="55" xfId="3" applyFont="1" applyBorder="1" applyAlignment="1">
      <alignment horizontal="left" vertical="center" readingOrder="1"/>
    </xf>
    <xf numFmtId="0" fontId="5" fillId="0" borderId="55" xfId="3" applyFont="1" applyBorder="1" applyAlignment="1">
      <alignment horizontal="left" vertical="center" wrapText="1" readingOrder="1"/>
    </xf>
    <xf numFmtId="2" fontId="5" fillId="0" borderId="55" xfId="3" applyNumberFormat="1" applyFont="1" applyBorder="1" applyAlignment="1">
      <alignment horizontal="center" vertical="center" readingOrder="1"/>
    </xf>
    <xf numFmtId="0" fontId="5" fillId="0" borderId="51" xfId="3" applyFont="1" applyBorder="1" applyAlignment="1">
      <alignment horizontal="center" vertical="center" wrapText="1" readingOrder="1"/>
    </xf>
    <xf numFmtId="0" fontId="5" fillId="0" borderId="52" xfId="3" applyFont="1" applyBorder="1" applyAlignment="1">
      <alignment horizontal="left" vertical="center" wrapText="1" readingOrder="1"/>
    </xf>
    <xf numFmtId="0" fontId="13" fillId="0" borderId="44" xfId="3" applyFont="1" applyBorder="1" applyAlignment="1">
      <alignment horizontal="center" vertical="center" wrapText="1" readingOrder="1"/>
    </xf>
    <xf numFmtId="0" fontId="14" fillId="0" borderId="45" xfId="3" applyFont="1" applyBorder="1" applyAlignment="1">
      <alignment horizontal="left" vertical="center" wrapText="1" readingOrder="1"/>
    </xf>
    <xf numFmtId="0" fontId="13" fillId="0" borderId="51" xfId="3" applyFont="1" applyBorder="1" applyAlignment="1">
      <alignment horizontal="center" vertical="center" wrapText="1" readingOrder="1"/>
    </xf>
    <xf numFmtId="0" fontId="14" fillId="0" borderId="52" xfId="3" applyFont="1" applyBorder="1" applyAlignment="1">
      <alignment horizontal="left" vertical="center" wrapText="1" readingOrder="1"/>
    </xf>
    <xf numFmtId="0" fontId="5" fillId="0" borderId="54" xfId="3" applyFont="1" applyBorder="1" applyAlignment="1">
      <alignment horizontal="center" vertical="center" wrapText="1" readingOrder="1"/>
    </xf>
    <xf numFmtId="0" fontId="13" fillId="0" borderId="45" xfId="3" applyFont="1" applyBorder="1" applyAlignment="1">
      <alignment horizontal="left" vertical="center" wrapText="1" readingOrder="1"/>
    </xf>
    <xf numFmtId="0" fontId="13" fillId="0" borderId="52" xfId="3" applyFont="1" applyBorder="1" applyAlignment="1">
      <alignment horizontal="left" vertical="center" wrapText="1" readingOrder="1"/>
    </xf>
    <xf numFmtId="0" fontId="15" fillId="0" borderId="44" xfId="3" applyFont="1" applyBorder="1" applyAlignment="1">
      <alignment horizontal="center" vertical="center" wrapText="1" readingOrder="1"/>
    </xf>
    <xf numFmtId="0" fontId="5" fillId="0" borderId="45" xfId="3" applyFont="1" applyBorder="1" applyAlignment="1">
      <alignment horizontal="left" vertical="center" wrapText="1" readingOrder="1"/>
    </xf>
    <xf numFmtId="0" fontId="15" fillId="0" borderId="44" xfId="3" applyFont="1" applyBorder="1" applyAlignment="1">
      <alignment horizontal="left" vertical="center" wrapText="1" readingOrder="1"/>
    </xf>
    <xf numFmtId="0" fontId="15" fillId="0" borderId="45" xfId="3" applyFont="1" applyBorder="1" applyAlignment="1">
      <alignment horizontal="left" vertical="center" wrapText="1" readingOrder="1"/>
    </xf>
    <xf numFmtId="0" fontId="15" fillId="0" borderId="51" xfId="3" applyFont="1" applyBorder="1" applyAlignment="1">
      <alignment horizontal="left" vertical="center" wrapText="1" readingOrder="1"/>
    </xf>
    <xf numFmtId="0" fontId="15" fillId="0" borderId="52" xfId="3" applyFont="1" applyBorder="1" applyAlignment="1">
      <alignment horizontal="left" vertical="center" wrapText="1" readingOrder="1"/>
    </xf>
    <xf numFmtId="0" fontId="15" fillId="0" borderId="22" xfId="3" applyFont="1" applyBorder="1" applyAlignment="1">
      <alignment horizontal="left" vertical="center" wrapText="1" readingOrder="1"/>
    </xf>
    <xf numFmtId="0" fontId="15" fillId="0" borderId="23" xfId="3" applyFont="1" applyBorder="1" applyAlignment="1">
      <alignment horizontal="left" vertical="center" wrapText="1" readingOrder="1"/>
    </xf>
    <xf numFmtId="2" fontId="16" fillId="3" borderId="55" xfId="3" applyNumberFormat="1" applyFont="1" applyFill="1" applyBorder="1" applyAlignment="1">
      <alignment horizontal="center" vertical="center" readingOrder="1"/>
    </xf>
    <xf numFmtId="0" fontId="16" fillId="3" borderId="55" xfId="3" applyFont="1" applyFill="1" applyBorder="1" applyAlignment="1">
      <alignment horizontal="left" vertical="center" wrapText="1" readingOrder="1"/>
    </xf>
    <xf numFmtId="2" fontId="17" fillId="0" borderId="59" xfId="0" applyNumberFormat="1" applyFont="1" applyBorder="1" applyAlignment="1">
      <alignment horizontal="center" vertical="center"/>
    </xf>
    <xf numFmtId="0" fontId="15" fillId="0" borderId="32" xfId="3" applyFont="1" applyBorder="1" applyAlignment="1">
      <alignment horizontal="left" vertical="center" wrapText="1" readingOrder="1"/>
    </xf>
    <xf numFmtId="0" fontId="15" fillId="0" borderId="33" xfId="3" applyFont="1" applyBorder="1" applyAlignment="1">
      <alignment horizontal="left" vertical="center" wrapText="1" readingOrder="1"/>
    </xf>
    <xf numFmtId="2" fontId="18" fillId="0" borderId="60" xfId="3" applyNumberFormat="1" applyFont="1" applyBorder="1" applyAlignment="1">
      <alignment horizontal="center" vertical="center" readingOrder="1"/>
    </xf>
    <xf numFmtId="0" fontId="19" fillId="0" borderId="0" xfId="3" applyFont="1" applyAlignment="1">
      <alignment vertical="top"/>
    </xf>
    <xf numFmtId="0" fontId="12" fillId="0" borderId="0" xfId="3" applyFont="1"/>
    <xf numFmtId="0" fontId="21" fillId="0" borderId="0" xfId="3" applyFont="1" applyAlignment="1">
      <alignment wrapText="1"/>
    </xf>
    <xf numFmtId="0" fontId="8" fillId="0" borderId="0" xfId="3" applyFont="1" applyBorder="1" applyAlignment="1">
      <alignment wrapText="1"/>
    </xf>
    <xf numFmtId="0" fontId="8" fillId="0" borderId="0" xfId="3" applyFont="1" applyAlignment="1">
      <alignment wrapText="1"/>
    </xf>
    <xf numFmtId="0" fontId="22" fillId="0" borderId="0" xfId="3" applyFont="1" applyBorder="1" applyAlignment="1">
      <alignment vertical="top" readingOrder="1"/>
    </xf>
    <xf numFmtId="0" fontId="21" fillId="0" borderId="0" xfId="3" applyFont="1" applyAlignment="1">
      <alignment horizontal="left" wrapText="1" readingOrder="1"/>
    </xf>
    <xf numFmtId="0" fontId="2" fillId="0" borderId="0" xfId="3" applyAlignment="1">
      <alignment vertical="center"/>
    </xf>
    <xf numFmtId="0" fontId="22" fillId="4" borderId="0" xfId="3" applyFont="1" applyFill="1" applyBorder="1" applyAlignment="1">
      <alignment vertical="top" readingOrder="1"/>
    </xf>
    <xf numFmtId="2" fontId="29" fillId="5" borderId="78" xfId="2" applyNumberFormat="1" applyFont="1" applyFill="1" applyBorder="1" applyAlignment="1" applyProtection="1">
      <alignment horizontal="center" vertical="center"/>
    </xf>
    <xf numFmtId="2" fontId="29" fillId="5" borderId="65" xfId="2" applyNumberFormat="1" applyFont="1" applyFill="1" applyBorder="1" applyAlignment="1" applyProtection="1">
      <alignment horizontal="center" vertical="center"/>
    </xf>
    <xf numFmtId="2" fontId="29" fillId="5" borderId="81" xfId="2" applyNumberFormat="1" applyFont="1" applyFill="1" applyBorder="1" applyAlignment="1" applyProtection="1">
      <alignment horizontal="center" vertical="center"/>
    </xf>
    <xf numFmtId="2" fontId="29" fillId="5" borderId="71" xfId="2" applyNumberFormat="1" applyFont="1" applyFill="1" applyBorder="1" applyAlignment="1" applyProtection="1">
      <alignment horizontal="center" vertical="center"/>
    </xf>
    <xf numFmtId="2" fontId="29" fillId="5" borderId="68" xfId="2" applyNumberFormat="1" applyFont="1" applyFill="1" applyBorder="1" applyAlignment="1" applyProtection="1">
      <alignment horizontal="center" vertical="center"/>
    </xf>
    <xf numFmtId="0" fontId="2" fillId="0" borderId="0" xfId="3" applyProtection="1"/>
    <xf numFmtId="0" fontId="27" fillId="4" borderId="0" xfId="3" applyFont="1" applyFill="1" applyBorder="1" applyProtection="1"/>
    <xf numFmtId="0" fontId="27" fillId="4" borderId="59" xfId="3" applyFont="1" applyFill="1" applyBorder="1" applyProtection="1"/>
    <xf numFmtId="0" fontId="26" fillId="4" borderId="72" xfId="3" applyFont="1" applyFill="1" applyBorder="1" applyAlignment="1" applyProtection="1">
      <alignment horizontal="center" vertical="center" wrapText="1" readingOrder="1"/>
    </xf>
    <xf numFmtId="0" fontId="26" fillId="4" borderId="73" xfId="3" applyFont="1" applyFill="1" applyBorder="1" applyAlignment="1" applyProtection="1">
      <alignment horizontal="left" vertical="center" wrapText="1" readingOrder="1"/>
    </xf>
    <xf numFmtId="0" fontId="26" fillId="4" borderId="73" xfId="3" applyFont="1" applyFill="1" applyBorder="1" applyAlignment="1" applyProtection="1">
      <alignment horizontal="left" vertical="center" readingOrder="1"/>
    </xf>
    <xf numFmtId="0" fontId="2" fillId="0" borderId="0" xfId="3" applyAlignment="1" applyProtection="1">
      <alignment vertical="center"/>
    </xf>
    <xf numFmtId="0" fontId="26" fillId="4" borderId="77" xfId="3" applyFont="1" applyFill="1" applyBorder="1" applyAlignment="1" applyProtection="1">
      <alignment horizontal="center" vertical="center" wrapText="1" readingOrder="1"/>
    </xf>
    <xf numFmtId="0" fontId="26" fillId="4" borderId="75" xfId="3" applyFont="1" applyFill="1" applyBorder="1" applyAlignment="1" applyProtection="1">
      <alignment horizontal="left" vertical="center" wrapText="1" readingOrder="1"/>
    </xf>
    <xf numFmtId="0" fontId="26" fillId="4" borderId="78" xfId="3" applyFont="1" applyFill="1" applyBorder="1" applyAlignment="1" applyProtection="1">
      <alignment horizontal="center" vertical="center" readingOrder="1"/>
    </xf>
    <xf numFmtId="2" fontId="29" fillId="5" borderId="79" xfId="2" applyNumberFormat="1" applyFont="1" applyFill="1" applyBorder="1" applyAlignment="1" applyProtection="1">
      <alignment horizontal="center" vertical="center"/>
    </xf>
    <xf numFmtId="0" fontId="26" fillId="4" borderId="6" xfId="3" applyFont="1" applyFill="1" applyBorder="1" applyAlignment="1" applyProtection="1">
      <alignment horizontal="center" vertical="center" wrapText="1" readingOrder="1"/>
    </xf>
    <xf numFmtId="0" fontId="26" fillId="4" borderId="0" xfId="3" applyFont="1" applyFill="1" applyBorder="1" applyAlignment="1" applyProtection="1">
      <alignment horizontal="left" vertical="center" wrapText="1" readingOrder="1"/>
    </xf>
    <xf numFmtId="0" fontId="26" fillId="4" borderId="65" xfId="3" applyFont="1" applyFill="1" applyBorder="1" applyAlignment="1" applyProtection="1">
      <alignment horizontal="center" vertical="center" readingOrder="1"/>
    </xf>
    <xf numFmtId="2" fontId="29" fillId="5" borderId="66" xfId="2" applyNumberFormat="1" applyFont="1" applyFill="1" applyBorder="1" applyAlignment="1" applyProtection="1">
      <alignment horizontal="center" vertical="center"/>
    </xf>
    <xf numFmtId="0" fontId="26" fillId="4" borderId="73" xfId="3" applyFont="1" applyFill="1" applyBorder="1" applyAlignment="1" applyProtection="1">
      <alignment vertical="center" wrapText="1"/>
    </xf>
    <xf numFmtId="0" fontId="26" fillId="4" borderId="81" xfId="3" applyFont="1" applyFill="1" applyBorder="1" applyAlignment="1" applyProtection="1">
      <alignment horizontal="center" vertical="center" readingOrder="1"/>
    </xf>
    <xf numFmtId="2" fontId="29" fillId="5" borderId="82" xfId="2" applyNumberFormat="1" applyFont="1" applyFill="1" applyBorder="1" applyAlignment="1" applyProtection="1">
      <alignment horizontal="center" vertical="center"/>
    </xf>
    <xf numFmtId="0" fontId="27" fillId="4" borderId="81" xfId="3" applyFont="1" applyFill="1" applyBorder="1" applyAlignment="1" applyProtection="1">
      <alignment horizontal="center"/>
    </xf>
    <xf numFmtId="0" fontId="26" fillId="4" borderId="63" xfId="3" applyFont="1" applyFill="1" applyBorder="1" applyAlignment="1" applyProtection="1">
      <alignment horizontal="left" vertical="center" readingOrder="1"/>
    </xf>
    <xf numFmtId="0" fontId="27" fillId="4" borderId="63" xfId="3" applyFont="1" applyFill="1" applyBorder="1" applyAlignment="1" applyProtection="1">
      <alignment horizontal="center"/>
    </xf>
    <xf numFmtId="9" fontId="2" fillId="4" borderId="63" xfId="3" applyNumberFormat="1" applyFill="1" applyBorder="1" applyProtection="1"/>
    <xf numFmtId="0" fontId="27" fillId="4" borderId="64" xfId="3" applyFont="1" applyFill="1" applyBorder="1" applyProtection="1"/>
    <xf numFmtId="0" fontId="27" fillId="4" borderId="78" xfId="3" applyFont="1" applyFill="1" applyBorder="1" applyAlignment="1" applyProtection="1">
      <alignment horizontal="center"/>
    </xf>
    <xf numFmtId="0" fontId="27" fillId="4" borderId="65" xfId="3" applyFont="1" applyFill="1" applyBorder="1" applyAlignment="1" applyProtection="1">
      <alignment horizontal="center"/>
    </xf>
    <xf numFmtId="0" fontId="26" fillId="4" borderId="0" xfId="3" applyFont="1" applyFill="1" applyBorder="1" applyAlignment="1" applyProtection="1">
      <alignment horizontal="left" vertical="center" readingOrder="1"/>
    </xf>
    <xf numFmtId="0" fontId="27" fillId="4" borderId="0" xfId="3" applyFont="1" applyFill="1" applyBorder="1" applyAlignment="1" applyProtection="1">
      <alignment horizontal="center"/>
    </xf>
    <xf numFmtId="0" fontId="2" fillId="4" borderId="0" xfId="3" applyFill="1" applyBorder="1" applyProtection="1"/>
    <xf numFmtId="0" fontId="2" fillId="4" borderId="59" xfId="3" applyFill="1" applyBorder="1" applyProtection="1"/>
    <xf numFmtId="0" fontId="2" fillId="4" borderId="78" xfId="3" applyFill="1" applyBorder="1" applyProtection="1"/>
    <xf numFmtId="0" fontId="2" fillId="4" borderId="79" xfId="3" applyFill="1" applyBorder="1" applyProtection="1"/>
    <xf numFmtId="0" fontId="2" fillId="4" borderId="65" xfId="3" applyFill="1" applyBorder="1" applyProtection="1"/>
    <xf numFmtId="0" fontId="2" fillId="4" borderId="66" xfId="3" applyFill="1" applyBorder="1" applyProtection="1"/>
    <xf numFmtId="0" fontId="2" fillId="4" borderId="81" xfId="3" applyFill="1" applyBorder="1" applyProtection="1"/>
    <xf numFmtId="0" fontId="2" fillId="4" borderId="82" xfId="3" applyFill="1" applyBorder="1" applyProtection="1"/>
    <xf numFmtId="0" fontId="26" fillId="4" borderId="13" xfId="3" applyFont="1" applyFill="1" applyBorder="1" applyAlignment="1" applyProtection="1">
      <alignment horizontal="left" vertical="center" wrapText="1" readingOrder="1"/>
    </xf>
    <xf numFmtId="0" fontId="26" fillId="4" borderId="68" xfId="3" applyFont="1" applyFill="1" applyBorder="1" applyAlignment="1" applyProtection="1">
      <alignment horizontal="left" vertical="center" readingOrder="1"/>
    </xf>
    <xf numFmtId="0" fontId="27" fillId="4" borderId="68" xfId="3" applyFont="1" applyFill="1" applyBorder="1" applyAlignment="1" applyProtection="1">
      <alignment horizontal="center"/>
    </xf>
    <xf numFmtId="2" fontId="29" fillId="5" borderId="69" xfId="2" applyNumberFormat="1" applyFont="1" applyFill="1" applyBorder="1" applyAlignment="1" applyProtection="1">
      <alignment horizontal="center" vertical="center"/>
    </xf>
    <xf numFmtId="0" fontId="2" fillId="4" borderId="68" xfId="3" applyFill="1" applyBorder="1" applyProtection="1"/>
    <xf numFmtId="0" fontId="2" fillId="4" borderId="69" xfId="3" applyFill="1" applyBorder="1" applyProtection="1"/>
    <xf numFmtId="0" fontId="27" fillId="0" borderId="0" xfId="3" applyFont="1" applyAlignment="1" applyProtection="1">
      <alignment horizontal="center"/>
    </xf>
    <xf numFmtId="0" fontId="31" fillId="4" borderId="73" xfId="3" quotePrefix="1" applyFont="1" applyFill="1" applyBorder="1" applyAlignment="1" applyProtection="1">
      <alignment horizontal="center" vertical="center" wrapText="1" readingOrder="1"/>
    </xf>
    <xf numFmtId="9" fontId="27" fillId="4" borderId="78" xfId="2" applyFont="1" applyFill="1" applyBorder="1" applyAlignment="1" applyProtection="1">
      <alignment horizontal="center" vertical="center"/>
    </xf>
    <xf numFmtId="9" fontId="27" fillId="4" borderId="65" xfId="2" applyFont="1" applyFill="1" applyBorder="1" applyAlignment="1" applyProtection="1">
      <alignment horizontal="center" vertical="center"/>
    </xf>
    <xf numFmtId="9" fontId="27" fillId="4" borderId="81" xfId="2" applyFont="1" applyFill="1" applyBorder="1" applyAlignment="1" applyProtection="1">
      <alignment horizontal="center" vertical="center"/>
    </xf>
    <xf numFmtId="0" fontId="37" fillId="0" borderId="0" xfId="3" applyFont="1" applyAlignment="1" applyProtection="1">
      <alignment horizontal="center"/>
    </xf>
    <xf numFmtId="0" fontId="2" fillId="4" borderId="0" xfId="3" applyFill="1" applyProtection="1"/>
    <xf numFmtId="0" fontId="27" fillId="4" borderId="0" xfId="3" applyFont="1" applyFill="1" applyAlignment="1" applyProtection="1">
      <alignment horizontal="center"/>
    </xf>
    <xf numFmtId="0" fontId="2" fillId="4" borderId="0" xfId="3" applyFill="1" applyAlignment="1" applyProtection="1">
      <alignment horizontal="right"/>
    </xf>
    <xf numFmtId="0" fontId="27" fillId="4" borderId="0" xfId="3" applyFont="1" applyFill="1" applyAlignment="1" applyProtection="1">
      <alignment horizontal="right"/>
    </xf>
    <xf numFmtId="0" fontId="2" fillId="4" borderId="0" xfId="3" applyFill="1" applyAlignment="1" applyProtection="1">
      <alignment horizontal="center"/>
    </xf>
    <xf numFmtId="0" fontId="26" fillId="4" borderId="0" xfId="3" applyFont="1" applyFill="1" applyBorder="1" applyAlignment="1" applyProtection="1">
      <alignment horizontal="center" vertical="center" readingOrder="1"/>
    </xf>
    <xf numFmtId="0" fontId="26" fillId="4" borderId="0" xfId="3" applyFont="1" applyFill="1" applyBorder="1" applyAlignment="1" applyProtection="1">
      <alignment horizontal="left" wrapText="1" readingOrder="1"/>
    </xf>
    <xf numFmtId="0" fontId="27" fillId="4" borderId="0" xfId="3" applyFont="1" applyFill="1" applyProtection="1"/>
    <xf numFmtId="0" fontId="26" fillId="4" borderId="0" xfId="3" applyFont="1" applyFill="1" applyBorder="1" applyAlignment="1" applyProtection="1">
      <alignment horizontal="center" wrapText="1" readingOrder="1"/>
    </xf>
    <xf numFmtId="0" fontId="28" fillId="4" borderId="0" xfId="3" applyFont="1" applyFill="1" applyBorder="1" applyAlignment="1" applyProtection="1">
      <alignment horizontal="left" vertical="center" wrapText="1" readingOrder="1"/>
    </xf>
    <xf numFmtId="0" fontId="26" fillId="4" borderId="0" xfId="3" applyFont="1" applyFill="1" applyBorder="1" applyAlignment="1" applyProtection="1">
      <alignment wrapText="1" readingOrder="1"/>
    </xf>
    <xf numFmtId="0" fontId="26" fillId="4" borderId="0" xfId="3" applyFont="1" applyFill="1" applyBorder="1" applyAlignment="1" applyProtection="1">
      <alignment readingOrder="1"/>
    </xf>
    <xf numFmtId="0" fontId="1" fillId="4" borderId="85" xfId="3" applyFont="1" applyFill="1" applyBorder="1" applyProtection="1"/>
    <xf numFmtId="0" fontId="2" fillId="4" borderId="85" xfId="3" applyFill="1" applyBorder="1" applyProtection="1"/>
    <xf numFmtId="0" fontId="27" fillId="4" borderId="85" xfId="3" applyFont="1" applyFill="1" applyBorder="1" applyAlignment="1" applyProtection="1">
      <alignment horizontal="center"/>
    </xf>
    <xf numFmtId="0" fontId="22" fillId="4" borderId="0" xfId="3" applyFont="1" applyFill="1" applyBorder="1" applyAlignment="1" applyProtection="1">
      <alignment vertical="top" readingOrder="1"/>
    </xf>
    <xf numFmtId="9" fontId="2" fillId="4" borderId="0" xfId="3" applyNumberFormat="1" applyFill="1" applyAlignment="1" applyProtection="1">
      <alignment horizontal="center"/>
    </xf>
    <xf numFmtId="0" fontId="27" fillId="4" borderId="0" xfId="3" quotePrefix="1" applyFont="1" applyFill="1" applyAlignment="1" applyProtection="1">
      <alignment wrapText="1"/>
    </xf>
    <xf numFmtId="0" fontId="34" fillId="4" borderId="0" xfId="3" applyFont="1" applyFill="1" applyProtection="1"/>
    <xf numFmtId="0" fontId="27" fillId="4" borderId="0" xfId="3" quotePrefix="1" applyFont="1" applyFill="1" applyAlignment="1" applyProtection="1">
      <alignment vertical="center" wrapText="1"/>
    </xf>
    <xf numFmtId="0" fontId="12" fillId="4" borderId="0" xfId="3" applyFont="1" applyFill="1"/>
    <xf numFmtId="0" fontId="2" fillId="4" borderId="0" xfId="3" applyFill="1"/>
    <xf numFmtId="0" fontId="8" fillId="4" borderId="0" xfId="3" applyFont="1" applyFill="1" applyAlignment="1">
      <alignment wrapText="1"/>
    </xf>
    <xf numFmtId="0" fontId="26" fillId="6" borderId="0" xfId="3" applyFont="1" applyFill="1" applyBorder="1" applyAlignment="1" applyProtection="1">
      <alignment readingOrder="1"/>
      <protection locked="0"/>
    </xf>
    <xf numFmtId="43" fontId="29" fillId="6" borderId="80" xfId="1" applyFont="1" applyFill="1" applyBorder="1" applyAlignment="1" applyProtection="1">
      <alignment horizontal="center" vertical="center"/>
      <protection locked="0"/>
    </xf>
    <xf numFmtId="43" fontId="29" fillId="6" borderId="67" xfId="1" applyFont="1" applyFill="1" applyBorder="1" applyAlignment="1" applyProtection="1">
      <alignment horizontal="center" vertical="center"/>
      <protection locked="0"/>
    </xf>
    <xf numFmtId="43" fontId="29" fillId="6" borderId="83" xfId="1" applyFont="1" applyFill="1" applyBorder="1" applyAlignment="1" applyProtection="1">
      <alignment horizontal="center" vertical="center"/>
      <protection locked="0"/>
    </xf>
    <xf numFmtId="43" fontId="29" fillId="6" borderId="70" xfId="1" applyFont="1" applyFill="1" applyBorder="1" applyAlignment="1" applyProtection="1">
      <alignment horizontal="center" vertical="center"/>
      <protection locked="0"/>
    </xf>
    <xf numFmtId="43" fontId="29" fillId="6" borderId="78" xfId="1" applyFont="1" applyFill="1" applyBorder="1" applyAlignment="1" applyProtection="1">
      <alignment horizontal="center" vertical="center"/>
      <protection locked="0"/>
    </xf>
    <xf numFmtId="43" fontId="29" fillId="6" borderId="65" xfId="1" applyFont="1" applyFill="1" applyBorder="1" applyAlignment="1" applyProtection="1">
      <alignment horizontal="center" vertical="center"/>
      <protection locked="0"/>
    </xf>
    <xf numFmtId="43" fontId="29" fillId="6" borderId="81" xfId="1" applyFont="1" applyFill="1" applyBorder="1" applyAlignment="1" applyProtection="1">
      <alignment horizontal="center" vertical="center"/>
      <protection locked="0"/>
    </xf>
    <xf numFmtId="43" fontId="29" fillId="6" borderId="68" xfId="1" applyFont="1" applyFill="1" applyBorder="1" applyAlignment="1" applyProtection="1">
      <alignment horizontal="center" vertical="center"/>
      <protection locked="0"/>
    </xf>
    <xf numFmtId="0" fontId="39" fillId="0" borderId="0" xfId="0" applyFont="1"/>
    <xf numFmtId="0" fontId="0" fillId="0" borderId="0" xfId="0" applyAlignment="1"/>
    <xf numFmtId="0" fontId="3" fillId="4" borderId="0" xfId="3" applyFont="1" applyFill="1" applyProtection="1"/>
    <xf numFmtId="0" fontId="2" fillId="4" borderId="0" xfId="3" applyFill="1" applyAlignment="1" applyProtection="1">
      <alignment horizontal="center" vertical="center"/>
    </xf>
    <xf numFmtId="0" fontId="27" fillId="4" borderId="0" xfId="3" applyFont="1" applyFill="1" applyBorder="1" applyAlignment="1" applyProtection="1">
      <alignment horizontal="center" vertical="center"/>
    </xf>
    <xf numFmtId="10" fontId="27" fillId="4" borderId="78" xfId="2" applyNumberFormat="1" applyFont="1" applyFill="1" applyBorder="1" applyAlignment="1" applyProtection="1">
      <alignment horizontal="center" vertical="center"/>
    </xf>
    <xf numFmtId="10" fontId="27" fillId="4" borderId="81" xfId="2" applyNumberFormat="1" applyFont="1" applyFill="1" applyBorder="1" applyAlignment="1" applyProtection="1">
      <alignment horizontal="center" vertical="center"/>
    </xf>
    <xf numFmtId="10" fontId="27" fillId="4" borderId="65" xfId="2" applyNumberFormat="1" applyFont="1" applyFill="1" applyBorder="1" applyAlignment="1" applyProtection="1">
      <alignment horizontal="center" vertical="center"/>
    </xf>
    <xf numFmtId="10" fontId="27" fillId="4" borderId="68" xfId="2" applyNumberFormat="1" applyFont="1" applyFill="1" applyBorder="1" applyAlignment="1" applyProtection="1">
      <alignment horizontal="center" vertical="center"/>
    </xf>
    <xf numFmtId="165" fontId="3" fillId="4" borderId="84" xfId="3" applyNumberFormat="1" applyFont="1" applyFill="1" applyBorder="1" applyAlignment="1" applyProtection="1">
      <alignment horizontal="center" vertical="center"/>
    </xf>
    <xf numFmtId="0" fontId="2" fillId="0" borderId="0" xfId="3" applyAlignment="1" applyProtection="1">
      <alignment horizontal="center" vertical="center"/>
    </xf>
    <xf numFmtId="0" fontId="22" fillId="4" borderId="0" xfId="3" applyFont="1" applyFill="1" applyBorder="1" applyAlignment="1">
      <alignment vertical="center" readingOrder="1"/>
    </xf>
    <xf numFmtId="0" fontId="27" fillId="4" borderId="78" xfId="3" quotePrefix="1" applyFont="1" applyFill="1" applyBorder="1" applyAlignment="1" applyProtection="1">
      <alignment horizontal="center"/>
    </xf>
    <xf numFmtId="0" fontId="27" fillId="4" borderId="65" xfId="3" quotePrefix="1" applyFont="1" applyFill="1" applyBorder="1" applyAlignment="1" applyProtection="1">
      <alignment horizontal="center"/>
    </xf>
    <xf numFmtId="0" fontId="27" fillId="4" borderId="78" xfId="3" applyFont="1" applyFill="1" applyBorder="1" applyAlignment="1" applyProtection="1">
      <alignment horizontal="center" vertical="center"/>
    </xf>
    <xf numFmtId="0" fontId="27" fillId="4" borderId="65" xfId="3" applyFont="1" applyFill="1" applyBorder="1" applyAlignment="1" applyProtection="1">
      <alignment horizontal="center" vertical="center"/>
    </xf>
    <xf numFmtId="164" fontId="2" fillId="0" borderId="0" xfId="3" applyNumberFormat="1" applyProtection="1"/>
    <xf numFmtId="0" fontId="0" fillId="0" borderId="7" xfId="0" applyBorder="1" applyAlignment="1">
      <alignment horizontal="center" vertical="top"/>
    </xf>
    <xf numFmtId="0" fontId="0" fillId="0" borderId="7" xfId="0" quotePrefix="1" applyBorder="1" applyAlignment="1">
      <alignment horizontal="center" vertical="center"/>
    </xf>
    <xf numFmtId="0" fontId="0" fillId="0" borderId="7" xfId="0" quotePrefix="1" applyBorder="1" applyAlignment="1">
      <alignment horizontal="left" vertical="center" wrapText="1"/>
    </xf>
    <xf numFmtId="0" fontId="40" fillId="0" borderId="7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Border="1" applyAlignment="1">
      <alignment vertical="top" wrapText="1"/>
    </xf>
    <xf numFmtId="0" fontId="2" fillId="4" borderId="85" xfId="3" applyFill="1" applyBorder="1" applyAlignment="1" applyProtection="1">
      <alignment horizontal="center"/>
    </xf>
    <xf numFmtId="0" fontId="26" fillId="4" borderId="0" xfId="3" applyFont="1" applyFill="1" applyBorder="1" applyAlignment="1" applyProtection="1">
      <alignment horizontal="left" wrapText="1" readingOrder="1"/>
    </xf>
    <xf numFmtId="0" fontId="26" fillId="6" borderId="0" xfId="3" applyFont="1" applyFill="1" applyBorder="1" applyAlignment="1" applyProtection="1">
      <alignment horizontal="left" wrapText="1" readingOrder="1"/>
      <protection locked="0"/>
    </xf>
    <xf numFmtId="0" fontId="26" fillId="4" borderId="0" xfId="3" applyFont="1" applyFill="1" applyBorder="1" applyAlignment="1" applyProtection="1">
      <alignment horizontal="left" vertical="center" wrapText="1" readingOrder="1"/>
    </xf>
    <xf numFmtId="0" fontId="27" fillId="4" borderId="0" xfId="3" applyFont="1" applyFill="1" applyBorder="1" applyAlignment="1" applyProtection="1">
      <alignment horizontal="left" vertical="center"/>
    </xf>
    <xf numFmtId="0" fontId="3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6" fillId="4" borderId="87" xfId="3" applyFont="1" applyFill="1" applyBorder="1" applyAlignment="1" applyProtection="1">
      <alignment horizontal="center" vertical="center" wrapText="1" readingOrder="1"/>
    </xf>
    <xf numFmtId="0" fontId="26" fillId="4" borderId="30" xfId="3" applyFont="1" applyFill="1" applyBorder="1" applyAlignment="1" applyProtection="1">
      <alignment horizontal="left" vertical="center" wrapText="1" readingOrder="1"/>
    </xf>
    <xf numFmtId="0" fontId="26" fillId="4" borderId="30" xfId="3" applyFont="1" applyFill="1" applyBorder="1" applyAlignment="1" applyProtection="1">
      <alignment horizontal="left" vertical="center" readingOrder="1"/>
    </xf>
    <xf numFmtId="0" fontId="26" fillId="4" borderId="30" xfId="3" applyFont="1" applyFill="1" applyBorder="1" applyAlignment="1" applyProtection="1">
      <alignment horizontal="center" vertical="center" readingOrder="1"/>
    </xf>
    <xf numFmtId="2" fontId="29" fillId="5" borderId="30" xfId="2" applyNumberFormat="1" applyFont="1" applyFill="1" applyBorder="1" applyAlignment="1" applyProtection="1">
      <alignment horizontal="center" vertical="center"/>
    </xf>
    <xf numFmtId="2" fontId="29" fillId="5" borderId="31" xfId="2" applyNumberFormat="1" applyFont="1" applyFill="1" applyBorder="1" applyAlignment="1" applyProtection="1">
      <alignment horizontal="center" vertical="center"/>
    </xf>
    <xf numFmtId="10" fontId="27" fillId="4" borderId="30" xfId="2" applyNumberFormat="1" applyFont="1" applyFill="1" applyBorder="1" applyAlignment="1" applyProtection="1">
      <alignment horizontal="center" vertical="center"/>
    </xf>
    <xf numFmtId="9" fontId="2" fillId="4" borderId="30" xfId="3" applyNumberFormat="1" applyFill="1" applyBorder="1" applyAlignment="1" applyProtection="1">
      <alignment horizontal="center" vertical="center"/>
    </xf>
    <xf numFmtId="0" fontId="27" fillId="4" borderId="31" xfId="3" applyFont="1" applyFill="1" applyBorder="1" applyAlignment="1" applyProtection="1">
      <alignment horizontal="left" vertical="center" wrapText="1"/>
    </xf>
    <xf numFmtId="9" fontId="29" fillId="6" borderId="87" xfId="2" applyFont="1" applyFill="1" applyBorder="1" applyAlignment="1" applyProtection="1">
      <alignment horizontal="center" vertical="center"/>
      <protection locked="0"/>
    </xf>
    <xf numFmtId="9" fontId="29" fillId="6" borderId="30" xfId="2" applyFont="1" applyFill="1" applyBorder="1" applyAlignment="1" applyProtection="1">
      <alignment horizontal="center" vertical="center"/>
      <protection locked="0"/>
    </xf>
    <xf numFmtId="9" fontId="29" fillId="6" borderId="65" xfId="2" applyFont="1" applyFill="1" applyBorder="1" applyAlignment="1" applyProtection="1">
      <alignment horizontal="center" vertical="center"/>
      <protection locked="0"/>
    </xf>
    <xf numFmtId="9" fontId="29" fillId="6" borderId="67" xfId="2" applyFont="1" applyFill="1" applyBorder="1" applyAlignment="1" applyProtection="1">
      <alignment horizontal="center" vertical="center"/>
      <protection locked="0"/>
    </xf>
    <xf numFmtId="0" fontId="26" fillId="4" borderId="0" xfId="3" applyFont="1" applyFill="1" applyBorder="1" applyAlignment="1" applyProtection="1">
      <alignment horizontal="center" vertical="center" wrapText="1" readingOrder="1"/>
    </xf>
    <xf numFmtId="0" fontId="2" fillId="4" borderId="6" xfId="3" applyFill="1" applyBorder="1" applyAlignment="1" applyProtection="1">
      <alignment horizontal="center"/>
    </xf>
    <xf numFmtId="0" fontId="2" fillId="4" borderId="77" xfId="3" applyFill="1" applyBorder="1" applyAlignment="1" applyProtection="1">
      <alignment horizontal="center"/>
    </xf>
    <xf numFmtId="0" fontId="2" fillId="4" borderId="72" xfId="3" applyFill="1" applyBorder="1" applyAlignment="1" applyProtection="1">
      <alignment horizontal="center"/>
    </xf>
    <xf numFmtId="0" fontId="2" fillId="4" borderId="77" xfId="3" applyFill="1" applyBorder="1" applyAlignment="1" applyProtection="1">
      <alignment horizontal="center" vertical="center"/>
    </xf>
    <xf numFmtId="0" fontId="2" fillId="4" borderId="12" xfId="3" applyFill="1" applyBorder="1" applyAlignment="1" applyProtection="1">
      <alignment horizontal="center"/>
    </xf>
    <xf numFmtId="0" fontId="2" fillId="4" borderId="84" xfId="3" applyFill="1" applyBorder="1" applyAlignment="1" applyProtection="1">
      <alignment horizontal="center"/>
    </xf>
    <xf numFmtId="0" fontId="19" fillId="4" borderId="0" xfId="3" applyFont="1" applyFill="1" applyAlignment="1">
      <alignment horizontal="center" vertical="top"/>
    </xf>
    <xf numFmtId="0" fontId="2" fillId="0" borderId="0" xfId="3" applyAlignment="1" applyProtection="1">
      <alignment horizontal="center"/>
    </xf>
    <xf numFmtId="0" fontId="12" fillId="4" borderId="0" xfId="3" applyFont="1" applyFill="1" applyAlignment="1">
      <alignment horizontal="center"/>
    </xf>
    <xf numFmtId="165" fontId="3" fillId="0" borderId="0" xfId="2" applyNumberFormat="1" applyFont="1" applyAlignment="1" applyProtection="1">
      <alignment horizontal="left" vertical="center"/>
    </xf>
    <xf numFmtId="10" fontId="2" fillId="0" borderId="0" xfId="2" applyNumberFormat="1" applyFont="1" applyProtection="1">
      <protection hidden="1"/>
    </xf>
    <xf numFmtId="0" fontId="38" fillId="4" borderId="0" xfId="3" applyFont="1" applyFill="1" applyAlignment="1" applyProtection="1">
      <alignment horizontal="left"/>
    </xf>
    <xf numFmtId="0" fontId="26" fillId="4" borderId="0" xfId="3" quotePrefix="1" applyFont="1" applyFill="1" applyBorder="1" applyAlignment="1" applyProtection="1">
      <alignment wrapText="1" readingOrder="1"/>
    </xf>
    <xf numFmtId="10" fontId="2" fillId="0" borderId="0" xfId="3" applyNumberFormat="1" applyProtection="1"/>
    <xf numFmtId="2" fontId="26" fillId="4" borderId="73" xfId="3" quotePrefix="1" applyNumberFormat="1" applyFont="1" applyFill="1" applyBorder="1" applyAlignment="1" applyProtection="1">
      <alignment horizontal="center" vertical="center" readingOrder="1"/>
    </xf>
    <xf numFmtId="2" fontId="30" fillId="6" borderId="78" xfId="3" applyNumberFormat="1" applyFont="1" applyFill="1" applyBorder="1" applyAlignment="1" applyProtection="1">
      <alignment horizontal="center" vertical="center" readingOrder="1"/>
      <protection locked="0"/>
    </xf>
    <xf numFmtId="2" fontId="30" fillId="6" borderId="65" xfId="3" applyNumberFormat="1" applyFont="1" applyFill="1" applyBorder="1" applyAlignment="1" applyProtection="1">
      <alignment horizontal="center" vertical="center" readingOrder="1"/>
      <protection locked="0"/>
    </xf>
    <xf numFmtId="43" fontId="26" fillId="6" borderId="81" xfId="1" applyFont="1" applyFill="1" applyBorder="1" applyAlignment="1" applyProtection="1">
      <alignment horizontal="center" vertical="center" wrapText="1"/>
      <protection locked="0"/>
    </xf>
    <xf numFmtId="164" fontId="30" fillId="4" borderId="30" xfId="3" applyNumberFormat="1" applyFont="1" applyFill="1" applyBorder="1" applyAlignment="1" applyProtection="1">
      <alignment horizontal="center" vertical="center" readingOrder="1"/>
    </xf>
    <xf numFmtId="0" fontId="27" fillId="6" borderId="65" xfId="3" applyFont="1" applyFill="1" applyBorder="1" applyAlignment="1" applyProtection="1">
      <alignment horizontal="center"/>
      <protection locked="0"/>
    </xf>
    <xf numFmtId="0" fontId="27" fillId="6" borderId="81" xfId="3" applyFont="1" applyFill="1" applyBorder="1" applyAlignment="1" applyProtection="1">
      <alignment horizontal="center"/>
      <protection locked="0"/>
    </xf>
    <xf numFmtId="0" fontId="27" fillId="6" borderId="68" xfId="3" applyFont="1" applyFill="1" applyBorder="1" applyAlignment="1" applyProtection="1">
      <alignment horizontal="center"/>
      <protection locked="0"/>
    </xf>
    <xf numFmtId="9" fontId="3" fillId="4" borderId="75" xfId="2" applyFont="1" applyFill="1" applyBorder="1" applyAlignment="1" applyProtection="1">
      <alignment vertical="center"/>
    </xf>
    <xf numFmtId="9" fontId="3" fillId="4" borderId="0" xfId="2" applyFont="1" applyFill="1" applyBorder="1" applyAlignment="1" applyProtection="1">
      <alignment vertical="center"/>
    </xf>
    <xf numFmtId="9" fontId="3" fillId="4" borderId="73" xfId="2" applyFont="1" applyFill="1" applyBorder="1" applyAlignment="1" applyProtection="1">
      <alignment vertical="center"/>
    </xf>
    <xf numFmtId="0" fontId="27" fillId="4" borderId="76" xfId="3" applyFont="1" applyFill="1" applyBorder="1" applyAlignment="1" applyProtection="1">
      <alignment vertical="center" wrapText="1"/>
    </xf>
    <xf numFmtId="0" fontId="27" fillId="4" borderId="59" xfId="3" applyFont="1" applyFill="1" applyBorder="1" applyAlignment="1" applyProtection="1">
      <alignment vertical="center" wrapText="1"/>
    </xf>
    <xf numFmtId="0" fontId="27" fillId="4" borderId="74" xfId="3" applyFont="1" applyFill="1" applyBorder="1" applyAlignment="1" applyProtection="1">
      <alignment vertical="center" wrapText="1"/>
    </xf>
    <xf numFmtId="9" fontId="29" fillId="6" borderId="80" xfId="2" applyFont="1" applyFill="1" applyBorder="1" applyAlignment="1" applyProtection="1">
      <alignment horizontal="center" vertical="center"/>
      <protection locked="0"/>
    </xf>
    <xf numFmtId="9" fontId="29" fillId="6" borderId="78" xfId="2" applyFont="1" applyFill="1" applyBorder="1" applyAlignment="1" applyProtection="1">
      <alignment horizontal="center" vertical="center"/>
      <protection locked="0"/>
    </xf>
    <xf numFmtId="0" fontId="43" fillId="4" borderId="78" xfId="3" applyFont="1" applyFill="1" applyBorder="1" applyAlignment="1" applyProtection="1">
      <alignment horizontal="center"/>
    </xf>
    <xf numFmtId="0" fontId="25" fillId="4" borderId="0" xfId="3" applyFont="1" applyFill="1" applyBorder="1" applyAlignment="1" applyProtection="1">
      <alignment horizontal="center" vertical="center" readingOrder="1"/>
    </xf>
    <xf numFmtId="0" fontId="35" fillId="4" borderId="87" xfId="3" quotePrefix="1" applyFont="1" applyFill="1" applyBorder="1" applyAlignment="1" applyProtection="1">
      <alignment horizontal="center" vertical="center" wrapText="1" readingOrder="1"/>
    </xf>
    <xf numFmtId="0" fontId="35" fillId="4" borderId="30" xfId="3" quotePrefix="1" applyFont="1" applyFill="1" applyBorder="1" applyAlignment="1" applyProtection="1">
      <alignment horizontal="center" vertical="center" wrapText="1" readingOrder="1"/>
    </xf>
    <xf numFmtId="9" fontId="32" fillId="4" borderId="73" xfId="2" applyFont="1" applyFill="1" applyBorder="1" applyAlignment="1" applyProtection="1">
      <alignment horizontal="center" vertical="center"/>
    </xf>
    <xf numFmtId="0" fontId="35" fillId="4" borderId="30" xfId="3" quotePrefix="1" applyFont="1" applyFill="1" applyBorder="1" applyAlignment="1" applyProtection="1">
      <alignment horizontal="center" vertical="center" readingOrder="1"/>
    </xf>
    <xf numFmtId="0" fontId="26" fillId="4" borderId="78" xfId="3" applyFont="1" applyFill="1" applyBorder="1" applyAlignment="1" applyProtection="1">
      <alignment horizontal="left" vertical="center" readingOrder="1"/>
    </xf>
    <xf numFmtId="0" fontId="26" fillId="4" borderId="65" xfId="3" applyFont="1" applyFill="1" applyBorder="1" applyAlignment="1" applyProtection="1">
      <alignment horizontal="left" vertical="center" readingOrder="1"/>
    </xf>
    <xf numFmtId="0" fontId="26" fillId="4" borderId="81" xfId="3" applyFont="1" applyFill="1" applyBorder="1" applyAlignment="1" applyProtection="1">
      <alignment horizontal="left" vertical="center" readingOrder="1"/>
    </xf>
    <xf numFmtId="0" fontId="25" fillId="4" borderId="0" xfId="3" applyFont="1" applyFill="1" applyBorder="1" applyAlignment="1" applyProtection="1">
      <alignment horizontal="center" vertical="center" wrapText="1" readingOrder="1"/>
    </xf>
    <xf numFmtId="0" fontId="25" fillId="4" borderId="6" xfId="3" applyFont="1" applyFill="1" applyBorder="1" applyAlignment="1" applyProtection="1">
      <alignment horizontal="center" vertical="center" wrapText="1" readingOrder="1"/>
    </xf>
    <xf numFmtId="0" fontId="25" fillId="4" borderId="0" xfId="3" applyFont="1" applyFill="1" applyBorder="1" applyAlignment="1" applyProtection="1">
      <alignment horizontal="center" vertical="center" wrapText="1" readingOrder="1"/>
      <protection hidden="1"/>
    </xf>
    <xf numFmtId="0" fontId="35" fillId="5" borderId="30" xfId="3" quotePrefix="1" applyFont="1" applyFill="1" applyBorder="1" applyAlignment="1" applyProtection="1">
      <alignment horizontal="center" vertical="center" wrapText="1" readingOrder="1"/>
      <protection hidden="1"/>
    </xf>
    <xf numFmtId="0" fontId="2" fillId="4" borderId="0" xfId="3" applyFill="1" applyAlignment="1" applyProtection="1">
      <alignment vertical="center"/>
    </xf>
    <xf numFmtId="0" fontId="27" fillId="4" borderId="0" xfId="3" applyFont="1" applyFill="1" applyAlignment="1" applyProtection="1">
      <alignment horizontal="center" vertical="center"/>
      <protection hidden="1"/>
    </xf>
    <xf numFmtId="0" fontId="26" fillId="4" borderId="0" xfId="3" applyFont="1" applyFill="1" applyBorder="1" applyAlignment="1" applyProtection="1">
      <alignment horizontal="left" vertical="center" wrapText="1" readingOrder="1"/>
      <protection hidden="1"/>
    </xf>
    <xf numFmtId="1" fontId="26" fillId="4" borderId="0" xfId="3" applyNumberFormat="1" applyFont="1" applyFill="1" applyBorder="1" applyAlignment="1" applyProtection="1">
      <alignment horizontal="center" vertical="center" readingOrder="1"/>
      <protection hidden="1"/>
    </xf>
    <xf numFmtId="2" fontId="28" fillId="5" borderId="73" xfId="3" quotePrefix="1" applyNumberFormat="1" applyFont="1" applyFill="1" applyBorder="1" applyAlignment="1" applyProtection="1">
      <alignment horizontal="center" vertical="center" readingOrder="1"/>
      <protection hidden="1"/>
    </xf>
    <xf numFmtId="2" fontId="41" fillId="5" borderId="78" xfId="3" applyNumberFormat="1" applyFont="1" applyFill="1" applyBorder="1" applyAlignment="1" applyProtection="1">
      <alignment horizontal="center" vertical="center" readingOrder="1"/>
      <protection hidden="1"/>
    </xf>
    <xf numFmtId="2" fontId="41" fillId="5" borderId="65" xfId="3" applyNumberFormat="1" applyFont="1" applyFill="1" applyBorder="1" applyAlignment="1" applyProtection="1">
      <alignment horizontal="center" vertical="center" readingOrder="1"/>
      <protection hidden="1"/>
    </xf>
    <xf numFmtId="43" fontId="28" fillId="5" borderId="81" xfId="1" applyFont="1" applyFill="1" applyBorder="1" applyAlignment="1" applyProtection="1">
      <alignment horizontal="center" vertical="center" wrapText="1"/>
      <protection hidden="1"/>
    </xf>
    <xf numFmtId="1" fontId="41" fillId="5" borderId="30" xfId="3" applyNumberFormat="1" applyFont="1" applyFill="1" applyBorder="1" applyAlignment="1" applyProtection="1">
      <alignment horizontal="center" vertical="center" readingOrder="1"/>
      <protection hidden="1"/>
    </xf>
    <xf numFmtId="0" fontId="42" fillId="5" borderId="63" xfId="3" applyFont="1" applyFill="1" applyBorder="1" applyAlignment="1" applyProtection="1">
      <alignment horizontal="center" vertical="center"/>
      <protection hidden="1"/>
    </xf>
    <xf numFmtId="0" fontId="42" fillId="5" borderId="78" xfId="3" applyFont="1" applyFill="1" applyBorder="1" applyAlignment="1" applyProtection="1">
      <alignment horizontal="center" vertical="center"/>
      <protection hidden="1"/>
    </xf>
    <xf numFmtId="0" fontId="42" fillId="5" borderId="65" xfId="3" applyFont="1" applyFill="1" applyBorder="1" applyAlignment="1" applyProtection="1">
      <alignment horizontal="center" vertical="center"/>
      <protection hidden="1"/>
    </xf>
    <xf numFmtId="0" fontId="42" fillId="5" borderId="81" xfId="3" applyFont="1" applyFill="1" applyBorder="1" applyAlignment="1" applyProtection="1">
      <alignment horizontal="center" vertical="center"/>
      <protection hidden="1"/>
    </xf>
    <xf numFmtId="0" fontId="42" fillId="5" borderId="0" xfId="3" applyFont="1" applyFill="1" applyBorder="1" applyAlignment="1" applyProtection="1">
      <alignment horizontal="center" vertical="center"/>
      <protection hidden="1"/>
    </xf>
    <xf numFmtId="0" fontId="42" fillId="5" borderId="68" xfId="3" applyFont="1" applyFill="1" applyBorder="1" applyAlignment="1" applyProtection="1">
      <alignment horizontal="center" vertical="center"/>
      <protection hidden="1"/>
    </xf>
    <xf numFmtId="0" fontId="27" fillId="4" borderId="85" xfId="3" applyFont="1" applyFill="1" applyBorder="1" applyAlignment="1" applyProtection="1">
      <alignment horizontal="center" vertical="center"/>
      <protection hidden="1"/>
    </xf>
    <xf numFmtId="0" fontId="12" fillId="4" borderId="0" xfId="3" applyFont="1" applyFill="1" applyAlignment="1" applyProtection="1">
      <alignment horizontal="center" vertical="center"/>
      <protection hidden="1"/>
    </xf>
    <xf numFmtId="0" fontId="2" fillId="4" borderId="0" xfId="3" applyFill="1" applyAlignment="1" applyProtection="1">
      <alignment horizontal="center" vertical="center"/>
      <protection hidden="1"/>
    </xf>
    <xf numFmtId="0" fontId="2" fillId="0" borderId="0" xfId="3" applyAlignment="1" applyProtection="1">
      <alignment horizontal="center" vertical="center"/>
      <protection hidden="1"/>
    </xf>
    <xf numFmtId="0" fontId="27" fillId="0" borderId="0" xfId="3" applyFont="1" applyAlignment="1" applyProtection="1">
      <alignment horizontal="center" vertical="center"/>
      <protection hidden="1"/>
    </xf>
    <xf numFmtId="0" fontId="25" fillId="4" borderId="1" xfId="3" applyFont="1" applyFill="1" applyBorder="1" applyAlignment="1" applyProtection="1">
      <alignment horizontal="center" vertical="center" wrapText="1" readingOrder="1"/>
    </xf>
    <xf numFmtId="0" fontId="25" fillId="4" borderId="6" xfId="3" applyFont="1" applyFill="1" applyBorder="1" applyAlignment="1" applyProtection="1">
      <alignment horizontal="center" vertical="center" wrapText="1" readingOrder="1"/>
    </xf>
    <xf numFmtId="0" fontId="25" fillId="4" borderId="12" xfId="3" applyFont="1" applyFill="1" applyBorder="1" applyAlignment="1" applyProtection="1">
      <alignment horizontal="center" vertical="center" wrapText="1" readingOrder="1"/>
    </xf>
    <xf numFmtId="0" fontId="25" fillId="4" borderId="2" xfId="3" applyFont="1" applyFill="1" applyBorder="1" applyAlignment="1" applyProtection="1">
      <alignment horizontal="center" vertical="center" readingOrder="1"/>
    </xf>
    <xf numFmtId="0" fontId="25" fillId="4" borderId="0" xfId="3" applyFont="1" applyFill="1" applyBorder="1" applyAlignment="1" applyProtection="1">
      <alignment horizontal="center" vertical="center" readingOrder="1"/>
    </xf>
    <xf numFmtId="0" fontId="25" fillId="4" borderId="13" xfId="3" applyFont="1" applyFill="1" applyBorder="1" applyAlignment="1" applyProtection="1">
      <alignment horizontal="center" vertical="center" readingOrder="1"/>
    </xf>
    <xf numFmtId="0" fontId="26" fillId="4" borderId="0" xfId="3" applyFont="1" applyFill="1" applyBorder="1" applyAlignment="1" applyProtection="1">
      <alignment horizontal="left" wrapText="1" readingOrder="1"/>
    </xf>
    <xf numFmtId="0" fontId="26" fillId="6" borderId="0" xfId="3" applyFont="1" applyFill="1" applyBorder="1" applyAlignment="1" applyProtection="1">
      <alignment horizontal="left" wrapText="1" readingOrder="1"/>
      <protection locked="0"/>
    </xf>
    <xf numFmtId="0" fontId="28" fillId="4" borderId="0" xfId="3" applyFont="1" applyFill="1" applyBorder="1" applyAlignment="1" applyProtection="1">
      <alignment horizontal="left" vertical="center" wrapText="1" readingOrder="1"/>
    </xf>
    <xf numFmtId="0" fontId="25" fillId="4" borderId="2" xfId="3" applyFont="1" applyFill="1" applyBorder="1" applyAlignment="1" applyProtection="1">
      <alignment horizontal="center" vertical="center" wrapText="1" readingOrder="1"/>
    </xf>
    <xf numFmtId="0" fontId="25" fillId="4" borderId="0" xfId="3" applyFont="1" applyFill="1" applyBorder="1" applyAlignment="1" applyProtection="1">
      <alignment horizontal="center" vertical="center" wrapText="1" readingOrder="1"/>
    </xf>
    <xf numFmtId="0" fontId="25" fillId="4" borderId="13" xfId="3" applyFont="1" applyFill="1" applyBorder="1" applyAlignment="1" applyProtection="1">
      <alignment horizontal="center" vertical="center" wrapText="1" readingOrder="1"/>
    </xf>
    <xf numFmtId="0" fontId="38" fillId="4" borderId="0" xfId="3" applyFont="1" applyFill="1" applyBorder="1" applyAlignment="1" applyProtection="1">
      <alignment horizontal="left" vertical="center"/>
    </xf>
    <xf numFmtId="0" fontId="35" fillId="4" borderId="30" xfId="3" quotePrefix="1" applyFont="1" applyFill="1" applyBorder="1" applyAlignment="1" applyProtection="1">
      <alignment horizontal="center" vertical="center" readingOrder="1"/>
    </xf>
    <xf numFmtId="0" fontId="35" fillId="4" borderId="30" xfId="3" applyFont="1" applyFill="1" applyBorder="1" applyAlignment="1" applyProtection="1">
      <alignment horizontal="center" vertical="center" readingOrder="1"/>
    </xf>
    <xf numFmtId="0" fontId="26" fillId="4" borderId="78" xfId="3" applyFont="1" applyFill="1" applyBorder="1" applyAlignment="1" applyProtection="1">
      <alignment horizontal="left" vertical="center" readingOrder="1"/>
    </xf>
    <xf numFmtId="0" fontId="26" fillId="4" borderId="65" xfId="3" applyFont="1" applyFill="1" applyBorder="1" applyAlignment="1" applyProtection="1">
      <alignment horizontal="left" vertical="center" readingOrder="1"/>
    </xf>
    <xf numFmtId="0" fontId="26" fillId="4" borderId="81" xfId="3" applyFont="1" applyFill="1" applyBorder="1" applyAlignment="1" applyProtection="1">
      <alignment horizontal="left" vertical="center" readingOrder="1"/>
    </xf>
    <xf numFmtId="0" fontId="25" fillId="4" borderId="61" xfId="3" applyFont="1" applyFill="1" applyBorder="1" applyAlignment="1" applyProtection="1">
      <alignment horizontal="center" vertical="center" wrapText="1" readingOrder="1"/>
    </xf>
    <xf numFmtId="0" fontId="25" fillId="4" borderId="59" xfId="3" applyFont="1" applyFill="1" applyBorder="1" applyAlignment="1" applyProtection="1">
      <alignment horizontal="center" vertical="center" wrapText="1" readingOrder="1"/>
    </xf>
    <xf numFmtId="0" fontId="25" fillId="4" borderId="62" xfId="3" applyFont="1" applyFill="1" applyBorder="1" applyAlignment="1" applyProtection="1">
      <alignment horizontal="center" vertical="center" wrapText="1" readingOrder="1"/>
    </xf>
    <xf numFmtId="0" fontId="33" fillId="6" borderId="72" xfId="2" applyNumberFormat="1" applyFont="1" applyFill="1" applyBorder="1" applyAlignment="1" applyProtection="1">
      <alignment horizontal="center" vertical="center" wrapText="1"/>
      <protection locked="0"/>
    </xf>
    <xf numFmtId="0" fontId="33" fillId="6" borderId="73" xfId="2" applyNumberFormat="1" applyFont="1" applyFill="1" applyBorder="1" applyAlignment="1" applyProtection="1">
      <alignment horizontal="center" vertical="center" wrapText="1"/>
      <protection locked="0"/>
    </xf>
    <xf numFmtId="0" fontId="33" fillId="6" borderId="74" xfId="2" applyNumberFormat="1" applyFont="1" applyFill="1" applyBorder="1" applyAlignment="1" applyProtection="1">
      <alignment horizontal="center" vertical="center" wrapText="1"/>
      <protection locked="0"/>
    </xf>
    <xf numFmtId="0" fontId="27" fillId="4" borderId="73" xfId="3" applyFont="1" applyFill="1" applyBorder="1" applyAlignment="1" applyProtection="1">
      <alignment horizontal="center" vertical="center" wrapText="1"/>
    </xf>
    <xf numFmtId="0" fontId="27" fillId="4" borderId="74" xfId="3" applyFont="1" applyFill="1" applyBorder="1" applyAlignment="1" applyProtection="1">
      <alignment horizontal="center" vertical="center" wrapText="1"/>
    </xf>
    <xf numFmtId="0" fontId="27" fillId="4" borderId="76" xfId="3" applyFont="1" applyFill="1" applyBorder="1" applyAlignment="1" applyProtection="1">
      <alignment horizontal="left" vertical="center" wrapText="1"/>
    </xf>
    <xf numFmtId="0" fontId="27" fillId="4" borderId="59" xfId="3" applyFont="1" applyFill="1" applyBorder="1" applyAlignment="1" applyProtection="1">
      <alignment horizontal="left" vertical="center" wrapText="1"/>
    </xf>
    <xf numFmtId="0" fontId="27" fillId="4" borderId="74" xfId="3" applyFont="1" applyFill="1" applyBorder="1" applyAlignment="1" applyProtection="1">
      <alignment horizontal="left" vertical="center" wrapText="1"/>
    </xf>
    <xf numFmtId="2" fontId="31" fillId="4" borderId="1" xfId="3" applyNumberFormat="1" applyFont="1" applyFill="1" applyBorder="1" applyAlignment="1" applyProtection="1">
      <alignment horizontal="center" vertical="center" wrapText="1" readingOrder="1"/>
    </xf>
    <xf numFmtId="2" fontId="31" fillId="4" borderId="2" xfId="3" applyNumberFormat="1" applyFont="1" applyFill="1" applyBorder="1" applyAlignment="1" applyProtection="1">
      <alignment horizontal="center" vertical="center" wrapText="1" readingOrder="1"/>
    </xf>
    <xf numFmtId="0" fontId="35" fillId="4" borderId="30" xfId="3" quotePrefix="1" applyFont="1" applyFill="1" applyBorder="1" applyAlignment="1" applyProtection="1">
      <alignment horizontal="center" vertical="center" wrapText="1" readingOrder="1"/>
    </xf>
    <xf numFmtId="0" fontId="36" fillId="4" borderId="30" xfId="2" quotePrefix="1" applyNumberFormat="1" applyFont="1" applyFill="1" applyBorder="1" applyAlignment="1" applyProtection="1">
      <alignment horizontal="center" vertical="center"/>
    </xf>
    <xf numFmtId="0" fontId="36" fillId="4" borderId="31" xfId="2" applyNumberFormat="1" applyFont="1" applyFill="1" applyBorder="1" applyAlignment="1" applyProtection="1">
      <alignment horizontal="center" vertical="center"/>
    </xf>
    <xf numFmtId="0" fontId="8" fillId="6" borderId="0" xfId="3" applyFont="1" applyFill="1" applyBorder="1" applyAlignment="1" applyProtection="1">
      <alignment horizontal="center" vertical="top" readingOrder="1"/>
      <protection locked="0"/>
    </xf>
    <xf numFmtId="0" fontId="12" fillId="4" borderId="0" xfId="3" applyFont="1" applyFill="1" applyBorder="1" applyAlignment="1" applyProtection="1">
      <alignment horizontal="center"/>
      <protection locked="0"/>
    </xf>
    <xf numFmtId="0" fontId="12" fillId="4" borderId="59" xfId="3" applyFont="1" applyFill="1" applyBorder="1" applyAlignment="1" applyProtection="1">
      <alignment horizontal="center"/>
      <protection locked="0"/>
    </xf>
    <xf numFmtId="0" fontId="12" fillId="4" borderId="13" xfId="3" applyFont="1" applyFill="1" applyBorder="1" applyAlignment="1" applyProtection="1">
      <alignment horizontal="center"/>
      <protection locked="0"/>
    </xf>
    <xf numFmtId="0" fontId="12" fillId="4" borderId="62" xfId="3" applyFont="1" applyFill="1" applyBorder="1" applyAlignment="1" applyProtection="1">
      <alignment horizontal="center"/>
      <protection locked="0"/>
    </xf>
    <xf numFmtId="0" fontId="20" fillId="4" borderId="1" xfId="3" applyFont="1" applyFill="1" applyBorder="1" applyAlignment="1">
      <alignment horizontal="center" vertical="top" readingOrder="1"/>
    </xf>
    <xf numFmtId="0" fontId="20" fillId="4" borderId="2" xfId="3" applyFont="1" applyFill="1" applyBorder="1" applyAlignment="1">
      <alignment horizontal="center" vertical="top" readingOrder="1"/>
    </xf>
    <xf numFmtId="0" fontId="20" fillId="4" borderId="61" xfId="3" applyFont="1" applyFill="1" applyBorder="1" applyAlignment="1">
      <alignment horizontal="center" vertical="top" readingOrder="1"/>
    </xf>
    <xf numFmtId="0" fontId="7" fillId="4" borderId="0" xfId="3" applyFont="1" applyFill="1" applyBorder="1" applyAlignment="1" applyProtection="1">
      <alignment horizontal="center" vertical="center" readingOrder="1"/>
    </xf>
    <xf numFmtId="0" fontId="8" fillId="4" borderId="0" xfId="3" applyFont="1" applyFill="1" applyBorder="1" applyAlignment="1" applyProtection="1">
      <alignment horizontal="center" vertical="top" readingOrder="1"/>
    </xf>
    <xf numFmtId="0" fontId="8" fillId="4" borderId="0" xfId="3" applyFont="1" applyFill="1" applyBorder="1" applyAlignment="1">
      <alignment horizontal="center" vertical="top" readingOrder="1"/>
    </xf>
    <xf numFmtId="43" fontId="29" fillId="6" borderId="80" xfId="1" applyFont="1" applyFill="1" applyBorder="1" applyAlignment="1" applyProtection="1">
      <alignment horizontal="center" vertical="center" wrapText="1"/>
      <protection locked="0"/>
    </xf>
    <xf numFmtId="43" fontId="29" fillId="6" borderId="78" xfId="1" applyFont="1" applyFill="1" applyBorder="1" applyAlignment="1" applyProtection="1">
      <alignment horizontal="center" vertical="center" wrapText="1"/>
      <protection locked="0"/>
    </xf>
    <xf numFmtId="43" fontId="29" fillId="6" borderId="79" xfId="1" applyFont="1" applyFill="1" applyBorder="1" applyAlignment="1" applyProtection="1">
      <alignment horizontal="center" vertical="center" wrapText="1"/>
      <protection locked="0"/>
    </xf>
    <xf numFmtId="43" fontId="29" fillId="6" borderId="67" xfId="1" applyFont="1" applyFill="1" applyBorder="1" applyAlignment="1" applyProtection="1">
      <alignment horizontal="center" vertical="center" wrapText="1"/>
      <protection locked="0"/>
    </xf>
    <xf numFmtId="43" fontId="29" fillId="6" borderId="65" xfId="1" applyFont="1" applyFill="1" applyBorder="1" applyAlignment="1" applyProtection="1">
      <alignment horizontal="center" vertical="center" wrapText="1"/>
      <protection locked="0"/>
    </xf>
    <xf numFmtId="43" fontId="29" fillId="6" borderId="66" xfId="1" applyFont="1" applyFill="1" applyBorder="1" applyAlignment="1" applyProtection="1">
      <alignment horizontal="center" vertical="center" wrapText="1"/>
      <protection locked="0"/>
    </xf>
    <xf numFmtId="9" fontId="32" fillId="4" borderId="75" xfId="2" applyFont="1" applyFill="1" applyBorder="1" applyAlignment="1" applyProtection="1">
      <alignment horizontal="center" vertical="center"/>
    </xf>
    <xf numFmtId="9" fontId="32" fillId="4" borderId="0" xfId="2" applyFont="1" applyFill="1" applyBorder="1" applyAlignment="1" applyProtection="1">
      <alignment horizontal="center" vertical="center"/>
    </xf>
    <xf numFmtId="9" fontId="32" fillId="4" borderId="73" xfId="2" applyFont="1" applyFill="1" applyBorder="1" applyAlignment="1" applyProtection="1">
      <alignment horizontal="center" vertical="center"/>
    </xf>
    <xf numFmtId="0" fontId="20" fillId="4" borderId="6" xfId="3" applyFont="1" applyFill="1" applyBorder="1" applyAlignment="1" applyProtection="1">
      <alignment horizontal="center" vertical="top" readingOrder="1"/>
      <protection locked="0"/>
    </xf>
    <xf numFmtId="0" fontId="20" fillId="4" borderId="0" xfId="3" applyFont="1" applyFill="1" applyBorder="1" applyAlignment="1" applyProtection="1">
      <alignment horizontal="center" vertical="top" readingOrder="1"/>
      <protection locked="0"/>
    </xf>
    <xf numFmtId="0" fontId="20" fillId="4" borderId="59" xfId="3" applyFont="1" applyFill="1" applyBorder="1" applyAlignment="1" applyProtection="1">
      <alignment horizontal="center" vertical="top" readingOrder="1"/>
      <protection locked="0"/>
    </xf>
    <xf numFmtId="0" fontId="20" fillId="4" borderId="12" xfId="3" applyFont="1" applyFill="1" applyBorder="1" applyAlignment="1" applyProtection="1">
      <alignment horizontal="center" vertical="top" readingOrder="1"/>
      <protection locked="0"/>
    </xf>
    <xf numFmtId="0" fontId="20" fillId="4" borderId="13" xfId="3" applyFont="1" applyFill="1" applyBorder="1" applyAlignment="1" applyProtection="1">
      <alignment horizontal="center" vertical="top" readingOrder="1"/>
      <protection locked="0"/>
    </xf>
    <xf numFmtId="0" fontId="20" fillId="4" borderId="62" xfId="3" applyFont="1" applyFill="1" applyBorder="1" applyAlignment="1" applyProtection="1">
      <alignment horizontal="center" vertical="top" readingOrder="1"/>
      <protection locked="0"/>
    </xf>
    <xf numFmtId="0" fontId="2" fillId="4" borderId="85" xfId="3" applyFill="1" applyBorder="1" applyAlignment="1" applyProtection="1">
      <alignment horizontal="center"/>
    </xf>
    <xf numFmtId="0" fontId="38" fillId="4" borderId="85" xfId="3" applyFont="1" applyFill="1" applyBorder="1" applyAlignment="1" applyProtection="1">
      <alignment horizontal="center"/>
    </xf>
    <xf numFmtId="0" fontId="38" fillId="4" borderId="86" xfId="3" applyFont="1" applyFill="1" applyBorder="1" applyAlignment="1" applyProtection="1">
      <alignment horizontal="center"/>
    </xf>
    <xf numFmtId="49" fontId="28" fillId="6" borderId="0" xfId="3" applyNumberFormat="1" applyFont="1" applyFill="1" applyBorder="1" applyAlignment="1" applyProtection="1">
      <alignment horizontal="left" wrapText="1" readingOrder="1"/>
      <protection locked="0"/>
    </xf>
    <xf numFmtId="0" fontId="25" fillId="4" borderId="61" xfId="3" applyFont="1" applyFill="1" applyBorder="1" applyAlignment="1" applyProtection="1">
      <alignment horizontal="center" vertical="center" wrapText="1" readingOrder="1"/>
      <protection hidden="1"/>
    </xf>
    <xf numFmtId="0" fontId="25" fillId="4" borderId="59" xfId="3" applyFont="1" applyFill="1" applyBorder="1" applyAlignment="1" applyProtection="1">
      <alignment horizontal="center" vertical="center" wrapText="1" readingOrder="1"/>
      <protection hidden="1"/>
    </xf>
    <xf numFmtId="0" fontId="25" fillId="4" borderId="62" xfId="3" applyFont="1" applyFill="1" applyBorder="1" applyAlignment="1" applyProtection="1">
      <alignment horizontal="center" vertical="center" wrapText="1" readingOrder="1"/>
      <protection hidden="1"/>
    </xf>
    <xf numFmtId="0" fontId="37" fillId="4" borderId="87" xfId="3" quotePrefix="1" applyFont="1" applyFill="1" applyBorder="1" applyAlignment="1" applyProtection="1">
      <alignment horizontal="center"/>
    </xf>
    <xf numFmtId="0" fontId="37" fillId="4" borderId="30" xfId="3" applyFont="1" applyFill="1" applyBorder="1" applyAlignment="1" applyProtection="1">
      <alignment horizontal="center"/>
    </xf>
    <xf numFmtId="0" fontId="37" fillId="4" borderId="31" xfId="3" applyFont="1" applyFill="1" applyBorder="1" applyAlignment="1" applyProtection="1">
      <alignment horizontal="center"/>
    </xf>
    <xf numFmtId="2" fontId="31" fillId="4" borderId="61" xfId="3" applyNumberFormat="1" applyFont="1" applyFill="1" applyBorder="1" applyAlignment="1" applyProtection="1">
      <alignment horizontal="center" vertical="center" wrapText="1" readingOrder="1"/>
    </xf>
    <xf numFmtId="0" fontId="35" fillId="4" borderId="87" xfId="3" quotePrefix="1" applyFont="1" applyFill="1" applyBorder="1" applyAlignment="1" applyProtection="1">
      <alignment horizontal="center" vertical="center" wrapText="1" readingOrder="1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7" fillId="0" borderId="37" xfId="3" applyFont="1" applyBorder="1" applyAlignment="1">
      <alignment horizontal="center" vertical="center" wrapText="1" readingOrder="1"/>
    </xf>
    <xf numFmtId="0" fontId="7" fillId="0" borderId="44" xfId="3" applyFont="1" applyBorder="1" applyAlignment="1">
      <alignment horizontal="center" vertical="center" wrapText="1" readingOrder="1"/>
    </xf>
    <xf numFmtId="0" fontId="7" fillId="0" borderId="51" xfId="3" applyFont="1" applyBorder="1" applyAlignment="1">
      <alignment horizontal="center" vertical="center" wrapText="1" readingOrder="1"/>
    </xf>
    <xf numFmtId="0" fontId="7" fillId="0" borderId="38" xfId="3" applyFont="1" applyBorder="1" applyAlignment="1">
      <alignment horizontal="center" vertical="center" readingOrder="1"/>
    </xf>
    <xf numFmtId="0" fontId="7" fillId="0" borderId="45" xfId="3" applyFont="1" applyBorder="1" applyAlignment="1">
      <alignment horizontal="center" vertical="center" readingOrder="1"/>
    </xf>
    <xf numFmtId="0" fontId="7" fillId="0" borderId="52" xfId="3" applyFont="1" applyBorder="1" applyAlignment="1">
      <alignment horizontal="center" vertical="center" readingOrder="1"/>
    </xf>
    <xf numFmtId="0" fontId="7" fillId="0" borderId="39" xfId="3" applyFont="1" applyBorder="1" applyAlignment="1">
      <alignment horizontal="center" vertical="center" readingOrder="1"/>
    </xf>
    <xf numFmtId="0" fontId="7" fillId="0" borderId="40" xfId="3" applyFont="1" applyBorder="1" applyAlignment="1">
      <alignment horizontal="center" vertical="center" readingOrder="1"/>
    </xf>
    <xf numFmtId="0" fontId="7" fillId="0" borderId="46" xfId="3" applyFont="1" applyBorder="1" applyAlignment="1">
      <alignment horizontal="center" vertical="center" readingOrder="1"/>
    </xf>
    <xf numFmtId="0" fontId="7" fillId="0" borderId="47" xfId="3" applyFont="1" applyBorder="1" applyAlignment="1">
      <alignment horizontal="center" vertical="center" readingOrder="1"/>
    </xf>
    <xf numFmtId="0" fontId="7" fillId="0" borderId="19" xfId="3" applyFont="1" applyBorder="1" applyAlignment="1">
      <alignment horizontal="center" vertical="center" readingOrder="1"/>
    </xf>
    <xf numFmtId="0" fontId="7" fillId="0" borderId="18" xfId="3" applyFont="1" applyBorder="1" applyAlignment="1">
      <alignment horizontal="center" vertical="center" readingOrder="1"/>
    </xf>
    <xf numFmtId="0" fontId="7" fillId="0" borderId="41" xfId="3" applyFont="1" applyBorder="1" applyAlignment="1">
      <alignment horizontal="center" vertical="center" wrapText="1" readingOrder="1"/>
    </xf>
    <xf numFmtId="0" fontId="7" fillId="0" borderId="42" xfId="3" applyFont="1" applyBorder="1" applyAlignment="1">
      <alignment horizontal="center" vertical="center" wrapText="1" readingOrder="1"/>
    </xf>
    <xf numFmtId="0" fontId="7" fillId="0" borderId="43" xfId="3" applyFont="1" applyBorder="1" applyAlignment="1">
      <alignment horizontal="center" vertical="center" wrapText="1" readingOrder="1"/>
    </xf>
    <xf numFmtId="0" fontId="4" fillId="0" borderId="3" xfId="3" applyFont="1" applyBorder="1" applyAlignment="1">
      <alignment horizontal="center" vertical="center" wrapText="1"/>
    </xf>
    <xf numFmtId="0" fontId="4" fillId="0" borderId="7" xfId="3" applyFont="1" applyBorder="1" applyAlignment="1">
      <alignment horizontal="center" vertical="center" wrapText="1"/>
    </xf>
    <xf numFmtId="0" fontId="4" fillId="0" borderId="14" xfId="3" applyFont="1" applyBorder="1" applyAlignment="1">
      <alignment horizontal="center" vertical="center" wrapText="1"/>
    </xf>
    <xf numFmtId="0" fontId="5" fillId="0" borderId="17" xfId="3" applyFont="1" applyBorder="1" applyAlignment="1">
      <alignment horizontal="left" wrapText="1" readingOrder="1"/>
    </xf>
    <xf numFmtId="0" fontId="5" fillId="0" borderId="18" xfId="3" applyFont="1" applyBorder="1" applyAlignment="1">
      <alignment horizontal="left" wrapText="1" readingOrder="1"/>
    </xf>
    <xf numFmtId="0" fontId="5" fillId="0" borderId="20" xfId="3" applyFont="1" applyBorder="1" applyAlignment="1">
      <alignment horizontal="left" wrapText="1" readingOrder="1"/>
    </xf>
    <xf numFmtId="0" fontId="5" fillId="0" borderId="21" xfId="3" applyFont="1" applyBorder="1" applyAlignment="1">
      <alignment horizontal="left" wrapText="1" readingOrder="1"/>
    </xf>
    <xf numFmtId="0" fontId="5" fillId="0" borderId="22" xfId="3" applyFont="1" applyBorder="1" applyAlignment="1">
      <alignment horizontal="left" wrapText="1" readingOrder="1"/>
    </xf>
    <xf numFmtId="0" fontId="5" fillId="0" borderId="23" xfId="3" applyFont="1" applyBorder="1" applyAlignment="1">
      <alignment horizontal="left" wrapText="1" readingOrder="1"/>
    </xf>
    <xf numFmtId="0" fontId="5" fillId="0" borderId="25" xfId="3" applyFont="1" applyBorder="1" applyAlignment="1">
      <alignment horizontal="left" wrapText="1" readingOrder="1"/>
    </xf>
    <xf numFmtId="0" fontId="5" fillId="0" borderId="26" xfId="3" applyFont="1" applyBorder="1" applyAlignment="1">
      <alignment horizontal="left" wrapText="1" readingOrder="1"/>
    </xf>
    <xf numFmtId="0" fontId="5" fillId="0" borderId="27" xfId="3" applyFont="1" applyBorder="1" applyAlignment="1">
      <alignment horizontal="center" wrapText="1" readingOrder="1"/>
    </xf>
    <xf numFmtId="0" fontId="5" fillId="0" borderId="28" xfId="3" applyFont="1" applyBorder="1" applyAlignment="1">
      <alignment horizontal="center" wrapText="1" readingOrder="1"/>
    </xf>
    <xf numFmtId="0" fontId="6" fillId="0" borderId="30" xfId="3" applyFont="1" applyBorder="1" applyAlignment="1">
      <alignment horizontal="left" vertical="center" wrapText="1" readingOrder="1"/>
    </xf>
    <xf numFmtId="0" fontId="6" fillId="0" borderId="31" xfId="3" applyFont="1" applyBorder="1" applyAlignment="1">
      <alignment horizontal="left" vertical="center" wrapText="1" readingOrder="1"/>
    </xf>
    <xf numFmtId="0" fontId="5" fillId="0" borderId="32" xfId="3" applyFont="1" applyBorder="1" applyAlignment="1">
      <alignment horizontal="left" vertical="center" wrapText="1" readingOrder="1"/>
    </xf>
    <xf numFmtId="0" fontId="5" fillId="0" borderId="33" xfId="3" applyFont="1" applyBorder="1" applyAlignment="1">
      <alignment horizontal="left" vertical="center" wrapText="1" readingOrder="1"/>
    </xf>
    <xf numFmtId="0" fontId="5" fillId="0" borderId="35" xfId="3" applyFont="1" applyBorder="1" applyAlignment="1">
      <alignment horizontal="left" vertical="center" readingOrder="1"/>
    </xf>
    <xf numFmtId="0" fontId="5" fillId="0" borderId="36" xfId="3" applyFont="1" applyBorder="1" applyAlignment="1">
      <alignment horizontal="left" vertical="center" readingOrder="1"/>
    </xf>
    <xf numFmtId="0" fontId="20" fillId="0" borderId="1" xfId="3" applyFont="1" applyBorder="1" applyAlignment="1">
      <alignment horizontal="center" vertical="top" readingOrder="1"/>
    </xf>
    <xf numFmtId="0" fontId="20" fillId="0" borderId="2" xfId="3" applyFont="1" applyBorder="1" applyAlignment="1">
      <alignment horizontal="center" vertical="top" readingOrder="1"/>
    </xf>
    <xf numFmtId="0" fontId="20" fillId="0" borderId="61" xfId="3" applyFont="1" applyBorder="1" applyAlignment="1">
      <alignment horizontal="center" vertical="top" readingOrder="1"/>
    </xf>
    <xf numFmtId="0" fontId="8" fillId="0" borderId="0" xfId="3" applyFont="1" applyBorder="1" applyAlignment="1">
      <alignment horizontal="center" vertical="top" readingOrder="1"/>
    </xf>
    <xf numFmtId="0" fontId="20" fillId="0" borderId="6" xfId="3" applyFont="1" applyBorder="1" applyAlignment="1">
      <alignment horizontal="center" vertical="top" readingOrder="1"/>
    </xf>
    <xf numFmtId="0" fontId="20" fillId="0" borderId="0" xfId="3" applyFont="1" applyBorder="1" applyAlignment="1">
      <alignment horizontal="center" vertical="top" readingOrder="1"/>
    </xf>
    <xf numFmtId="0" fontId="20" fillId="0" borderId="59" xfId="3" applyFont="1" applyBorder="1" applyAlignment="1">
      <alignment horizontal="center" vertical="top" readingOrder="1"/>
    </xf>
    <xf numFmtId="0" fontId="20" fillId="0" borderId="12" xfId="3" applyFont="1" applyBorder="1" applyAlignment="1">
      <alignment horizontal="center" vertical="top" readingOrder="1"/>
    </xf>
    <xf numFmtId="0" fontId="20" fillId="0" borderId="13" xfId="3" applyFont="1" applyBorder="1" applyAlignment="1">
      <alignment horizontal="center" vertical="top" readingOrder="1"/>
    </xf>
    <xf numFmtId="0" fontId="20" fillId="0" borderId="62" xfId="3" applyFont="1" applyBorder="1" applyAlignment="1">
      <alignment horizontal="center" vertical="top" readingOrder="1"/>
    </xf>
    <xf numFmtId="0" fontId="8" fillId="0" borderId="24" xfId="3" quotePrefix="1" applyFont="1" applyBorder="1" applyAlignment="1">
      <alignment horizontal="center" vertical="center" readingOrder="1"/>
    </xf>
    <xf numFmtId="0" fontId="8" fillId="0" borderId="23" xfId="3" applyFont="1" applyBorder="1" applyAlignment="1">
      <alignment horizontal="center" vertical="center" readingOrder="1"/>
    </xf>
    <xf numFmtId="0" fontId="7" fillId="0" borderId="24" xfId="3" applyFont="1" applyBorder="1" applyAlignment="1">
      <alignment horizontal="center" vertical="center" readingOrder="1"/>
    </xf>
    <xf numFmtId="0" fontId="7" fillId="0" borderId="23" xfId="3" applyFont="1" applyBorder="1" applyAlignment="1">
      <alignment horizontal="center" vertical="center" readingOrder="1"/>
    </xf>
    <xf numFmtId="0" fontId="7" fillId="0" borderId="34" xfId="3" applyFont="1" applyBorder="1" applyAlignment="1">
      <alignment horizontal="center" vertical="center" readingOrder="1"/>
    </xf>
    <xf numFmtId="0" fontId="7" fillId="0" borderId="35" xfId="3" applyFont="1" applyBorder="1" applyAlignment="1">
      <alignment horizontal="center" vertical="center" readingOrder="1"/>
    </xf>
    <xf numFmtId="0" fontId="7" fillId="0" borderId="33" xfId="3" applyFont="1" applyBorder="1" applyAlignment="1">
      <alignment horizontal="center" vertical="center" readingOrder="1"/>
    </xf>
    <xf numFmtId="0" fontId="7" fillId="0" borderId="0" xfId="3" applyFont="1" applyBorder="1" applyAlignment="1">
      <alignment horizontal="center" vertical="center" readingOrder="1"/>
    </xf>
  </cellXfs>
  <cellStyles count="4">
    <cellStyle name="Comma" xfId="1" builtinId="3"/>
    <cellStyle name="Normal" xfId="0" builtinId="0"/>
    <cellStyle name="Normal 17" xfId="3" xr:uid="{00000000-0005-0000-0000-000002000000}"/>
    <cellStyle name="Percent" xfId="2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15728</xdr:colOff>
      <xdr:row>35</xdr:row>
      <xdr:rowOff>132285</xdr:rowOff>
    </xdr:from>
    <xdr:to>
      <xdr:col>20</xdr:col>
      <xdr:colOff>1247776</xdr:colOff>
      <xdr:row>39</xdr:row>
      <xdr:rowOff>149678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7929F80-4502-475F-AD12-E8882B6ED9A0}"/>
            </a:ext>
          </a:extLst>
        </xdr:cNvPr>
        <xdr:cNvSpPr txBox="1"/>
      </xdr:nvSpPr>
      <xdr:spPr>
        <a:xfrm>
          <a:off x="10629299" y="7752285"/>
          <a:ext cx="2225370" cy="969893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1100" b="1" u="sng">
              <a:latin typeface="Arial" panose="020B0604020202020204" pitchFamily="34" charset="0"/>
              <a:cs typeface="Arial" panose="020B0604020202020204" pitchFamily="34" charset="0"/>
            </a:rPr>
            <a:t>Tingkat Kerusakan</a:t>
          </a:r>
        </a:p>
        <a:p>
          <a:r>
            <a:rPr lang="id-ID" sz="1100">
              <a:latin typeface="Arial" panose="020B0604020202020204" pitchFamily="34" charset="0"/>
              <a:cs typeface="Arial" panose="020B0604020202020204" pitchFamily="34" charset="0"/>
            </a:rPr>
            <a:t>Ringan	: ≤ 30%</a:t>
          </a:r>
        </a:p>
        <a:p>
          <a:r>
            <a:rPr lang="id-ID" sz="1100">
              <a:latin typeface="Arial" panose="020B0604020202020204" pitchFamily="34" charset="0"/>
              <a:cs typeface="Arial" panose="020B0604020202020204" pitchFamily="34" charset="0"/>
            </a:rPr>
            <a:t>Sedang	: &gt; 30% - 45%</a:t>
          </a:r>
        </a:p>
        <a:p>
          <a:r>
            <a:rPr lang="id-ID" sz="1100">
              <a:latin typeface="Arial" panose="020B0604020202020204" pitchFamily="34" charset="0"/>
              <a:cs typeface="Arial" panose="020B0604020202020204" pitchFamily="34" charset="0"/>
            </a:rPr>
            <a:t>Berat	: &gt; 45%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5</xdr:row>
      <xdr:rowOff>95251</xdr:rowOff>
    </xdr:from>
    <xdr:to>
      <xdr:col>6</xdr:col>
      <xdr:colOff>2085975</xdr:colOff>
      <xdr:row>10</xdr:row>
      <xdr:rowOff>116910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87525D2-331E-4A54-B8FB-5B6B56B21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2725" y="742951"/>
          <a:ext cx="1857375" cy="1555184"/>
        </a:xfrm>
        <a:prstGeom prst="rect">
          <a:avLst/>
        </a:prstGeom>
      </xdr:spPr>
    </xdr:pic>
    <xdr:clientData/>
  </xdr:twoCellAnchor>
  <xdr:twoCellAnchor editAs="oneCell">
    <xdr:from>
      <xdr:col>6</xdr:col>
      <xdr:colOff>257175</xdr:colOff>
      <xdr:row>4</xdr:row>
      <xdr:rowOff>47625</xdr:rowOff>
    </xdr:from>
    <xdr:to>
      <xdr:col>6</xdr:col>
      <xdr:colOff>2114550</xdr:colOff>
      <xdr:row>4</xdr:row>
      <xdr:rowOff>1602809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9ED3884-D833-470B-9A07-6A94E9CEC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695325"/>
          <a:ext cx="1857375" cy="15551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402170</xdr:colOff>
      <xdr:row>38</xdr:row>
      <xdr:rowOff>275160</xdr:rowOff>
    </xdr:from>
    <xdr:to>
      <xdr:col>8</xdr:col>
      <xdr:colOff>1015998</xdr:colOff>
      <xdr:row>42</xdr:row>
      <xdr:rowOff>238124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50D663-ACA5-41D7-8128-066A031C4752}"/>
            </a:ext>
          </a:extLst>
        </xdr:cNvPr>
        <xdr:cNvSpPr txBox="1"/>
      </xdr:nvSpPr>
      <xdr:spPr>
        <a:xfrm>
          <a:off x="8193620" y="9371535"/>
          <a:ext cx="1975903" cy="982139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1100" b="1" u="sng">
              <a:latin typeface="Arial" panose="020B0604020202020204" pitchFamily="34" charset="0"/>
              <a:cs typeface="Arial" panose="020B0604020202020204" pitchFamily="34" charset="0"/>
            </a:rPr>
            <a:t>Tingkat Kerusakan</a:t>
          </a:r>
        </a:p>
        <a:p>
          <a:r>
            <a:rPr lang="id-ID" sz="1100">
              <a:latin typeface="Arial" panose="020B0604020202020204" pitchFamily="34" charset="0"/>
              <a:cs typeface="Arial" panose="020B0604020202020204" pitchFamily="34" charset="0"/>
            </a:rPr>
            <a:t>Ringan	: ≤ 30%</a:t>
          </a:r>
        </a:p>
        <a:p>
          <a:r>
            <a:rPr lang="id-ID" sz="1100">
              <a:latin typeface="Arial" panose="020B0604020202020204" pitchFamily="34" charset="0"/>
              <a:cs typeface="Arial" panose="020B0604020202020204" pitchFamily="34" charset="0"/>
            </a:rPr>
            <a:t>Sedang	: &gt; 30% - 45%</a:t>
          </a:r>
        </a:p>
        <a:p>
          <a:r>
            <a:rPr lang="id-ID" sz="1100">
              <a:latin typeface="Arial" panose="020B0604020202020204" pitchFamily="34" charset="0"/>
              <a:cs typeface="Arial" panose="020B0604020202020204" pitchFamily="34" charset="0"/>
            </a:rPr>
            <a:t>Berat	: &gt; 45%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gus/Documents/Verifikasi%20dan%20Hasil%20Verifikasi%202011/Data%20rekap%20analisis%20tahap%203/Users/agus/Downloads/BlackBerry/&#916;%20Smad-Lock%20&#916;/Peraih%20Medali%20OSN%20SMA-MA%2020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ST OF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2:W59"/>
  <sheetViews>
    <sheetView tabSelected="1" zoomScale="142" zoomScaleNormal="160" zoomScaleSheetLayoutView="100" workbookViewId="0">
      <selection activeCell="Q31" sqref="Q31"/>
    </sheetView>
  </sheetViews>
  <sheetFormatPr baseColWidth="10" defaultColWidth="9.19921875" defaultRowHeight="15" x14ac:dyDescent="0.2"/>
  <cols>
    <col min="1" max="1" width="9.19921875" style="86"/>
    <col min="2" max="2" width="7.59765625" style="219" customWidth="1"/>
    <col min="3" max="3" width="20.796875" style="86" customWidth="1"/>
    <col min="4" max="4" width="2.3984375" style="86" customWidth="1"/>
    <col min="5" max="5" width="26" style="86" customWidth="1"/>
    <col min="6" max="6" width="7.3984375" style="127" customWidth="1"/>
    <col min="7" max="7" width="9.19921875" style="219" customWidth="1"/>
    <col min="8" max="8" width="7.3984375" style="274" hidden="1" customWidth="1"/>
    <col min="9" max="14" width="6.796875" style="86" customWidth="1"/>
    <col min="15" max="15" width="7.59765625" style="86" bestFit="1" customWidth="1"/>
    <col min="16" max="16" width="6.796875" style="86" customWidth="1"/>
    <col min="17" max="17" width="7.59765625" style="86" bestFit="1" customWidth="1"/>
    <col min="18" max="18" width="6.796875" style="86" customWidth="1"/>
    <col min="19" max="19" width="8" style="175" customWidth="1"/>
    <col min="20" max="20" width="6.796875" style="86" customWidth="1"/>
    <col min="21" max="21" width="21.19921875" style="86" customWidth="1"/>
    <col min="22" max="22" width="5.3984375" style="86" customWidth="1"/>
    <col min="23" max="23" width="12.796875" style="86" customWidth="1"/>
    <col min="24" max="16384" width="9.19921875" style="86"/>
  </cols>
  <sheetData>
    <row r="2" spans="2:21" ht="19" x14ac:dyDescent="0.25">
      <c r="B2" s="223" t="s">
        <v>147</v>
      </c>
      <c r="C2" s="133"/>
      <c r="D2" s="133"/>
      <c r="E2" s="133"/>
      <c r="F2" s="134"/>
      <c r="G2" s="137"/>
      <c r="H2" s="256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68"/>
      <c r="T2" s="133"/>
      <c r="U2" s="133"/>
    </row>
    <row r="3" spans="2:21" x14ac:dyDescent="0.2">
      <c r="B3" s="137"/>
      <c r="C3" s="133"/>
      <c r="D3" s="133"/>
      <c r="E3" s="133"/>
      <c r="F3" s="134"/>
      <c r="G3" s="137"/>
      <c r="H3" s="256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68"/>
      <c r="T3" s="133"/>
      <c r="U3" s="133"/>
    </row>
    <row r="4" spans="2:21" ht="18" customHeight="1" x14ac:dyDescent="0.2">
      <c r="B4" s="281" t="s">
        <v>12</v>
      </c>
      <c r="C4" s="281"/>
      <c r="D4" s="138" t="s">
        <v>13</v>
      </c>
      <c r="E4" s="282" t="s">
        <v>152</v>
      </c>
      <c r="F4" s="282"/>
      <c r="G4" s="282"/>
      <c r="H4" s="282"/>
      <c r="I4" s="282"/>
      <c r="J4" s="282"/>
      <c r="K4" s="282"/>
      <c r="L4" s="282"/>
      <c r="M4" s="282"/>
      <c r="N4" s="282"/>
      <c r="O4" s="282"/>
      <c r="P4" s="282"/>
      <c r="Q4" s="282"/>
      <c r="R4" s="139"/>
      <c r="S4" s="192"/>
      <c r="T4" s="87"/>
      <c r="U4" s="140"/>
    </row>
    <row r="5" spans="2:21" ht="18" customHeight="1" x14ac:dyDescent="0.2">
      <c r="B5" s="281" t="s">
        <v>14</v>
      </c>
      <c r="C5" s="281"/>
      <c r="D5" s="138" t="s">
        <v>13</v>
      </c>
      <c r="E5" s="282" t="s">
        <v>153</v>
      </c>
      <c r="F5" s="282"/>
      <c r="G5" s="282"/>
      <c r="H5" s="282"/>
      <c r="I5" s="282"/>
      <c r="J5" s="282"/>
      <c r="K5" s="282"/>
      <c r="L5" s="282"/>
      <c r="M5" s="282"/>
      <c r="N5" s="282"/>
      <c r="O5" s="282"/>
      <c r="P5" s="282"/>
      <c r="Q5" s="282"/>
      <c r="R5" s="139"/>
      <c r="S5" s="287"/>
      <c r="T5" s="287"/>
      <c r="U5" s="287"/>
    </row>
    <row r="6" spans="2:21" ht="18" customHeight="1" x14ac:dyDescent="0.2">
      <c r="B6" s="281" t="s">
        <v>15</v>
      </c>
      <c r="C6" s="281"/>
      <c r="D6" s="138" t="s">
        <v>13</v>
      </c>
      <c r="E6" s="282" t="s">
        <v>148</v>
      </c>
      <c r="F6" s="282"/>
      <c r="G6" s="282"/>
      <c r="H6" s="282"/>
      <c r="I6" s="282"/>
      <c r="J6" s="282"/>
      <c r="K6" s="282"/>
      <c r="L6" s="282"/>
      <c r="M6" s="282"/>
      <c r="N6" s="282"/>
      <c r="O6" s="282"/>
      <c r="P6" s="282"/>
      <c r="Q6" s="282"/>
      <c r="R6" s="141"/>
      <c r="S6" s="169"/>
      <c r="T6" s="87"/>
      <c r="U6" s="140"/>
    </row>
    <row r="7" spans="2:21" ht="18" customHeight="1" x14ac:dyDescent="0.2">
      <c r="B7" s="281" t="s">
        <v>150</v>
      </c>
      <c r="C7" s="281"/>
      <c r="D7" s="138" t="s">
        <v>13</v>
      </c>
      <c r="E7" s="282" t="s">
        <v>151</v>
      </c>
      <c r="F7" s="282"/>
      <c r="G7" s="282"/>
      <c r="H7" s="282"/>
      <c r="I7" s="281" t="s">
        <v>149</v>
      </c>
      <c r="J7" s="281"/>
      <c r="K7" s="224" t="s">
        <v>13</v>
      </c>
      <c r="L7" s="282" t="s">
        <v>149</v>
      </c>
      <c r="M7" s="282"/>
      <c r="N7" s="282"/>
      <c r="O7" s="282"/>
      <c r="P7" s="282"/>
      <c r="Q7" s="282"/>
      <c r="R7" s="141"/>
      <c r="S7" s="169"/>
      <c r="T7" s="87"/>
      <c r="U7" s="140"/>
    </row>
    <row r="8" spans="2:21" ht="18" customHeight="1" x14ac:dyDescent="0.2">
      <c r="B8" s="281" t="s">
        <v>16</v>
      </c>
      <c r="C8" s="281"/>
      <c r="D8" s="138" t="s">
        <v>13</v>
      </c>
      <c r="E8" s="338"/>
      <c r="F8" s="338"/>
      <c r="G8" s="338"/>
      <c r="H8" s="338"/>
      <c r="I8" s="283"/>
      <c r="J8" s="283"/>
      <c r="K8" s="283"/>
      <c r="L8" s="283"/>
      <c r="M8" s="283"/>
      <c r="N8" s="283"/>
      <c r="O8" s="283"/>
      <c r="P8" s="283"/>
      <c r="Q8" s="283"/>
      <c r="R8" s="142"/>
      <c r="S8" s="169"/>
      <c r="T8" s="87"/>
      <c r="U8" s="140"/>
    </row>
    <row r="9" spans="2:21" ht="18" customHeight="1" x14ac:dyDescent="0.2">
      <c r="B9" s="281" t="s">
        <v>20</v>
      </c>
      <c r="C9" s="281"/>
      <c r="D9" s="138" t="s">
        <v>13</v>
      </c>
      <c r="E9" s="190">
        <v>100</v>
      </c>
      <c r="F9" s="189" t="s">
        <v>21</v>
      </c>
      <c r="G9" s="141"/>
      <c r="H9" s="257"/>
      <c r="I9" s="143"/>
      <c r="J9" s="143"/>
      <c r="K9" s="144" t="s">
        <v>22</v>
      </c>
      <c r="L9" s="144"/>
      <c r="M9" s="144"/>
      <c r="N9" s="156">
        <v>1</v>
      </c>
      <c r="O9" s="144"/>
      <c r="P9" s="144"/>
      <c r="Q9" s="143"/>
      <c r="R9" s="143"/>
      <c r="S9" s="169"/>
      <c r="T9" s="87"/>
      <c r="U9" s="140"/>
    </row>
    <row r="10" spans="2:21" ht="18" customHeight="1" thickBot="1" x14ac:dyDescent="0.25">
      <c r="B10" s="211"/>
      <c r="C10" s="98"/>
      <c r="D10" s="138"/>
      <c r="E10" s="111"/>
      <c r="F10" s="111"/>
      <c r="G10" s="138"/>
      <c r="H10" s="258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69"/>
      <c r="T10" s="87"/>
      <c r="U10" s="140"/>
    </row>
    <row r="11" spans="2:21" ht="16.5" customHeight="1" x14ac:dyDescent="0.2">
      <c r="B11" s="275" t="s">
        <v>25</v>
      </c>
      <c r="C11" s="278" t="s">
        <v>87</v>
      </c>
      <c r="D11" s="278" t="s">
        <v>89</v>
      </c>
      <c r="E11" s="278"/>
      <c r="F11" s="278" t="s">
        <v>109</v>
      </c>
      <c r="G11" s="284" t="s">
        <v>86</v>
      </c>
      <c r="H11" s="339" t="s">
        <v>108</v>
      </c>
      <c r="I11" s="275" t="s">
        <v>88</v>
      </c>
      <c r="J11" s="284"/>
      <c r="K11" s="284"/>
      <c r="L11" s="284"/>
      <c r="M11" s="284"/>
      <c r="N11" s="284"/>
      <c r="O11" s="284"/>
      <c r="P11" s="284"/>
      <c r="Q11" s="284"/>
      <c r="R11" s="293"/>
      <c r="S11" s="284" t="s">
        <v>90</v>
      </c>
      <c r="T11" s="284"/>
      <c r="U11" s="293"/>
    </row>
    <row r="12" spans="2:21" ht="11.25" customHeight="1" x14ac:dyDescent="0.2">
      <c r="B12" s="276"/>
      <c r="C12" s="279"/>
      <c r="D12" s="279"/>
      <c r="E12" s="279"/>
      <c r="F12" s="279"/>
      <c r="G12" s="285"/>
      <c r="H12" s="340"/>
      <c r="I12" s="276">
        <v>1</v>
      </c>
      <c r="J12" s="285"/>
      <c r="K12" s="285">
        <v>2</v>
      </c>
      <c r="L12" s="285"/>
      <c r="M12" s="285">
        <v>3</v>
      </c>
      <c r="N12" s="285"/>
      <c r="O12" s="285">
        <v>4</v>
      </c>
      <c r="P12" s="285"/>
      <c r="Q12" s="285">
        <v>5</v>
      </c>
      <c r="R12" s="294"/>
      <c r="S12" s="285"/>
      <c r="T12" s="285"/>
      <c r="U12" s="294"/>
    </row>
    <row r="13" spans="2:21" ht="11.25" customHeight="1" thickBot="1" x14ac:dyDescent="0.25">
      <c r="B13" s="277"/>
      <c r="C13" s="280"/>
      <c r="D13" s="280"/>
      <c r="E13" s="280"/>
      <c r="F13" s="280"/>
      <c r="G13" s="286"/>
      <c r="H13" s="341"/>
      <c r="I13" s="277"/>
      <c r="J13" s="286"/>
      <c r="K13" s="286"/>
      <c r="L13" s="286"/>
      <c r="M13" s="286"/>
      <c r="N13" s="286"/>
      <c r="O13" s="286"/>
      <c r="P13" s="286"/>
      <c r="Q13" s="286"/>
      <c r="R13" s="295"/>
      <c r="S13" s="286"/>
      <c r="T13" s="286"/>
      <c r="U13" s="295"/>
    </row>
    <row r="14" spans="2:21" ht="16.5" customHeight="1" x14ac:dyDescent="0.2">
      <c r="B14" s="252"/>
      <c r="C14" s="243"/>
      <c r="D14" s="243"/>
      <c r="E14" s="243"/>
      <c r="F14" s="243"/>
      <c r="G14" s="251"/>
      <c r="H14" s="253"/>
      <c r="I14" s="304">
        <v>0.2</v>
      </c>
      <c r="J14" s="305"/>
      <c r="K14" s="305">
        <v>0.4</v>
      </c>
      <c r="L14" s="305"/>
      <c r="M14" s="305">
        <v>0.6</v>
      </c>
      <c r="N14" s="305"/>
      <c r="O14" s="305">
        <v>0.8</v>
      </c>
      <c r="P14" s="305"/>
      <c r="Q14" s="305">
        <v>1</v>
      </c>
      <c r="R14" s="345"/>
      <c r="S14" s="169"/>
      <c r="T14" s="87"/>
      <c r="U14" s="88"/>
    </row>
    <row r="15" spans="2:21" s="132" customFormat="1" ht="12.75" customHeight="1" x14ac:dyDescent="0.15">
      <c r="B15" s="244" t="s">
        <v>38</v>
      </c>
      <c r="C15" s="245" t="s">
        <v>39</v>
      </c>
      <c r="D15" s="288" t="s">
        <v>40</v>
      </c>
      <c r="E15" s="289"/>
      <c r="F15" s="247" t="s">
        <v>41</v>
      </c>
      <c r="G15" s="245" t="s">
        <v>42</v>
      </c>
      <c r="H15" s="254" t="s">
        <v>43</v>
      </c>
      <c r="I15" s="346" t="s">
        <v>43</v>
      </c>
      <c r="J15" s="306"/>
      <c r="K15" s="306" t="s">
        <v>102</v>
      </c>
      <c r="L15" s="306"/>
      <c r="M15" s="306" t="s">
        <v>103</v>
      </c>
      <c r="N15" s="306"/>
      <c r="O15" s="306" t="s">
        <v>104</v>
      </c>
      <c r="P15" s="306"/>
      <c r="Q15" s="307" t="s">
        <v>105</v>
      </c>
      <c r="R15" s="308"/>
      <c r="S15" s="342" t="s">
        <v>106</v>
      </c>
      <c r="T15" s="343"/>
      <c r="U15" s="344"/>
    </row>
    <row r="16" spans="2:21" s="92" customFormat="1" ht="31.5" customHeight="1" x14ac:dyDescent="0.15">
      <c r="B16" s="89">
        <v>1</v>
      </c>
      <c r="C16" s="90" t="s">
        <v>45</v>
      </c>
      <c r="D16" s="91" t="s">
        <v>46</v>
      </c>
      <c r="E16" s="90"/>
      <c r="F16" s="128" t="s">
        <v>99</v>
      </c>
      <c r="G16" s="226"/>
      <c r="H16" s="259"/>
      <c r="I16" s="296" t="s">
        <v>101</v>
      </c>
      <c r="J16" s="297"/>
      <c r="K16" s="297"/>
      <c r="L16" s="297"/>
      <c r="M16" s="297"/>
      <c r="N16" s="297"/>
      <c r="O16" s="297"/>
      <c r="P16" s="297"/>
      <c r="Q16" s="297"/>
      <c r="R16" s="298"/>
      <c r="S16" s="246">
        <f>VLOOKUP(I16,Sheet5!B11:C16,2,FALSE)</f>
        <v>0</v>
      </c>
      <c r="T16" s="299" t="str">
        <f>IF(S16&gt;0.2,"Rusak Berat","Hitung Kerusakan Komponen Lain ")</f>
        <v xml:space="preserve">Hitung Kerusakan Komponen Lain </v>
      </c>
      <c r="U16" s="300"/>
    </row>
    <row r="17" spans="1:23" s="92" customFormat="1" ht="28.5" customHeight="1" x14ac:dyDescent="0.15">
      <c r="B17" s="93">
        <v>2</v>
      </c>
      <c r="C17" s="94" t="s">
        <v>47</v>
      </c>
      <c r="D17" s="290" t="s">
        <v>85</v>
      </c>
      <c r="E17" s="290"/>
      <c r="F17" s="95" t="s">
        <v>93</v>
      </c>
      <c r="G17" s="227">
        <v>9</v>
      </c>
      <c r="H17" s="260"/>
      <c r="I17" s="157"/>
      <c r="J17" s="81">
        <f>I17/G17*$I$14</f>
        <v>0</v>
      </c>
      <c r="K17" s="161"/>
      <c r="L17" s="81">
        <f>(K17/G17)*$K$14</f>
        <v>0</v>
      </c>
      <c r="M17" s="161"/>
      <c r="N17" s="81">
        <f t="shared" ref="N17:N25" si="0">(M17/G17)*$M$14</f>
        <v>0</v>
      </c>
      <c r="O17" s="161"/>
      <c r="P17" s="81">
        <f t="shared" ref="P17:P25" si="1">(O17/G17)*$O$14</f>
        <v>0</v>
      </c>
      <c r="Q17" s="161"/>
      <c r="R17" s="96">
        <f t="shared" ref="R17:R25" si="2">(Q17/G17)*$Q$14</f>
        <v>0</v>
      </c>
      <c r="S17" s="129">
        <f>+J17+L17+N17+P17+R17</f>
        <v>0</v>
      </c>
      <c r="T17" s="326">
        <f>SUM(S17:S19)</f>
        <v>0</v>
      </c>
      <c r="U17" s="301" t="str">
        <f>IF(T17&gt;0.3,"Rusak Berat","Hitung Kerusakan Komponen Lain ")</f>
        <v xml:space="preserve">Hitung Kerusakan Komponen Lain </v>
      </c>
    </row>
    <row r="18" spans="1:23" s="92" customFormat="1" ht="28.5" customHeight="1" x14ac:dyDescent="0.15">
      <c r="B18" s="97"/>
      <c r="C18" s="191"/>
      <c r="D18" s="291" t="s">
        <v>91</v>
      </c>
      <c r="E18" s="291"/>
      <c r="F18" s="99" t="s">
        <v>93</v>
      </c>
      <c r="G18" s="228">
        <v>8</v>
      </c>
      <c r="H18" s="261"/>
      <c r="I18" s="158"/>
      <c r="J18" s="82">
        <f t="shared" ref="J18:J25" si="3">I18/G18*$I$14</f>
        <v>0</v>
      </c>
      <c r="K18" s="162"/>
      <c r="L18" s="82">
        <f>(K18/G18)*$K$14</f>
        <v>0</v>
      </c>
      <c r="M18" s="162"/>
      <c r="N18" s="82">
        <f t="shared" si="0"/>
        <v>0</v>
      </c>
      <c r="O18" s="162"/>
      <c r="P18" s="82">
        <f t="shared" si="1"/>
        <v>0</v>
      </c>
      <c r="Q18" s="162"/>
      <c r="R18" s="100">
        <f t="shared" si="2"/>
        <v>0</v>
      </c>
      <c r="S18" s="130">
        <f>+J18+L18+N18+P18+R18</f>
        <v>0</v>
      </c>
      <c r="T18" s="327"/>
      <c r="U18" s="302"/>
    </row>
    <row r="19" spans="1:23" s="92" customFormat="1" ht="28.5" customHeight="1" x14ac:dyDescent="0.15">
      <c r="B19" s="89" t="s">
        <v>65</v>
      </c>
      <c r="C19" s="101"/>
      <c r="D19" s="292" t="s">
        <v>92</v>
      </c>
      <c r="E19" s="292"/>
      <c r="F19" s="102" t="s">
        <v>93</v>
      </c>
      <c r="G19" s="229">
        <v>4</v>
      </c>
      <c r="H19" s="262"/>
      <c r="I19" s="159"/>
      <c r="J19" s="83">
        <f t="shared" si="3"/>
        <v>0</v>
      </c>
      <c r="K19" s="163"/>
      <c r="L19" s="83">
        <f>(K19/G19)*$K$16</f>
        <v>0</v>
      </c>
      <c r="M19" s="163"/>
      <c r="N19" s="84">
        <f t="shared" si="0"/>
        <v>0</v>
      </c>
      <c r="O19" s="163"/>
      <c r="P19" s="83">
        <f t="shared" si="1"/>
        <v>0</v>
      </c>
      <c r="Q19" s="163"/>
      <c r="R19" s="103">
        <f t="shared" si="2"/>
        <v>0</v>
      </c>
      <c r="S19" s="131">
        <f>+J19+L19+N19+P19+R19</f>
        <v>0</v>
      </c>
      <c r="T19" s="328"/>
      <c r="U19" s="303"/>
    </row>
    <row r="20" spans="1:23" ht="26" x14ac:dyDescent="0.2">
      <c r="B20" s="198">
        <v>3</v>
      </c>
      <c r="C20" s="199" t="s">
        <v>51</v>
      </c>
      <c r="D20" s="200"/>
      <c r="E20" s="200"/>
      <c r="F20" s="201" t="s">
        <v>145</v>
      </c>
      <c r="G20" s="230"/>
      <c r="H20" s="263"/>
      <c r="I20" s="207"/>
      <c r="J20" s="202">
        <f>+I20*0.2</f>
        <v>0</v>
      </c>
      <c r="K20" s="208"/>
      <c r="L20" s="202">
        <f>K20*0.4</f>
        <v>0</v>
      </c>
      <c r="M20" s="208"/>
      <c r="N20" s="202">
        <f>M20*0.6</f>
        <v>0</v>
      </c>
      <c r="O20" s="208"/>
      <c r="P20" s="202">
        <f>O20*0.8</f>
        <v>0</v>
      </c>
      <c r="Q20" s="208"/>
      <c r="R20" s="203">
        <f>Q20*1</f>
        <v>0</v>
      </c>
      <c r="S20" s="204">
        <f>R20+J20+L20+N20+P20</f>
        <v>0</v>
      </c>
      <c r="T20" s="205"/>
      <c r="U20" s="206" t="str">
        <f>IF(S20&gt;=0.3,"Rusak Berat","Hitung Kerusakan Komponen Lain")</f>
        <v>Hitung Kerusakan Komponen Lain</v>
      </c>
    </row>
    <row r="21" spans="1:23" x14ac:dyDescent="0.2">
      <c r="B21" s="212">
        <v>4</v>
      </c>
      <c r="C21" s="191" t="s">
        <v>54</v>
      </c>
      <c r="D21" s="105"/>
      <c r="E21" s="105"/>
      <c r="F21" s="106" t="s">
        <v>145</v>
      </c>
      <c r="G21" s="106"/>
      <c r="H21" s="264">
        <v>8</v>
      </c>
      <c r="I21" s="207"/>
      <c r="J21" s="202">
        <f>+I21*0.2</f>
        <v>0</v>
      </c>
      <c r="K21" s="208"/>
      <c r="L21" s="202">
        <f>K21*0.4</f>
        <v>0</v>
      </c>
      <c r="M21" s="208"/>
      <c r="N21" s="202">
        <f>M21*0.6</f>
        <v>0</v>
      </c>
      <c r="O21" s="208"/>
      <c r="P21" s="202">
        <f>O21*0.8</f>
        <v>0</v>
      </c>
      <c r="Q21" s="208"/>
      <c r="R21" s="203">
        <f>Q21*1</f>
        <v>0</v>
      </c>
      <c r="S21" s="172">
        <f>((J21+L21+N21+P21+R21)*H21)/100</f>
        <v>0</v>
      </c>
      <c r="T21" s="107"/>
      <c r="U21" s="108"/>
    </row>
    <row r="22" spans="1:23" ht="26" x14ac:dyDescent="0.2">
      <c r="B22" s="213">
        <v>5</v>
      </c>
      <c r="C22" s="94" t="s">
        <v>57</v>
      </c>
      <c r="D22" s="248" t="s">
        <v>58</v>
      </c>
      <c r="E22" s="248"/>
      <c r="F22" s="109" t="s">
        <v>145</v>
      </c>
      <c r="G22" s="242"/>
      <c r="H22" s="265">
        <f>4.5+1.75</f>
        <v>6.25</v>
      </c>
      <c r="I22" s="240"/>
      <c r="J22" s="81">
        <f>(I22*$I$14)</f>
        <v>0</v>
      </c>
      <c r="K22" s="241"/>
      <c r="L22" s="81">
        <f>(K22*K14)</f>
        <v>0</v>
      </c>
      <c r="M22" s="241"/>
      <c r="N22" s="81">
        <f>(M22*M14)</f>
        <v>0</v>
      </c>
      <c r="O22" s="241"/>
      <c r="P22" s="81">
        <f>(O22*$O$14)</f>
        <v>0</v>
      </c>
      <c r="Q22" s="241"/>
      <c r="R22" s="96">
        <f>(Q22*$Q$14)</f>
        <v>0</v>
      </c>
      <c r="S22" s="170">
        <f>(J22+L22+N22+P22+R22)</f>
        <v>0</v>
      </c>
      <c r="T22" s="234">
        <f>S22</f>
        <v>0</v>
      </c>
      <c r="U22" s="237" t="str">
        <f>IF(T22&gt;0.3,"Rusak Berat","Hitung Kerusakan Komponen Lain ")</f>
        <v xml:space="preserve">Hitung Kerusakan Komponen Lain </v>
      </c>
      <c r="W22" s="225"/>
    </row>
    <row r="23" spans="1:23" x14ac:dyDescent="0.2">
      <c r="B23" s="212"/>
      <c r="C23" s="191"/>
      <c r="D23" s="249" t="s">
        <v>60</v>
      </c>
      <c r="E23" s="249"/>
      <c r="F23" s="110" t="s">
        <v>93</v>
      </c>
      <c r="G23" s="231">
        <v>4</v>
      </c>
      <c r="H23" s="266">
        <v>1.25</v>
      </c>
      <c r="I23" s="158"/>
      <c r="J23" s="82">
        <f t="shared" si="3"/>
        <v>0</v>
      </c>
      <c r="K23" s="162"/>
      <c r="L23" s="82">
        <f t="shared" ref="L23:L25" si="4">(K23/G23)*$K$14</f>
        <v>0</v>
      </c>
      <c r="M23" s="162"/>
      <c r="N23" s="82">
        <f t="shared" si="0"/>
        <v>0</v>
      </c>
      <c r="O23" s="162"/>
      <c r="P23" s="82">
        <f t="shared" si="1"/>
        <v>0</v>
      </c>
      <c r="Q23" s="162"/>
      <c r="R23" s="100">
        <f t="shared" si="2"/>
        <v>0</v>
      </c>
      <c r="S23" s="172">
        <f t="shared" ref="S23:S25" si="5">((J23+L23+N23+P23+R23)*H23)/100</f>
        <v>0</v>
      </c>
      <c r="T23" s="235"/>
      <c r="U23" s="238"/>
    </row>
    <row r="24" spans="1:23" x14ac:dyDescent="0.2">
      <c r="B24" s="212"/>
      <c r="C24" s="191"/>
      <c r="D24" s="249" t="s">
        <v>61</v>
      </c>
      <c r="E24" s="249"/>
      <c r="F24" s="110" t="s">
        <v>93</v>
      </c>
      <c r="G24" s="231">
        <v>2</v>
      </c>
      <c r="H24" s="266">
        <v>1</v>
      </c>
      <c r="I24" s="158"/>
      <c r="J24" s="82">
        <f t="shared" si="3"/>
        <v>0</v>
      </c>
      <c r="K24" s="162"/>
      <c r="L24" s="82">
        <f t="shared" si="4"/>
        <v>0</v>
      </c>
      <c r="M24" s="162"/>
      <c r="N24" s="82">
        <f t="shared" si="0"/>
        <v>0</v>
      </c>
      <c r="O24" s="162"/>
      <c r="P24" s="82">
        <f t="shared" si="1"/>
        <v>0</v>
      </c>
      <c r="Q24" s="162"/>
      <c r="R24" s="100">
        <f t="shared" si="2"/>
        <v>0</v>
      </c>
      <c r="S24" s="172">
        <f t="shared" si="5"/>
        <v>0</v>
      </c>
      <c r="T24" s="235"/>
      <c r="U24" s="238"/>
    </row>
    <row r="25" spans="1:23" x14ac:dyDescent="0.2">
      <c r="A25" s="181"/>
      <c r="B25" s="214"/>
      <c r="C25" s="90"/>
      <c r="D25" s="250" t="s">
        <v>62</v>
      </c>
      <c r="E25" s="250"/>
      <c r="F25" s="104" t="s">
        <v>93</v>
      </c>
      <c r="G25" s="232">
        <v>6</v>
      </c>
      <c r="H25" s="267">
        <v>1.5</v>
      </c>
      <c r="I25" s="159"/>
      <c r="J25" s="83">
        <f t="shared" si="3"/>
        <v>0</v>
      </c>
      <c r="K25" s="163"/>
      <c r="L25" s="83">
        <f t="shared" si="4"/>
        <v>0</v>
      </c>
      <c r="M25" s="163"/>
      <c r="N25" s="83">
        <f t="shared" si="0"/>
        <v>0</v>
      </c>
      <c r="O25" s="163"/>
      <c r="P25" s="83">
        <f t="shared" si="1"/>
        <v>0</v>
      </c>
      <c r="Q25" s="162"/>
      <c r="R25" s="103">
        <f t="shared" si="2"/>
        <v>0</v>
      </c>
      <c r="S25" s="171">
        <f t="shared" si="5"/>
        <v>0</v>
      </c>
      <c r="T25" s="236"/>
      <c r="U25" s="239"/>
    </row>
    <row r="26" spans="1:23" x14ac:dyDescent="0.2">
      <c r="B26" s="212">
        <v>6</v>
      </c>
      <c r="C26" s="191" t="s">
        <v>63</v>
      </c>
      <c r="D26" s="111" t="s">
        <v>64</v>
      </c>
      <c r="E26" s="111"/>
      <c r="F26" s="112" t="s">
        <v>145</v>
      </c>
      <c r="G26" s="112"/>
      <c r="H26" s="268">
        <v>10</v>
      </c>
      <c r="I26" s="207"/>
      <c r="J26" s="202">
        <f>+I26*0.2</f>
        <v>0</v>
      </c>
      <c r="K26" s="208"/>
      <c r="L26" s="202">
        <f>K26*0.4</f>
        <v>0</v>
      </c>
      <c r="M26" s="208"/>
      <c r="N26" s="202">
        <f>M26*0.6</f>
        <v>0</v>
      </c>
      <c r="O26" s="208"/>
      <c r="P26" s="202">
        <f>O26*0.8</f>
        <v>0</v>
      </c>
      <c r="Q26" s="208"/>
      <c r="R26" s="203">
        <f>Q26*1</f>
        <v>0</v>
      </c>
      <c r="S26" s="171">
        <f>((J26+L26+N26+P26+R26)*H26)/100</f>
        <v>0</v>
      </c>
      <c r="T26" s="113"/>
      <c r="U26" s="114"/>
    </row>
    <row r="27" spans="1:23" ht="44.25" customHeight="1" x14ac:dyDescent="0.2">
      <c r="B27" s="215">
        <v>7</v>
      </c>
      <c r="C27" s="94" t="s">
        <v>66</v>
      </c>
      <c r="D27" s="248" t="s">
        <v>67</v>
      </c>
      <c r="E27" s="248"/>
      <c r="F27" s="179" t="s">
        <v>99</v>
      </c>
      <c r="G27" s="177"/>
      <c r="H27" s="265">
        <v>5</v>
      </c>
      <c r="I27" s="320" t="s">
        <v>101</v>
      </c>
      <c r="J27" s="321"/>
      <c r="K27" s="321"/>
      <c r="L27" s="321"/>
      <c r="M27" s="321"/>
      <c r="N27" s="321"/>
      <c r="O27" s="321"/>
      <c r="P27" s="321"/>
      <c r="Q27" s="321"/>
      <c r="R27" s="322"/>
      <c r="S27" s="170">
        <f>VLOOKUP(I27,kerusakanlistrik,2,FALSE)*H27/100</f>
        <v>0</v>
      </c>
      <c r="T27" s="115"/>
      <c r="U27" s="116"/>
    </row>
    <row r="28" spans="1:23" ht="44.25" customHeight="1" x14ac:dyDescent="0.2">
      <c r="B28" s="212"/>
      <c r="C28" s="191"/>
      <c r="D28" s="249" t="s">
        <v>68</v>
      </c>
      <c r="E28" s="249"/>
      <c r="F28" s="180" t="s">
        <v>99</v>
      </c>
      <c r="G28" s="178"/>
      <c r="H28" s="266">
        <v>1.5</v>
      </c>
      <c r="I28" s="323" t="s">
        <v>122</v>
      </c>
      <c r="J28" s="324"/>
      <c r="K28" s="324"/>
      <c r="L28" s="324"/>
      <c r="M28" s="324"/>
      <c r="N28" s="324"/>
      <c r="O28" s="324"/>
      <c r="P28" s="324"/>
      <c r="Q28" s="324"/>
      <c r="R28" s="325"/>
      <c r="S28" s="172">
        <f>VLOOKUP(I28,Sheet5!B19:C24,2,FALSE)*H28/100</f>
        <v>0</v>
      </c>
      <c r="T28" s="117"/>
      <c r="U28" s="118"/>
    </row>
    <row r="29" spans="1:23" x14ac:dyDescent="0.2">
      <c r="B29" s="214"/>
      <c r="C29" s="90"/>
      <c r="D29" s="250" t="s">
        <v>69</v>
      </c>
      <c r="E29" s="250"/>
      <c r="F29" s="104" t="s">
        <v>100</v>
      </c>
      <c r="G29" s="232">
        <v>5</v>
      </c>
      <c r="H29" s="267">
        <v>1.5</v>
      </c>
      <c r="I29" s="159"/>
      <c r="J29" s="83">
        <f>I29/G29*$I$14</f>
        <v>0</v>
      </c>
      <c r="K29" s="163"/>
      <c r="L29" s="83">
        <f>(K29/G29)*$K$14</f>
        <v>0</v>
      </c>
      <c r="M29" s="163"/>
      <c r="N29" s="83">
        <f>(M29/G29)*$M$14</f>
        <v>0</v>
      </c>
      <c r="O29" s="163"/>
      <c r="P29" s="83">
        <f>(O29/G29)*$O$14</f>
        <v>0</v>
      </c>
      <c r="Q29" s="163"/>
      <c r="R29" s="103">
        <f>(Q29/G29)*$Q$14</f>
        <v>0</v>
      </c>
      <c r="S29" s="171">
        <f>((J29+L29+N29+P29+R29)*H29)/100</f>
        <v>0</v>
      </c>
      <c r="T29" s="119"/>
      <c r="U29" s="120"/>
    </row>
    <row r="30" spans="1:23" x14ac:dyDescent="0.2">
      <c r="B30" s="213">
        <v>8</v>
      </c>
      <c r="C30" s="94" t="s">
        <v>70</v>
      </c>
      <c r="D30" s="249" t="s">
        <v>72</v>
      </c>
      <c r="E30" s="249"/>
      <c r="F30" s="110" t="s">
        <v>145</v>
      </c>
      <c r="G30" s="106"/>
      <c r="H30" s="264">
        <v>4</v>
      </c>
      <c r="I30" s="210"/>
      <c r="J30" s="82">
        <f>+I30*0.2</f>
        <v>0</v>
      </c>
      <c r="K30" s="209"/>
      <c r="L30" s="82">
        <f>K30*0.4</f>
        <v>0</v>
      </c>
      <c r="M30" s="209"/>
      <c r="N30" s="82">
        <f>M30*0.6</f>
        <v>0</v>
      </c>
      <c r="O30" s="209"/>
      <c r="P30" s="82">
        <f>O30*0.8</f>
        <v>0</v>
      </c>
      <c r="Q30" s="209"/>
      <c r="R30" s="100">
        <f>Q30*1</f>
        <v>0</v>
      </c>
      <c r="S30" s="172">
        <f>((J30+L30+N30+P30+R30)*H30)/100</f>
        <v>0</v>
      </c>
      <c r="T30" s="117"/>
      <c r="U30" s="118"/>
    </row>
    <row r="31" spans="1:23" x14ac:dyDescent="0.2">
      <c r="B31" s="212"/>
      <c r="C31" s="191"/>
      <c r="D31" s="249" t="s">
        <v>73</v>
      </c>
      <c r="E31" s="249"/>
      <c r="F31" s="106" t="s">
        <v>145</v>
      </c>
      <c r="G31" s="106"/>
      <c r="H31" s="264">
        <v>7</v>
      </c>
      <c r="I31" s="210"/>
      <c r="J31" s="82">
        <f>+I31*0.2</f>
        <v>0</v>
      </c>
      <c r="K31" s="209"/>
      <c r="L31" s="82">
        <f>K31*0.4</f>
        <v>0</v>
      </c>
      <c r="M31" s="209"/>
      <c r="N31" s="82">
        <f>M31*0.6</f>
        <v>0</v>
      </c>
      <c r="O31" s="209"/>
      <c r="P31" s="82">
        <f>O31*0.8</f>
        <v>0</v>
      </c>
      <c r="Q31" s="209"/>
      <c r="R31" s="100">
        <f>Q31*1</f>
        <v>0</v>
      </c>
      <c r="S31" s="172">
        <f>((J31+L31+N31+P31+R31)*H31)/100</f>
        <v>0</v>
      </c>
      <c r="T31" s="117"/>
      <c r="U31" s="118"/>
    </row>
    <row r="32" spans="1:23" ht="16" thickBot="1" x14ac:dyDescent="0.25">
      <c r="B32" s="216"/>
      <c r="C32" s="121"/>
      <c r="D32" s="122" t="s">
        <v>74</v>
      </c>
      <c r="E32" s="122"/>
      <c r="F32" s="123" t="s">
        <v>93</v>
      </c>
      <c r="G32" s="233">
        <f>G25</f>
        <v>6</v>
      </c>
      <c r="H32" s="269">
        <v>4</v>
      </c>
      <c r="I32" s="160"/>
      <c r="J32" s="85">
        <f>I32/G32*$I$14</f>
        <v>0</v>
      </c>
      <c r="K32" s="164"/>
      <c r="L32" s="85">
        <f>(K32/G32)*$K$14</f>
        <v>0</v>
      </c>
      <c r="M32" s="164"/>
      <c r="N32" s="85">
        <f>(M32/G32)*$M$14</f>
        <v>0</v>
      </c>
      <c r="O32" s="164"/>
      <c r="P32" s="85">
        <f>(O32/G32)*$O$14</f>
        <v>0</v>
      </c>
      <c r="Q32" s="164"/>
      <c r="R32" s="124">
        <f>(Q32/G32)*$Q$14</f>
        <v>0</v>
      </c>
      <c r="S32" s="173">
        <f>((J32+L32+N32+P32+R32)*H32)/100</f>
        <v>0</v>
      </c>
      <c r="T32" s="125"/>
      <c r="U32" s="126"/>
    </row>
    <row r="33" spans="2:21" ht="20" thickBot="1" x14ac:dyDescent="0.3">
      <c r="B33" s="217"/>
      <c r="C33" s="145"/>
      <c r="D33" s="146"/>
      <c r="E33" s="146"/>
      <c r="F33" s="147"/>
      <c r="G33" s="188"/>
      <c r="H33" s="270"/>
      <c r="I33" s="335"/>
      <c r="J33" s="335"/>
      <c r="K33" s="335"/>
      <c r="L33" s="335"/>
      <c r="M33" s="335"/>
      <c r="N33" s="335"/>
      <c r="O33" s="335"/>
      <c r="P33" s="335"/>
      <c r="Q33" s="335"/>
      <c r="R33" s="335"/>
      <c r="S33" s="174">
        <f>(SUM(S16:S32))</f>
        <v>0</v>
      </c>
      <c r="T33" s="336" t="str">
        <f>+IF(OR(S16&gt;0.2,T17&gt;0.3,S20&gt;0.3,T22&gt;0.3),"Rusak Berat",U34)</f>
        <v>Tidak Ada Kerusakan</v>
      </c>
      <c r="U33" s="337"/>
    </row>
    <row r="34" spans="2:21" hidden="1" x14ac:dyDescent="0.2">
      <c r="B34" s="137"/>
      <c r="C34" s="133"/>
      <c r="D34" s="133"/>
      <c r="E34" s="133"/>
      <c r="F34" s="134"/>
      <c r="G34" s="137"/>
      <c r="H34" s="256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221"/>
      <c r="U34" s="222" t="str">
        <f>IF(S33=0,"Tidak Ada Kerusakan",IF(S33&lt;=0.3,"Rusak Ringan",IF(S33&gt;0.45,"Rusak Berat","Rusak Sedang")))</f>
        <v>Tidak Ada Kerusakan</v>
      </c>
    </row>
    <row r="35" spans="2:21" x14ac:dyDescent="0.2">
      <c r="B35" s="137"/>
      <c r="C35" s="133"/>
      <c r="D35" s="133"/>
      <c r="E35" s="133"/>
      <c r="F35" s="134"/>
      <c r="G35" s="137"/>
      <c r="H35" s="256"/>
      <c r="I35" s="133"/>
      <c r="J35" s="133"/>
      <c r="K35" s="133"/>
      <c r="L35" s="133"/>
      <c r="M35" s="133"/>
      <c r="N35" s="133"/>
      <c r="O35" s="133"/>
      <c r="P35" s="133"/>
      <c r="Q35" s="133"/>
      <c r="R35" s="133"/>
    </row>
    <row r="36" spans="2:21" x14ac:dyDescent="0.2">
      <c r="B36" s="137"/>
      <c r="C36" s="133"/>
      <c r="D36" s="133"/>
      <c r="E36" s="133"/>
      <c r="F36" s="134"/>
      <c r="G36" s="137"/>
      <c r="H36" s="256"/>
      <c r="I36" s="133"/>
      <c r="J36" s="133"/>
      <c r="K36" s="133"/>
      <c r="L36" s="133"/>
      <c r="M36" s="133"/>
      <c r="N36" s="133"/>
      <c r="O36" s="133"/>
      <c r="P36" s="133"/>
      <c r="Q36" s="133"/>
      <c r="R36" s="133"/>
    </row>
    <row r="37" spans="2:21" s="1" customFormat="1" ht="21.75" customHeight="1" thickBot="1" x14ac:dyDescent="0.25">
      <c r="B37" s="218"/>
      <c r="C37" s="153"/>
      <c r="D37" s="153"/>
      <c r="E37" s="153"/>
      <c r="F37" s="153"/>
      <c r="G37" s="220"/>
      <c r="H37" s="271"/>
      <c r="I37" s="153"/>
      <c r="J37" s="154"/>
      <c r="K37" s="154"/>
      <c r="L37" s="154"/>
      <c r="M37" s="154"/>
      <c r="N37" s="154"/>
      <c r="O37" s="154"/>
      <c r="P37" s="154"/>
      <c r="Q37" s="154"/>
      <c r="R37" s="154"/>
      <c r="S37" s="255"/>
      <c r="T37" s="133"/>
      <c r="U37" s="133"/>
    </row>
    <row r="38" spans="2:21" s="1" customFormat="1" ht="20" customHeight="1" x14ac:dyDescent="0.2">
      <c r="B38" s="314" t="s">
        <v>78</v>
      </c>
      <c r="C38" s="315"/>
      <c r="D38" s="315"/>
      <c r="E38" s="315"/>
      <c r="F38" s="315"/>
      <c r="G38" s="316"/>
      <c r="H38" s="314" t="s">
        <v>107</v>
      </c>
      <c r="I38" s="315"/>
      <c r="J38" s="315"/>
      <c r="K38" s="315"/>
      <c r="L38" s="315"/>
      <c r="M38" s="315"/>
      <c r="N38" s="315"/>
      <c r="O38" s="315"/>
      <c r="P38" s="315"/>
      <c r="Q38" s="316"/>
      <c r="R38" s="154"/>
      <c r="S38" s="255"/>
      <c r="T38" s="133"/>
      <c r="U38" s="133"/>
    </row>
    <row r="39" spans="2:21" s="1" customFormat="1" ht="20" customHeight="1" x14ac:dyDescent="0.2">
      <c r="B39" s="329"/>
      <c r="C39" s="330"/>
      <c r="D39" s="330"/>
      <c r="E39" s="330"/>
      <c r="F39" s="330"/>
      <c r="G39" s="331"/>
      <c r="H39" s="310"/>
      <c r="I39" s="310"/>
      <c r="J39" s="310"/>
      <c r="K39" s="310"/>
      <c r="L39" s="310"/>
      <c r="M39" s="310"/>
      <c r="N39" s="310"/>
      <c r="O39" s="310"/>
      <c r="P39" s="310"/>
      <c r="Q39" s="311"/>
      <c r="R39" s="154"/>
      <c r="S39" s="255"/>
      <c r="T39" s="133"/>
      <c r="U39" s="133"/>
    </row>
    <row r="40" spans="2:21" s="1" customFormat="1" ht="20" customHeight="1" x14ac:dyDescent="0.2">
      <c r="B40" s="329"/>
      <c r="C40" s="330"/>
      <c r="D40" s="330"/>
      <c r="E40" s="330"/>
      <c r="F40" s="330"/>
      <c r="G40" s="331"/>
      <c r="H40" s="310"/>
      <c r="I40" s="310"/>
      <c r="J40" s="310"/>
      <c r="K40" s="310"/>
      <c r="L40" s="310"/>
      <c r="M40" s="310"/>
      <c r="N40" s="310"/>
      <c r="O40" s="310"/>
      <c r="P40" s="310"/>
      <c r="Q40" s="311"/>
      <c r="R40" s="154"/>
      <c r="S40" s="255"/>
      <c r="T40" s="133"/>
      <c r="U40" s="133"/>
    </row>
    <row r="41" spans="2:21" s="1" customFormat="1" ht="20" customHeight="1" x14ac:dyDescent="0.2">
      <c r="B41" s="329"/>
      <c r="C41" s="330"/>
      <c r="D41" s="330"/>
      <c r="E41" s="330"/>
      <c r="F41" s="330"/>
      <c r="G41" s="331"/>
      <c r="H41" s="310"/>
      <c r="I41" s="310"/>
      <c r="J41" s="310"/>
      <c r="K41" s="310"/>
      <c r="L41" s="310"/>
      <c r="M41" s="310"/>
      <c r="N41" s="310"/>
      <c r="O41" s="310"/>
      <c r="P41" s="310"/>
      <c r="Q41" s="311"/>
      <c r="R41" s="154"/>
      <c r="S41" s="317" t="s">
        <v>79</v>
      </c>
      <c r="T41" s="317"/>
      <c r="U41" s="317"/>
    </row>
    <row r="42" spans="2:21" s="1" customFormat="1" ht="20" customHeight="1" x14ac:dyDescent="0.2">
      <c r="B42" s="329"/>
      <c r="C42" s="330"/>
      <c r="D42" s="330"/>
      <c r="E42" s="330"/>
      <c r="F42" s="330"/>
      <c r="G42" s="331"/>
      <c r="H42" s="310"/>
      <c r="I42" s="310"/>
      <c r="J42" s="310"/>
      <c r="K42" s="310"/>
      <c r="L42" s="310"/>
      <c r="M42" s="310"/>
      <c r="N42" s="310"/>
      <c r="O42" s="310"/>
      <c r="P42" s="310"/>
      <c r="Q42" s="311"/>
      <c r="R42" s="154"/>
      <c r="S42" s="318" t="s">
        <v>80</v>
      </c>
      <c r="T42" s="318"/>
      <c r="U42" s="318"/>
    </row>
    <row r="43" spans="2:21" s="1" customFormat="1" ht="20" customHeight="1" x14ac:dyDescent="0.2">
      <c r="B43" s="329"/>
      <c r="C43" s="330"/>
      <c r="D43" s="330"/>
      <c r="E43" s="330"/>
      <c r="F43" s="330"/>
      <c r="G43" s="331"/>
      <c r="H43" s="310"/>
      <c r="I43" s="310"/>
      <c r="J43" s="310"/>
      <c r="K43" s="310"/>
      <c r="L43" s="310"/>
      <c r="M43" s="310"/>
      <c r="N43" s="310"/>
      <c r="O43" s="310"/>
      <c r="P43" s="310"/>
      <c r="Q43" s="311"/>
      <c r="R43" s="154"/>
      <c r="S43" s="176"/>
      <c r="T43" s="80"/>
      <c r="U43" s="154"/>
    </row>
    <row r="44" spans="2:21" s="1" customFormat="1" ht="20" customHeight="1" x14ac:dyDescent="0.2">
      <c r="B44" s="329"/>
      <c r="C44" s="330"/>
      <c r="D44" s="330"/>
      <c r="E44" s="330"/>
      <c r="F44" s="330"/>
      <c r="G44" s="331"/>
      <c r="H44" s="310"/>
      <c r="I44" s="310"/>
      <c r="J44" s="310"/>
      <c r="K44" s="310"/>
      <c r="L44" s="310"/>
      <c r="M44" s="310"/>
      <c r="N44" s="310"/>
      <c r="O44" s="310"/>
      <c r="P44" s="310"/>
      <c r="Q44" s="311"/>
      <c r="R44" s="154"/>
      <c r="S44" s="176"/>
      <c r="T44" s="80"/>
      <c r="U44" s="154"/>
    </row>
    <row r="45" spans="2:21" s="1" customFormat="1" ht="20" customHeight="1" x14ac:dyDescent="0.2">
      <c r="B45" s="329"/>
      <c r="C45" s="330"/>
      <c r="D45" s="330"/>
      <c r="E45" s="330"/>
      <c r="F45" s="330"/>
      <c r="G45" s="331"/>
      <c r="H45" s="310"/>
      <c r="I45" s="310"/>
      <c r="J45" s="310"/>
      <c r="K45" s="310"/>
      <c r="L45" s="310"/>
      <c r="M45" s="310"/>
      <c r="N45" s="310"/>
      <c r="O45" s="310"/>
      <c r="P45" s="310"/>
      <c r="Q45" s="311"/>
      <c r="R45" s="154"/>
      <c r="S45" s="309" t="s">
        <v>81</v>
      </c>
      <c r="T45" s="309"/>
      <c r="U45" s="309"/>
    </row>
    <row r="46" spans="2:21" s="1" customFormat="1" ht="20" customHeight="1" x14ac:dyDescent="0.2">
      <c r="B46" s="329"/>
      <c r="C46" s="330"/>
      <c r="D46" s="330"/>
      <c r="E46" s="330"/>
      <c r="F46" s="330"/>
      <c r="G46" s="331"/>
      <c r="H46" s="310"/>
      <c r="I46" s="310"/>
      <c r="J46" s="310"/>
      <c r="K46" s="310"/>
      <c r="L46" s="310"/>
      <c r="M46" s="310"/>
      <c r="N46" s="310"/>
      <c r="O46" s="310"/>
      <c r="P46" s="310"/>
      <c r="Q46" s="311"/>
      <c r="R46" s="154"/>
      <c r="S46" s="176"/>
      <c r="T46" s="80"/>
      <c r="U46" s="154"/>
    </row>
    <row r="47" spans="2:21" s="1" customFormat="1" ht="20" customHeight="1" x14ac:dyDescent="0.2">
      <c r="B47" s="329"/>
      <c r="C47" s="330"/>
      <c r="D47" s="330"/>
      <c r="E47" s="330"/>
      <c r="F47" s="330"/>
      <c r="G47" s="331"/>
      <c r="H47" s="310"/>
      <c r="I47" s="310"/>
      <c r="J47" s="310"/>
      <c r="K47" s="310"/>
      <c r="L47" s="310"/>
      <c r="M47" s="310"/>
      <c r="N47" s="310"/>
      <c r="O47" s="310"/>
      <c r="P47" s="310"/>
      <c r="Q47" s="311"/>
      <c r="R47" s="154"/>
      <c r="S47" s="319" t="s">
        <v>82</v>
      </c>
      <c r="T47" s="319"/>
      <c r="U47" s="319"/>
    </row>
    <row r="48" spans="2:21" s="1" customFormat="1" ht="20" customHeight="1" x14ac:dyDescent="0.2">
      <c r="B48" s="329"/>
      <c r="C48" s="330"/>
      <c r="D48" s="330"/>
      <c r="E48" s="330"/>
      <c r="F48" s="330"/>
      <c r="G48" s="331"/>
      <c r="H48" s="310"/>
      <c r="I48" s="310"/>
      <c r="J48" s="310"/>
      <c r="K48" s="310"/>
      <c r="L48" s="310"/>
      <c r="M48" s="310"/>
      <c r="N48" s="310"/>
      <c r="O48" s="310"/>
      <c r="P48" s="310"/>
      <c r="Q48" s="311"/>
      <c r="R48" s="154"/>
      <c r="S48" s="176"/>
      <c r="T48" s="80"/>
      <c r="U48" s="154"/>
    </row>
    <row r="49" spans="2:21" s="1" customFormat="1" ht="20" customHeight="1" x14ac:dyDescent="0.2">
      <c r="B49" s="329"/>
      <c r="C49" s="330"/>
      <c r="D49" s="330"/>
      <c r="E49" s="330"/>
      <c r="F49" s="330"/>
      <c r="G49" s="331"/>
      <c r="H49" s="310"/>
      <c r="I49" s="310"/>
      <c r="J49" s="310"/>
      <c r="K49" s="310"/>
      <c r="L49" s="310"/>
      <c r="M49" s="310"/>
      <c r="N49" s="310"/>
      <c r="O49" s="310"/>
      <c r="P49" s="310"/>
      <c r="Q49" s="311"/>
      <c r="R49" s="154"/>
      <c r="S49" s="176"/>
      <c r="T49" s="80"/>
      <c r="U49" s="154"/>
    </row>
    <row r="50" spans="2:21" s="1" customFormat="1" ht="20" customHeight="1" x14ac:dyDescent="0.2">
      <c r="B50" s="329"/>
      <c r="C50" s="330"/>
      <c r="D50" s="330"/>
      <c r="E50" s="330"/>
      <c r="F50" s="330"/>
      <c r="G50" s="331"/>
      <c r="H50" s="310"/>
      <c r="I50" s="310"/>
      <c r="J50" s="310"/>
      <c r="K50" s="310"/>
      <c r="L50" s="310"/>
      <c r="M50" s="310"/>
      <c r="N50" s="310"/>
      <c r="O50" s="310"/>
      <c r="P50" s="310"/>
      <c r="Q50" s="311"/>
      <c r="R50" s="154"/>
      <c r="S50" s="309" t="s">
        <v>81</v>
      </c>
      <c r="T50" s="309"/>
      <c r="U50" s="309"/>
    </row>
    <row r="51" spans="2:21" s="1" customFormat="1" ht="20" customHeight="1" x14ac:dyDescent="0.2">
      <c r="B51" s="329"/>
      <c r="C51" s="330"/>
      <c r="D51" s="330"/>
      <c r="E51" s="330"/>
      <c r="F51" s="330"/>
      <c r="G51" s="331"/>
      <c r="H51" s="310"/>
      <c r="I51" s="310"/>
      <c r="J51" s="310"/>
      <c r="K51" s="310"/>
      <c r="L51" s="310"/>
      <c r="M51" s="310"/>
      <c r="N51" s="310"/>
      <c r="O51" s="310"/>
      <c r="P51" s="310"/>
      <c r="Q51" s="311"/>
      <c r="R51" s="154"/>
      <c r="S51" s="176"/>
      <c r="T51" s="80"/>
      <c r="U51" s="154"/>
    </row>
    <row r="52" spans="2:21" s="1" customFormat="1" ht="20.25" customHeight="1" x14ac:dyDescent="0.2">
      <c r="B52" s="329"/>
      <c r="C52" s="330"/>
      <c r="D52" s="330"/>
      <c r="E52" s="330"/>
      <c r="F52" s="330"/>
      <c r="G52" s="331"/>
      <c r="H52" s="310"/>
      <c r="I52" s="310"/>
      <c r="J52" s="310"/>
      <c r="K52" s="310"/>
      <c r="L52" s="310"/>
      <c r="M52" s="310"/>
      <c r="N52" s="310"/>
      <c r="O52" s="310"/>
      <c r="P52" s="310"/>
      <c r="Q52" s="311"/>
      <c r="R52" s="154"/>
      <c r="S52" s="319" t="s">
        <v>84</v>
      </c>
      <c r="T52" s="319"/>
      <c r="U52" s="319"/>
    </row>
    <row r="53" spans="2:21" s="1" customFormat="1" ht="21" customHeight="1" x14ac:dyDescent="0.2">
      <c r="B53" s="329"/>
      <c r="C53" s="330"/>
      <c r="D53" s="330"/>
      <c r="E53" s="330"/>
      <c r="F53" s="330"/>
      <c r="G53" s="331"/>
      <c r="H53" s="310"/>
      <c r="I53" s="310"/>
      <c r="J53" s="310"/>
      <c r="K53" s="310"/>
      <c r="L53" s="310"/>
      <c r="M53" s="310"/>
      <c r="N53" s="310"/>
      <c r="O53" s="310"/>
      <c r="P53" s="310"/>
      <c r="Q53" s="311"/>
      <c r="R53" s="154"/>
      <c r="S53" s="176"/>
      <c r="T53" s="80"/>
      <c r="U53" s="154"/>
    </row>
    <row r="54" spans="2:21" s="1" customFormat="1" ht="20" customHeight="1" thickBot="1" x14ac:dyDescent="0.25">
      <c r="B54" s="332"/>
      <c r="C54" s="333"/>
      <c r="D54" s="333"/>
      <c r="E54" s="333"/>
      <c r="F54" s="333"/>
      <c r="G54" s="334"/>
      <c r="H54" s="312"/>
      <c r="I54" s="312"/>
      <c r="J54" s="312"/>
      <c r="K54" s="312"/>
      <c r="L54" s="312"/>
      <c r="M54" s="312"/>
      <c r="N54" s="312"/>
      <c r="O54" s="312"/>
      <c r="P54" s="312"/>
      <c r="Q54" s="313"/>
      <c r="R54" s="154"/>
      <c r="S54" s="176"/>
      <c r="T54" s="80"/>
      <c r="U54" s="154"/>
    </row>
    <row r="55" spans="2:21" s="1" customFormat="1" ht="20" customHeight="1" x14ac:dyDescent="0.2">
      <c r="B55" s="137"/>
      <c r="C55" s="133"/>
      <c r="D55" s="133"/>
      <c r="E55" s="133"/>
      <c r="F55" s="134"/>
      <c r="G55" s="137"/>
      <c r="H55" s="272"/>
      <c r="I55" s="154"/>
      <c r="J55" s="155"/>
      <c r="K55" s="154"/>
      <c r="L55" s="154"/>
      <c r="M55" s="154"/>
      <c r="N55" s="154"/>
      <c r="O55" s="154"/>
      <c r="P55" s="154"/>
      <c r="Q55" s="154"/>
      <c r="R55" s="154"/>
      <c r="S55" s="309" t="s">
        <v>81</v>
      </c>
      <c r="T55" s="309"/>
      <c r="U55" s="309"/>
    </row>
    <row r="56" spans="2:21" s="1" customFormat="1" ht="20" customHeight="1" x14ac:dyDescent="0.2">
      <c r="B56" s="137"/>
      <c r="C56" s="133"/>
      <c r="D56" s="133"/>
      <c r="E56" s="133"/>
      <c r="F56" s="134"/>
      <c r="G56" s="137"/>
      <c r="H56" s="272"/>
      <c r="I56" s="154"/>
      <c r="J56" s="155"/>
      <c r="K56" s="154"/>
      <c r="L56" s="154"/>
      <c r="M56" s="154"/>
      <c r="N56" s="154"/>
      <c r="O56" s="154"/>
      <c r="P56" s="154"/>
      <c r="Q56" s="154"/>
      <c r="S56" s="79"/>
    </row>
    <row r="57" spans="2:21" s="1" customFormat="1" ht="20" customHeight="1" x14ac:dyDescent="0.2">
      <c r="B57" s="137"/>
      <c r="C57" s="133"/>
      <c r="D57" s="133"/>
      <c r="E57" s="133"/>
      <c r="F57" s="134"/>
      <c r="G57" s="137"/>
      <c r="H57" s="272"/>
      <c r="I57" s="154"/>
      <c r="J57" s="155"/>
      <c r="K57" s="154"/>
      <c r="L57" s="154"/>
      <c r="M57" s="154"/>
      <c r="N57" s="154"/>
      <c r="O57" s="154"/>
      <c r="P57" s="154"/>
      <c r="Q57" s="154"/>
      <c r="R57" s="86"/>
      <c r="S57" s="175"/>
      <c r="T57" s="86"/>
      <c r="U57" s="86"/>
    </row>
    <row r="58" spans="2:21" s="1" customFormat="1" ht="20" customHeight="1" x14ac:dyDescent="0.2">
      <c r="B58" s="137"/>
      <c r="C58" s="133"/>
      <c r="D58" s="133"/>
      <c r="E58" s="133"/>
      <c r="F58" s="134"/>
      <c r="G58" s="137"/>
      <c r="H58" s="272"/>
      <c r="I58" s="154"/>
      <c r="J58" s="155"/>
      <c r="K58" s="154"/>
      <c r="L58" s="154"/>
      <c r="M58" s="154"/>
      <c r="N58" s="154"/>
      <c r="O58" s="154"/>
      <c r="P58" s="154"/>
      <c r="Q58" s="154"/>
      <c r="R58" s="86"/>
      <c r="S58" s="175"/>
      <c r="T58" s="86"/>
      <c r="U58" s="86"/>
    </row>
    <row r="59" spans="2:21" s="1" customFormat="1" ht="20" customHeight="1" x14ac:dyDescent="0.2">
      <c r="B59" s="219"/>
      <c r="C59" s="86"/>
      <c r="D59" s="86"/>
      <c r="E59" s="86"/>
      <c r="F59" s="127"/>
      <c r="G59" s="219"/>
      <c r="H59" s="273"/>
      <c r="J59" s="76"/>
      <c r="R59" s="86"/>
      <c r="S59" s="175"/>
      <c r="T59" s="86"/>
      <c r="U59" s="86"/>
    </row>
  </sheetData>
  <sheetProtection algorithmName="SHA-512" hashValue="Wb4bu2X3D7K8Pg9TeUchXcxXfTdoIXTEpZjHko2hwGMBUVx7OzZFdFOqsJ3m9IwQS1jSW9CPoY6suUfzRMDJZw==" saltValue="+81phsY1f+5nbVCyGjhSxw==" spinCount="100000" sheet="1" objects="1" scenarios="1" selectLockedCells="1"/>
  <mergeCells count="62">
    <mergeCell ref="B38:G38"/>
    <mergeCell ref="B39:G54"/>
    <mergeCell ref="I33:R33"/>
    <mergeCell ref="T33:U33"/>
    <mergeCell ref="B7:C7"/>
    <mergeCell ref="E8:H8"/>
    <mergeCell ref="E7:H7"/>
    <mergeCell ref="L7:Q7"/>
    <mergeCell ref="I7:J7"/>
    <mergeCell ref="H11:H13"/>
    <mergeCell ref="S15:U15"/>
    <mergeCell ref="O14:P14"/>
    <mergeCell ref="Q14:R14"/>
    <mergeCell ref="F11:F13"/>
    <mergeCell ref="I15:J15"/>
    <mergeCell ref="K15:L15"/>
    <mergeCell ref="O15:P15"/>
    <mergeCell ref="Q15:R15"/>
    <mergeCell ref="S55:U55"/>
    <mergeCell ref="H39:Q54"/>
    <mergeCell ref="H38:Q38"/>
    <mergeCell ref="S41:U41"/>
    <mergeCell ref="S42:U42"/>
    <mergeCell ref="S45:U45"/>
    <mergeCell ref="S47:U47"/>
    <mergeCell ref="S50:U50"/>
    <mergeCell ref="I27:R27"/>
    <mergeCell ref="I28:R28"/>
    <mergeCell ref="S52:U52"/>
    <mergeCell ref="M15:N15"/>
    <mergeCell ref="T17:T19"/>
    <mergeCell ref="D15:E15"/>
    <mergeCell ref="D17:E17"/>
    <mergeCell ref="D18:E18"/>
    <mergeCell ref="D19:E19"/>
    <mergeCell ref="S11:U13"/>
    <mergeCell ref="I16:R16"/>
    <mergeCell ref="T16:U16"/>
    <mergeCell ref="K12:L13"/>
    <mergeCell ref="M12:N13"/>
    <mergeCell ref="O12:P13"/>
    <mergeCell ref="Q12:R13"/>
    <mergeCell ref="I11:R11"/>
    <mergeCell ref="U17:U19"/>
    <mergeCell ref="I14:J14"/>
    <mergeCell ref="K14:L14"/>
    <mergeCell ref="M14:N14"/>
    <mergeCell ref="S5:U5"/>
    <mergeCell ref="B4:C4"/>
    <mergeCell ref="E4:Q4"/>
    <mergeCell ref="B5:C5"/>
    <mergeCell ref="E5:Q5"/>
    <mergeCell ref="B11:B13"/>
    <mergeCell ref="C11:C13"/>
    <mergeCell ref="D11:E13"/>
    <mergeCell ref="B6:C6"/>
    <mergeCell ref="E6:Q6"/>
    <mergeCell ref="B8:C8"/>
    <mergeCell ref="I8:Q8"/>
    <mergeCell ref="B9:C9"/>
    <mergeCell ref="G11:G13"/>
    <mergeCell ref="I12:J13"/>
  </mergeCells>
  <conditionalFormatting sqref="S16:S32">
    <cfRule type="cellIs" dxfId="0" priority="1" operator="notBetween">
      <formula>0</formula>
      <formula>1</formula>
    </cfRule>
  </conditionalFormatting>
  <printOptions horizontalCentered="1" verticalCentered="1"/>
  <pageMargins left="0.25" right="0.25" top="0.25" bottom="0.25" header="0.31496062992126" footer="0.31496062992126"/>
  <pageSetup paperSize="8" fitToHeight="0" orientation="landscape" r:id="rId1"/>
  <rowBreaks count="1" manualBreakCount="1">
    <brk id="33" min="1" max="20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Sheet5!$B$3:$B$8</xm:f>
          </x14:formula1>
          <xm:sqref>I27:R27</xm:sqref>
        </x14:dataValidation>
        <x14:dataValidation type="list" showInputMessage="1" showErrorMessage="1" errorTitle="Pilih salah satu" promptTitle="Pilih Salah Satu" xr:uid="{00000000-0002-0000-0000-000001000000}">
          <x14:formula1>
            <xm:f>Sheet5!$B$11:$B$16</xm:f>
          </x14:formula1>
          <xm:sqref>I16:R16</xm:sqref>
        </x14:dataValidation>
        <x14:dataValidation type="list" allowBlank="1" showInputMessage="1" showErrorMessage="1" xr:uid="{00000000-0002-0000-0000-000002000000}">
          <x14:formula1>
            <xm:f>Sheet5!$B$19:$B$24</xm:f>
          </x14:formula1>
          <xm:sqref>I28:R28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20"/>
  <sheetViews>
    <sheetView topLeftCell="A10" zoomScaleNormal="100" workbookViewId="0">
      <selection activeCell="E16" sqref="E16:E20"/>
    </sheetView>
  </sheetViews>
  <sheetFormatPr baseColWidth="10" defaultColWidth="9" defaultRowHeight="13" x14ac:dyDescent="0.15"/>
  <cols>
    <col min="2" max="2" width="3.59765625" bestFit="1" customWidth="1"/>
    <col min="3" max="3" width="17" customWidth="1"/>
    <col min="4" max="4" width="19.3984375" customWidth="1"/>
    <col min="5" max="5" width="42.796875" customWidth="1"/>
    <col min="6" max="6" width="10" customWidth="1"/>
    <col min="7" max="7" width="35.59765625" style="194" customWidth="1"/>
  </cols>
  <sheetData>
    <row r="3" spans="2:7" x14ac:dyDescent="0.15">
      <c r="B3" s="182" t="s">
        <v>130</v>
      </c>
      <c r="C3" s="182" t="s">
        <v>131</v>
      </c>
      <c r="D3" s="182" t="s">
        <v>132</v>
      </c>
      <c r="E3" s="182" t="s">
        <v>133</v>
      </c>
      <c r="F3" s="182"/>
      <c r="G3" s="182" t="s">
        <v>134</v>
      </c>
    </row>
    <row r="4" spans="2:7" x14ac:dyDescent="0.15">
      <c r="B4" s="183" t="s">
        <v>38</v>
      </c>
      <c r="C4" s="183" t="s">
        <v>39</v>
      </c>
      <c r="D4" s="183" t="s">
        <v>40</v>
      </c>
      <c r="E4" s="183" t="s">
        <v>41</v>
      </c>
      <c r="F4" s="183"/>
      <c r="G4" s="183" t="s">
        <v>42</v>
      </c>
    </row>
    <row r="5" spans="2:7" ht="126.75" customHeight="1" x14ac:dyDescent="0.15">
      <c r="B5" s="183">
        <v>1</v>
      </c>
      <c r="C5" s="183" t="s">
        <v>52</v>
      </c>
      <c r="D5" s="184" t="s">
        <v>136</v>
      </c>
      <c r="E5" s="184" t="s">
        <v>137</v>
      </c>
      <c r="F5" s="184"/>
      <c r="G5" s="183"/>
    </row>
    <row r="6" spans="2:7" ht="16.5" customHeight="1" x14ac:dyDescent="0.2">
      <c r="B6" s="349">
        <v>2</v>
      </c>
      <c r="C6" s="349" t="s">
        <v>53</v>
      </c>
      <c r="D6" s="347" t="s">
        <v>135</v>
      </c>
      <c r="E6" s="185" t="s">
        <v>126</v>
      </c>
      <c r="F6" s="185"/>
      <c r="G6" s="348"/>
    </row>
    <row r="7" spans="2:7" ht="14" x14ac:dyDescent="0.15">
      <c r="B7" s="349"/>
      <c r="C7" s="349"/>
      <c r="D7" s="347"/>
      <c r="E7" s="186" t="s">
        <v>124</v>
      </c>
      <c r="F7" s="186"/>
      <c r="G7" s="348"/>
    </row>
    <row r="8" spans="2:7" ht="14" x14ac:dyDescent="0.15">
      <c r="B8" s="349"/>
      <c r="C8" s="349"/>
      <c r="D8" s="347"/>
      <c r="E8" s="186" t="s">
        <v>125</v>
      </c>
      <c r="F8" s="186"/>
      <c r="G8" s="348"/>
    </row>
    <row r="9" spans="2:7" ht="25.5" customHeight="1" x14ac:dyDescent="0.15">
      <c r="B9" s="349"/>
      <c r="C9" s="349"/>
      <c r="D9" s="347"/>
      <c r="E9" s="186" t="s">
        <v>127</v>
      </c>
      <c r="F9" s="186"/>
      <c r="G9" s="348"/>
    </row>
    <row r="10" spans="2:7" ht="53.25" customHeight="1" x14ac:dyDescent="0.15">
      <c r="B10" s="349"/>
      <c r="C10" s="349"/>
      <c r="D10" s="347"/>
      <c r="E10" s="187" t="s">
        <v>128</v>
      </c>
      <c r="F10" s="187"/>
      <c r="G10" s="348"/>
    </row>
    <row r="11" spans="2:7" ht="14" x14ac:dyDescent="0.15">
      <c r="B11" s="349"/>
      <c r="C11" s="349"/>
      <c r="D11" s="347"/>
      <c r="E11" s="186" t="s">
        <v>129</v>
      </c>
      <c r="F11" s="186"/>
      <c r="G11" s="348"/>
    </row>
    <row r="15" spans="2:7" x14ac:dyDescent="0.15">
      <c r="C15" s="196" t="s">
        <v>25</v>
      </c>
      <c r="D15" s="196" t="s">
        <v>138</v>
      </c>
      <c r="E15" s="196" t="s">
        <v>139</v>
      </c>
      <c r="F15" s="196" t="s">
        <v>140</v>
      </c>
      <c r="G15" s="193"/>
    </row>
    <row r="16" spans="2:7" ht="56" x14ac:dyDescent="0.15">
      <c r="D16" s="195">
        <v>1</v>
      </c>
      <c r="E16" s="197" t="s">
        <v>142</v>
      </c>
      <c r="F16" s="195">
        <v>0.2</v>
      </c>
    </row>
    <row r="17" spans="4:6" ht="49.5" customHeight="1" x14ac:dyDescent="0.15">
      <c r="D17" s="195">
        <v>2</v>
      </c>
      <c r="E17" s="197" t="s">
        <v>141</v>
      </c>
      <c r="F17" s="195">
        <v>0.4</v>
      </c>
    </row>
    <row r="18" spans="4:6" ht="70" x14ac:dyDescent="0.15">
      <c r="D18" s="195">
        <v>3</v>
      </c>
      <c r="E18" s="197" t="s">
        <v>146</v>
      </c>
      <c r="F18" s="195">
        <v>0.6</v>
      </c>
    </row>
    <row r="19" spans="4:6" ht="70" x14ac:dyDescent="0.15">
      <c r="D19" s="195">
        <v>4</v>
      </c>
      <c r="E19" s="197" t="s">
        <v>143</v>
      </c>
      <c r="F19" s="195">
        <v>0.8</v>
      </c>
    </row>
    <row r="20" spans="4:6" ht="56" x14ac:dyDescent="0.15">
      <c r="D20" s="195">
        <v>5</v>
      </c>
      <c r="E20" s="197" t="s">
        <v>144</v>
      </c>
      <c r="F20" s="195">
        <v>1</v>
      </c>
    </row>
  </sheetData>
  <mergeCells count="4">
    <mergeCell ref="D6:D11"/>
    <mergeCell ref="G6:G11"/>
    <mergeCell ref="C6:C11"/>
    <mergeCell ref="B6:B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24"/>
  <sheetViews>
    <sheetView topLeftCell="A7" workbookViewId="0">
      <selection activeCell="B26" sqref="B26:B30"/>
    </sheetView>
  </sheetViews>
  <sheetFormatPr baseColWidth="10" defaultColWidth="9" defaultRowHeight="13" x14ac:dyDescent="0.15"/>
  <cols>
    <col min="2" max="2" width="40.59765625" customWidth="1"/>
  </cols>
  <sheetData>
    <row r="2" spans="1:18" x14ac:dyDescent="0.15">
      <c r="B2" s="165" t="s">
        <v>110</v>
      </c>
    </row>
    <row r="3" spans="1:18" x14ac:dyDescent="0.15">
      <c r="B3" t="s">
        <v>101</v>
      </c>
      <c r="C3">
        <v>0</v>
      </c>
    </row>
    <row r="4" spans="1:18" s="166" customFormat="1" x14ac:dyDescent="0.15">
      <c r="A4" s="166">
        <v>1</v>
      </c>
      <c r="B4" s="166" t="s">
        <v>111</v>
      </c>
      <c r="C4" s="166">
        <v>0.2</v>
      </c>
    </row>
    <row r="5" spans="1:18" s="166" customFormat="1" x14ac:dyDescent="0.15">
      <c r="A5" s="166">
        <v>2</v>
      </c>
      <c r="B5" s="166" t="s">
        <v>112</v>
      </c>
      <c r="C5" s="166">
        <v>0.4</v>
      </c>
    </row>
    <row r="6" spans="1:18" s="166" customFormat="1" x14ac:dyDescent="0.15">
      <c r="A6" s="166">
        <v>3</v>
      </c>
      <c r="B6" s="166" t="s">
        <v>114</v>
      </c>
      <c r="C6" s="166">
        <v>0.6</v>
      </c>
    </row>
    <row r="7" spans="1:18" s="166" customFormat="1" x14ac:dyDescent="0.15">
      <c r="A7" s="166">
        <v>4</v>
      </c>
      <c r="B7" s="166" t="s">
        <v>113</v>
      </c>
      <c r="C7" s="166">
        <v>0.8</v>
      </c>
    </row>
    <row r="8" spans="1:18" s="166" customFormat="1" x14ac:dyDescent="0.15">
      <c r="A8" s="166">
        <v>5</v>
      </c>
      <c r="B8" s="166" t="s">
        <v>115</v>
      </c>
      <c r="C8" s="166">
        <v>1</v>
      </c>
    </row>
    <row r="10" spans="1:18" s="86" customFormat="1" ht="15" x14ac:dyDescent="0.2">
      <c r="B10" s="167" t="s">
        <v>116</v>
      </c>
      <c r="C10" s="134"/>
      <c r="D10" s="135"/>
      <c r="E10" s="136"/>
      <c r="F10" s="133"/>
      <c r="G10" s="133"/>
      <c r="H10" s="148"/>
      <c r="I10" s="148"/>
      <c r="J10" s="148"/>
      <c r="K10" s="148"/>
      <c r="L10" s="148"/>
      <c r="M10" s="148"/>
      <c r="N10" s="148"/>
      <c r="O10" s="148"/>
      <c r="P10" s="149"/>
      <c r="Q10" s="133"/>
      <c r="R10" s="133"/>
    </row>
    <row r="11" spans="1:18" s="86" customFormat="1" ht="15" x14ac:dyDescent="0.2">
      <c r="B11" s="150" t="s">
        <v>101</v>
      </c>
      <c r="C11" s="151">
        <v>0</v>
      </c>
      <c r="D11" s="135"/>
      <c r="E11" s="136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7"/>
      <c r="Q11" s="133"/>
      <c r="R11" s="133"/>
    </row>
    <row r="12" spans="1:18" s="86" customFormat="1" ht="15" x14ac:dyDescent="0.2">
      <c r="A12" s="86">
        <v>1</v>
      </c>
      <c r="B12" s="150" t="s">
        <v>94</v>
      </c>
      <c r="C12" s="151">
        <v>0.2</v>
      </c>
      <c r="D12" s="135"/>
      <c r="E12" s="136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7"/>
      <c r="Q12" s="133"/>
      <c r="R12" s="133"/>
    </row>
    <row r="13" spans="1:18" s="86" customFormat="1" ht="27" x14ac:dyDescent="0.2">
      <c r="A13" s="86">
        <v>2</v>
      </c>
      <c r="B13" s="150" t="s">
        <v>97</v>
      </c>
      <c r="C13" s="151">
        <v>0.4</v>
      </c>
      <c r="D13" s="135"/>
      <c r="E13" s="136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7"/>
      <c r="Q13" s="133"/>
      <c r="R13" s="133"/>
    </row>
    <row r="14" spans="1:18" s="86" customFormat="1" ht="40" x14ac:dyDescent="0.2">
      <c r="A14" s="86">
        <v>3</v>
      </c>
      <c r="B14" s="150" t="s">
        <v>95</v>
      </c>
      <c r="C14" s="151">
        <v>0.6</v>
      </c>
      <c r="D14" s="135"/>
      <c r="E14" s="136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7"/>
      <c r="Q14" s="133"/>
      <c r="R14" s="133"/>
    </row>
    <row r="15" spans="1:18" s="86" customFormat="1" ht="26" x14ac:dyDescent="0.2">
      <c r="A15" s="86">
        <v>4</v>
      </c>
      <c r="B15" s="152" t="s">
        <v>98</v>
      </c>
      <c r="C15" s="151">
        <v>0.8</v>
      </c>
      <c r="D15" s="135"/>
      <c r="E15" s="136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7"/>
      <c r="Q15" s="133"/>
      <c r="R15" s="133"/>
    </row>
    <row r="16" spans="1:18" s="86" customFormat="1" ht="26" x14ac:dyDescent="0.2">
      <c r="A16" s="86">
        <v>5</v>
      </c>
      <c r="B16" s="152" t="s">
        <v>96</v>
      </c>
      <c r="C16" s="151">
        <v>1</v>
      </c>
      <c r="D16" s="135"/>
      <c r="E16" s="136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7"/>
      <c r="Q16" s="133"/>
      <c r="R16" s="133"/>
    </row>
    <row r="17" spans="1:18" s="86" customFormat="1" ht="15" x14ac:dyDescent="0.2">
      <c r="B17" s="133"/>
      <c r="C17" s="134"/>
      <c r="D17" s="135"/>
      <c r="E17" s="136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7"/>
      <c r="Q17" s="133"/>
      <c r="R17" s="133"/>
    </row>
    <row r="18" spans="1:18" s="86" customFormat="1" ht="15" x14ac:dyDescent="0.2">
      <c r="B18" s="167" t="s">
        <v>123</v>
      </c>
      <c r="C18" s="134"/>
      <c r="D18" s="135"/>
      <c r="E18" s="136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7"/>
      <c r="Q18" s="133"/>
      <c r="R18" s="133"/>
    </row>
    <row r="19" spans="1:18" x14ac:dyDescent="0.15">
      <c r="B19" t="s">
        <v>122</v>
      </c>
      <c r="C19" s="151">
        <v>0</v>
      </c>
    </row>
    <row r="20" spans="1:18" x14ac:dyDescent="0.15">
      <c r="A20">
        <v>1</v>
      </c>
      <c r="B20" t="s">
        <v>117</v>
      </c>
      <c r="C20">
        <v>0.2</v>
      </c>
    </row>
    <row r="21" spans="1:18" x14ac:dyDescent="0.15">
      <c r="A21">
        <v>2</v>
      </c>
      <c r="B21" t="s">
        <v>118</v>
      </c>
      <c r="C21">
        <v>0.4</v>
      </c>
    </row>
    <row r="22" spans="1:18" x14ac:dyDescent="0.15">
      <c r="A22">
        <v>3</v>
      </c>
      <c r="B22" t="s">
        <v>119</v>
      </c>
      <c r="C22">
        <v>0.6</v>
      </c>
    </row>
    <row r="23" spans="1:18" x14ac:dyDescent="0.15">
      <c r="A23">
        <v>4</v>
      </c>
      <c r="B23" t="s">
        <v>120</v>
      </c>
      <c r="C23">
        <v>0.8</v>
      </c>
    </row>
    <row r="24" spans="1:18" x14ac:dyDescent="0.15">
      <c r="A24">
        <v>5</v>
      </c>
      <c r="B24" t="s">
        <v>121</v>
      </c>
      <c r="C2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B1:N67"/>
  <sheetViews>
    <sheetView view="pageBreakPreview" topLeftCell="B22" zoomScaleSheetLayoutView="100" workbookViewId="0">
      <selection activeCell="B2" sqref="B2"/>
    </sheetView>
  </sheetViews>
  <sheetFormatPr baseColWidth="10" defaultColWidth="9.19921875" defaultRowHeight="15" x14ac:dyDescent="0.2"/>
  <cols>
    <col min="1" max="1" width="9.19921875" style="1"/>
    <col min="2" max="2" width="7.59765625" style="1" customWidth="1"/>
    <col min="3" max="3" width="31" style="1" customWidth="1"/>
    <col min="4" max="4" width="2.3984375" style="1" customWidth="1"/>
    <col min="5" max="5" width="26" style="1" customWidth="1"/>
    <col min="6" max="6" width="20.59765625" style="1" customWidth="1"/>
    <col min="7" max="7" width="20" style="1" customWidth="1"/>
    <col min="8" max="8" width="20.3984375" style="1" customWidth="1"/>
    <col min="9" max="9" width="20.59765625" style="1" customWidth="1"/>
    <col min="10" max="10" width="12.3984375" style="1" customWidth="1"/>
    <col min="11" max="16384" width="9.19921875" style="1"/>
  </cols>
  <sheetData>
    <row r="1" spans="2:9" ht="16" thickBot="1" x14ac:dyDescent="0.25"/>
    <row r="2" spans="2:9" ht="19.5" customHeight="1" x14ac:dyDescent="0.2">
      <c r="B2" s="2" t="s">
        <v>0</v>
      </c>
      <c r="C2" s="3"/>
      <c r="D2" s="3"/>
      <c r="E2" s="3"/>
      <c r="F2" s="3"/>
      <c r="G2" s="365" t="s">
        <v>1</v>
      </c>
      <c r="H2" s="4" t="s">
        <v>2</v>
      </c>
      <c r="I2" s="5" t="s">
        <v>3</v>
      </c>
    </row>
    <row r="3" spans="2:9" ht="19.5" customHeight="1" x14ac:dyDescent="0.2">
      <c r="B3" s="6" t="s">
        <v>4</v>
      </c>
      <c r="C3" s="7"/>
      <c r="D3" s="7"/>
      <c r="E3" s="7"/>
      <c r="F3" s="7"/>
      <c r="G3" s="366"/>
      <c r="H3" s="8" t="s">
        <v>5</v>
      </c>
      <c r="I3" s="9" t="s">
        <v>6</v>
      </c>
    </row>
    <row r="4" spans="2:9" ht="19.5" customHeight="1" x14ac:dyDescent="0.2">
      <c r="B4" s="6" t="s">
        <v>7</v>
      </c>
      <c r="C4" s="7"/>
      <c r="D4" s="7"/>
      <c r="E4" s="7"/>
      <c r="F4" s="7"/>
      <c r="G4" s="366"/>
      <c r="H4" s="10" t="s">
        <v>8</v>
      </c>
      <c r="I4" s="11" t="s">
        <v>9</v>
      </c>
    </row>
    <row r="5" spans="2:9" ht="19.5" customHeight="1" thickBot="1" x14ac:dyDescent="0.25">
      <c r="B5" s="12" t="s">
        <v>10</v>
      </c>
      <c r="C5" s="13"/>
      <c r="D5" s="13"/>
      <c r="E5" s="13"/>
      <c r="F5" s="13"/>
      <c r="G5" s="367"/>
      <c r="H5" s="14" t="s">
        <v>11</v>
      </c>
      <c r="I5" s="15" t="s">
        <v>6</v>
      </c>
    </row>
    <row r="6" spans="2:9" ht="18" customHeight="1" x14ac:dyDescent="0.2">
      <c r="B6" s="368" t="s">
        <v>12</v>
      </c>
      <c r="C6" s="369"/>
      <c r="D6" s="16" t="s">
        <v>13</v>
      </c>
      <c r="E6" s="370"/>
      <c r="F6" s="370"/>
      <c r="G6" s="370"/>
      <c r="H6" s="370"/>
      <c r="I6" s="371"/>
    </row>
    <row r="7" spans="2:9" ht="18" customHeight="1" x14ac:dyDescent="0.2">
      <c r="B7" s="372" t="s">
        <v>14</v>
      </c>
      <c r="C7" s="373"/>
      <c r="D7" s="17" t="s">
        <v>13</v>
      </c>
      <c r="E7" s="374"/>
      <c r="F7" s="374"/>
      <c r="G7" s="374"/>
      <c r="H7" s="374"/>
      <c r="I7" s="375"/>
    </row>
    <row r="8" spans="2:9" ht="18" customHeight="1" x14ac:dyDescent="0.2">
      <c r="B8" s="372" t="s">
        <v>15</v>
      </c>
      <c r="C8" s="373"/>
      <c r="D8" s="17" t="s">
        <v>13</v>
      </c>
      <c r="E8" s="376"/>
      <c r="F8" s="376"/>
      <c r="G8" s="376"/>
      <c r="H8" s="376"/>
      <c r="I8" s="377"/>
    </row>
    <row r="9" spans="2:9" ht="18" customHeight="1" x14ac:dyDescent="0.2">
      <c r="B9" s="372" t="s">
        <v>16</v>
      </c>
      <c r="C9" s="373"/>
      <c r="D9" s="17" t="s">
        <v>13</v>
      </c>
      <c r="E9" s="18" t="s">
        <v>17</v>
      </c>
      <c r="F9" s="19" t="s">
        <v>18</v>
      </c>
      <c r="G9" s="378" t="s">
        <v>19</v>
      </c>
      <c r="H9" s="378"/>
      <c r="I9" s="379"/>
    </row>
    <row r="10" spans="2:9" ht="18" customHeight="1" x14ac:dyDescent="0.2">
      <c r="B10" s="372" t="s">
        <v>20</v>
      </c>
      <c r="C10" s="373"/>
      <c r="D10" s="17" t="s">
        <v>13</v>
      </c>
      <c r="E10" s="20"/>
      <c r="F10" s="20" t="s">
        <v>21</v>
      </c>
      <c r="G10" s="20"/>
      <c r="H10" s="21" t="s">
        <v>22</v>
      </c>
      <c r="I10" s="22"/>
    </row>
    <row r="11" spans="2:9" ht="18" customHeight="1" thickBot="1" x14ac:dyDescent="0.25">
      <c r="B11" s="380" t="s">
        <v>23</v>
      </c>
      <c r="C11" s="381"/>
      <c r="D11" s="23" t="s">
        <v>13</v>
      </c>
      <c r="E11" s="382" t="s">
        <v>24</v>
      </c>
      <c r="F11" s="382"/>
      <c r="G11" s="382"/>
      <c r="H11" s="382"/>
      <c r="I11" s="383"/>
    </row>
    <row r="12" spans="2:9" ht="20" customHeight="1" thickBot="1" x14ac:dyDescent="0.25">
      <c r="B12" s="350" t="s">
        <v>25</v>
      </c>
      <c r="C12" s="353" t="s">
        <v>26</v>
      </c>
      <c r="D12" s="356" t="s">
        <v>27</v>
      </c>
      <c r="E12" s="357"/>
      <c r="F12" s="362" t="s">
        <v>28</v>
      </c>
      <c r="G12" s="363"/>
      <c r="H12" s="363"/>
      <c r="I12" s="364"/>
    </row>
    <row r="13" spans="2:9" ht="16.5" customHeight="1" thickTop="1" x14ac:dyDescent="0.2">
      <c r="B13" s="351"/>
      <c r="C13" s="354"/>
      <c r="D13" s="358"/>
      <c r="E13" s="359"/>
      <c r="F13" s="24" t="s">
        <v>29</v>
      </c>
      <c r="G13" s="24" t="s">
        <v>30</v>
      </c>
      <c r="H13" s="24" t="s">
        <v>31</v>
      </c>
      <c r="I13" s="25" t="s">
        <v>32</v>
      </c>
    </row>
    <row r="14" spans="2:9" ht="16.5" customHeight="1" x14ac:dyDescent="0.2">
      <c r="B14" s="351"/>
      <c r="C14" s="354"/>
      <c r="D14" s="358"/>
      <c r="E14" s="359"/>
      <c r="F14" s="26" t="s">
        <v>33</v>
      </c>
      <c r="G14" s="26" t="s">
        <v>34</v>
      </c>
      <c r="H14" s="26" t="s">
        <v>35</v>
      </c>
      <c r="I14" s="27" t="s">
        <v>36</v>
      </c>
    </row>
    <row r="15" spans="2:9" ht="16.5" customHeight="1" x14ac:dyDescent="0.2">
      <c r="B15" s="352"/>
      <c r="C15" s="355"/>
      <c r="D15" s="360"/>
      <c r="E15" s="361"/>
      <c r="F15" s="28" t="s">
        <v>37</v>
      </c>
      <c r="G15" s="28" t="s">
        <v>37</v>
      </c>
      <c r="H15" s="28" t="s">
        <v>37</v>
      </c>
      <c r="I15" s="29" t="s">
        <v>37</v>
      </c>
    </row>
    <row r="16" spans="2:9" ht="16.5" customHeight="1" x14ac:dyDescent="0.2">
      <c r="B16" s="30" t="s">
        <v>38</v>
      </c>
      <c r="C16" s="31" t="s">
        <v>39</v>
      </c>
      <c r="D16" s="394" t="s">
        <v>40</v>
      </c>
      <c r="E16" s="395"/>
      <c r="F16" s="31" t="s">
        <v>41</v>
      </c>
      <c r="G16" s="31" t="s">
        <v>42</v>
      </c>
      <c r="H16" s="31" t="s">
        <v>43</v>
      </c>
      <c r="I16" s="32" t="s">
        <v>44</v>
      </c>
    </row>
    <row r="17" spans="2:14" ht="20" customHeight="1" x14ac:dyDescent="0.2">
      <c r="B17" s="33">
        <v>1</v>
      </c>
      <c r="C17" s="34" t="s">
        <v>45</v>
      </c>
      <c r="D17" s="35" t="s">
        <v>46</v>
      </c>
      <c r="E17" s="34"/>
      <c r="F17" s="36">
        <v>10</v>
      </c>
      <c r="G17" s="37">
        <v>15</v>
      </c>
      <c r="H17" s="38">
        <v>0</v>
      </c>
      <c r="I17" s="39">
        <f>F17*H17/100</f>
        <v>0</v>
      </c>
    </row>
    <row r="18" spans="2:14" ht="20" customHeight="1" x14ac:dyDescent="0.2">
      <c r="B18" s="40">
        <v>2</v>
      </c>
      <c r="C18" s="41" t="s">
        <v>47</v>
      </c>
      <c r="D18" s="35" t="s">
        <v>48</v>
      </c>
      <c r="E18" s="42"/>
      <c r="F18" s="43">
        <v>29</v>
      </c>
      <c r="G18" s="37">
        <v>30</v>
      </c>
      <c r="H18" s="38">
        <v>0</v>
      </c>
      <c r="I18" s="39">
        <f t="shared" ref="I18:I36" si="0">F18*H18/100</f>
        <v>0</v>
      </c>
    </row>
    <row r="19" spans="2:14" ht="20" customHeight="1" x14ac:dyDescent="0.2">
      <c r="B19" s="40"/>
      <c r="C19" s="41"/>
      <c r="D19" s="35"/>
      <c r="E19" s="42"/>
      <c r="F19" s="43"/>
      <c r="G19" s="37" t="s">
        <v>49</v>
      </c>
      <c r="H19" s="38" t="s">
        <v>50</v>
      </c>
      <c r="I19" s="39"/>
    </row>
    <row r="20" spans="2:14" ht="20" customHeight="1" x14ac:dyDescent="0.2">
      <c r="B20" s="44">
        <v>3</v>
      </c>
      <c r="C20" s="45" t="s">
        <v>51</v>
      </c>
      <c r="D20" s="46" t="s">
        <v>52</v>
      </c>
      <c r="E20" s="47"/>
      <c r="F20" s="48">
        <v>8</v>
      </c>
      <c r="G20" s="37">
        <v>30</v>
      </c>
      <c r="H20" s="38">
        <v>0</v>
      </c>
      <c r="I20" s="39">
        <f t="shared" si="0"/>
        <v>0</v>
      </c>
    </row>
    <row r="21" spans="2:14" ht="20" customHeight="1" x14ac:dyDescent="0.2">
      <c r="B21" s="49"/>
      <c r="C21" s="50"/>
      <c r="D21" s="46" t="s">
        <v>53</v>
      </c>
      <c r="E21" s="47"/>
      <c r="F21" s="48">
        <v>2</v>
      </c>
      <c r="G21" s="37">
        <v>100</v>
      </c>
      <c r="H21" s="38">
        <v>0</v>
      </c>
      <c r="I21" s="39">
        <f t="shared" si="0"/>
        <v>0</v>
      </c>
    </row>
    <row r="22" spans="2:14" ht="20" customHeight="1" x14ac:dyDescent="0.2">
      <c r="B22" s="44">
        <v>4</v>
      </c>
      <c r="C22" s="45" t="s">
        <v>54</v>
      </c>
      <c r="D22" s="46" t="s">
        <v>55</v>
      </c>
      <c r="E22" s="47"/>
      <c r="F22" s="48">
        <v>3.5</v>
      </c>
      <c r="G22" s="37">
        <v>100</v>
      </c>
      <c r="H22" s="38">
        <v>10</v>
      </c>
      <c r="I22" s="39">
        <f t="shared" si="0"/>
        <v>0.35</v>
      </c>
    </row>
    <row r="23" spans="2:14" ht="20" customHeight="1" x14ac:dyDescent="0.2">
      <c r="B23" s="49"/>
      <c r="C23" s="50"/>
      <c r="D23" s="46" t="s">
        <v>56</v>
      </c>
      <c r="E23" s="47"/>
      <c r="F23" s="48">
        <v>4.5</v>
      </c>
      <c r="G23" s="37">
        <v>100</v>
      </c>
      <c r="H23" s="38">
        <v>10</v>
      </c>
      <c r="I23" s="39">
        <f t="shared" si="0"/>
        <v>0.45</v>
      </c>
    </row>
    <row r="24" spans="2:14" ht="20" customHeight="1" x14ac:dyDescent="0.2">
      <c r="B24" s="44">
        <v>5</v>
      </c>
      <c r="C24" s="45" t="s">
        <v>57</v>
      </c>
      <c r="D24" s="46" t="s">
        <v>58</v>
      </c>
      <c r="E24" s="47"/>
      <c r="F24" s="48">
        <v>4.5</v>
      </c>
      <c r="G24" s="37">
        <v>100</v>
      </c>
      <c r="H24" s="38">
        <v>10</v>
      </c>
      <c r="I24" s="39">
        <f t="shared" si="0"/>
        <v>0.45</v>
      </c>
    </row>
    <row r="25" spans="2:14" ht="20" customHeight="1" x14ac:dyDescent="0.2">
      <c r="B25" s="51">
        <f>IF(C25="Tidak Rusak",0,IF(C25="Rusak Ringan",1,IF(C25="Rusak Sedang",2,IF(C25="Rusak Berat",3,"False"))))</f>
        <v>1</v>
      </c>
      <c r="C25" s="52" t="str">
        <f>IF(I37&lt;=30,"Rusak Ringan",IF(I37&gt;45,"Rusak Berat","Rusak Sedang"))</f>
        <v>Rusak Ringan</v>
      </c>
      <c r="D25" s="46" t="s">
        <v>59</v>
      </c>
      <c r="E25" s="47"/>
      <c r="F25" s="48">
        <v>1.75</v>
      </c>
      <c r="G25" s="37">
        <v>100</v>
      </c>
      <c r="H25" s="38">
        <v>10</v>
      </c>
      <c r="I25" s="39">
        <f t="shared" si="0"/>
        <v>0.17499999999999999</v>
      </c>
    </row>
    <row r="26" spans="2:14" ht="20" customHeight="1" x14ac:dyDescent="0.2">
      <c r="B26" s="51">
        <f>IF(C26="Tidak Rusak",0,IF(C26="Rusak Sedang",1,IF(C26="Rusak Berat",4,"False")))</f>
        <v>0</v>
      </c>
      <c r="C26" s="52" t="str">
        <f>IF(H17=0,"Tidak Rusak",IF(H17&lt;=15,"Rusak Sedang",IF(H17&gt;15,"Rusak Berat","False")))</f>
        <v>Tidak Rusak</v>
      </c>
      <c r="D26" s="46" t="s">
        <v>60</v>
      </c>
      <c r="E26" s="47"/>
      <c r="F26" s="48">
        <v>1.25</v>
      </c>
      <c r="G26" s="37">
        <v>100</v>
      </c>
      <c r="H26" s="38">
        <v>10</v>
      </c>
      <c r="I26" s="39">
        <f t="shared" si="0"/>
        <v>0.125</v>
      </c>
    </row>
    <row r="27" spans="2:14" ht="20" customHeight="1" x14ac:dyDescent="0.2">
      <c r="B27" s="51">
        <f>IF(C27="Tidak Rusak",0,IF(C27="Rusak Sedang",1,IF(C27="Rusak Berat",4,"False")))</f>
        <v>0</v>
      </c>
      <c r="C27" s="52" t="str">
        <f>IF(H18=0,"Tidak Rusak",IF(H18&lt;=30,"Rusak Sedang",IF(H18&gt;30,"Rusak Berat","False")))</f>
        <v>Tidak Rusak</v>
      </c>
      <c r="D27" s="46" t="s">
        <v>61</v>
      </c>
      <c r="E27" s="47"/>
      <c r="F27" s="48">
        <v>1</v>
      </c>
      <c r="G27" s="37">
        <v>100</v>
      </c>
      <c r="H27" s="38">
        <v>10</v>
      </c>
      <c r="I27" s="39">
        <f t="shared" si="0"/>
        <v>0.1</v>
      </c>
    </row>
    <row r="28" spans="2:14" ht="20" customHeight="1" x14ac:dyDescent="0.2">
      <c r="B28" s="53">
        <f>IF(C28="Tidak Rusak",0,IF(C28="Rusak Sedang",1,IF(C28="Rusak Berat",4,"False")))</f>
        <v>0</v>
      </c>
      <c r="C28" s="54" t="str">
        <f>IF(H20=0,"Tidak Rusak",IF(H20&lt;=30,"Rusak Sedang",IF(H20&gt;30,"Rusak Berat","False")))</f>
        <v>Tidak Rusak</v>
      </c>
      <c r="D28" s="46" t="s">
        <v>62</v>
      </c>
      <c r="E28" s="47"/>
      <c r="F28" s="48">
        <v>1.5</v>
      </c>
      <c r="G28" s="37">
        <v>100</v>
      </c>
      <c r="H28" s="38">
        <v>10</v>
      </c>
      <c r="I28" s="39">
        <f t="shared" si="0"/>
        <v>0.15</v>
      </c>
    </row>
    <row r="29" spans="2:14" ht="20" customHeight="1" x14ac:dyDescent="0.2">
      <c r="B29" s="55">
        <v>6</v>
      </c>
      <c r="C29" s="47" t="s">
        <v>63</v>
      </c>
      <c r="D29" s="46" t="s">
        <v>64</v>
      </c>
      <c r="E29" s="47"/>
      <c r="F29" s="48">
        <v>10</v>
      </c>
      <c r="G29" s="37">
        <v>100</v>
      </c>
      <c r="H29" s="38">
        <v>10</v>
      </c>
      <c r="I29" s="39">
        <f t="shared" si="0"/>
        <v>1</v>
      </c>
      <c r="N29" s="1" t="s">
        <v>65</v>
      </c>
    </row>
    <row r="30" spans="2:14" ht="20" customHeight="1" x14ac:dyDescent="0.2">
      <c r="B30" s="44">
        <v>7</v>
      </c>
      <c r="C30" s="45" t="s">
        <v>66</v>
      </c>
      <c r="D30" s="46" t="s">
        <v>67</v>
      </c>
      <c r="E30" s="47"/>
      <c r="F30" s="48">
        <v>5</v>
      </c>
      <c r="G30" s="37">
        <v>100</v>
      </c>
      <c r="H30" s="38">
        <v>10</v>
      </c>
      <c r="I30" s="39">
        <f t="shared" si="0"/>
        <v>0.5</v>
      </c>
    </row>
    <row r="31" spans="2:14" ht="20" customHeight="1" x14ac:dyDescent="0.2">
      <c r="B31" s="51">
        <f>B26+B27+B28</f>
        <v>0</v>
      </c>
      <c r="C31" s="56" t="str">
        <f>IF(B31=0,"Tidak Rusak",IF(B31&lt;=3,"Rusak Sedang",IF(B31&gt;=4,"Rusak Berat","False")))</f>
        <v>Tidak Rusak</v>
      </c>
      <c r="D31" s="46" t="s">
        <v>68</v>
      </c>
      <c r="E31" s="47"/>
      <c r="F31" s="48">
        <v>1.5</v>
      </c>
      <c r="G31" s="37">
        <v>100</v>
      </c>
      <c r="H31" s="38">
        <v>10</v>
      </c>
      <c r="I31" s="39">
        <f t="shared" si="0"/>
        <v>0.15</v>
      </c>
    </row>
    <row r="32" spans="2:14" ht="20" customHeight="1" x14ac:dyDescent="0.2">
      <c r="B32" s="53">
        <f>IF(C31="Tidak Rusak",0,IF(C31="Rusak Sedang",2,IF(C31="Rusak Berat",3,"False")))</f>
        <v>0</v>
      </c>
      <c r="C32" s="57"/>
      <c r="D32" s="46" t="s">
        <v>69</v>
      </c>
      <c r="E32" s="47"/>
      <c r="F32" s="48">
        <v>1.5</v>
      </c>
      <c r="G32" s="37">
        <v>100</v>
      </c>
      <c r="H32" s="38">
        <v>10</v>
      </c>
      <c r="I32" s="39">
        <f t="shared" si="0"/>
        <v>0.15</v>
      </c>
    </row>
    <row r="33" spans="2:10" ht="20" customHeight="1" x14ac:dyDescent="0.2">
      <c r="B33" s="44">
        <v>8</v>
      </c>
      <c r="C33" s="45" t="s">
        <v>70</v>
      </c>
      <c r="D33" s="46" t="s">
        <v>71</v>
      </c>
      <c r="E33" s="47"/>
      <c r="F33" s="48">
        <v>1</v>
      </c>
      <c r="G33" s="37">
        <v>100</v>
      </c>
      <c r="H33" s="38">
        <v>10</v>
      </c>
      <c r="I33" s="39">
        <f t="shared" si="0"/>
        <v>0.1</v>
      </c>
    </row>
    <row r="34" spans="2:10" ht="20" customHeight="1" x14ac:dyDescent="0.2">
      <c r="B34" s="58"/>
      <c r="C34" s="59"/>
      <c r="D34" s="46" t="s">
        <v>72</v>
      </c>
      <c r="E34" s="47"/>
      <c r="F34" s="48">
        <v>4</v>
      </c>
      <c r="G34" s="37">
        <v>100</v>
      </c>
      <c r="H34" s="38">
        <v>10</v>
      </c>
      <c r="I34" s="39">
        <f t="shared" si="0"/>
        <v>0.4</v>
      </c>
    </row>
    <row r="35" spans="2:10" ht="20" customHeight="1" x14ac:dyDescent="0.2">
      <c r="B35" s="60"/>
      <c r="C35" s="61"/>
      <c r="D35" s="46" t="s">
        <v>73</v>
      </c>
      <c r="E35" s="47"/>
      <c r="F35" s="48">
        <v>6</v>
      </c>
      <c r="G35" s="37">
        <v>100</v>
      </c>
      <c r="H35" s="38">
        <v>10</v>
      </c>
      <c r="I35" s="39">
        <f t="shared" si="0"/>
        <v>0.6</v>
      </c>
    </row>
    <row r="36" spans="2:10" ht="20" customHeight="1" x14ac:dyDescent="0.2">
      <c r="B36" s="62"/>
      <c r="C36" s="63"/>
      <c r="D36" s="46" t="s">
        <v>74</v>
      </c>
      <c r="E36" s="47"/>
      <c r="F36" s="48">
        <v>4</v>
      </c>
      <c r="G36" s="37">
        <v>100</v>
      </c>
      <c r="H36" s="38">
        <v>10</v>
      </c>
      <c r="I36" s="39">
        <f t="shared" si="0"/>
        <v>0.4</v>
      </c>
    </row>
    <row r="37" spans="2:10" ht="20" customHeight="1" x14ac:dyDescent="0.2">
      <c r="B37" s="64"/>
      <c r="C37" s="65"/>
      <c r="D37" s="396" t="s">
        <v>75</v>
      </c>
      <c r="E37" s="397"/>
      <c r="F37" s="66">
        <f>SUM(F17:F36)</f>
        <v>100</v>
      </c>
      <c r="G37" s="66"/>
      <c r="H37" s="67"/>
      <c r="I37" s="68">
        <f>SUM(I17:I36)</f>
        <v>5.0999999999999996</v>
      </c>
    </row>
    <row r="38" spans="2:10" ht="20" customHeight="1" thickBot="1" x14ac:dyDescent="0.25">
      <c r="B38" s="69"/>
      <c r="C38" s="70"/>
      <c r="D38" s="398" t="s">
        <v>76</v>
      </c>
      <c r="E38" s="399"/>
      <c r="F38" s="399"/>
      <c r="G38" s="399"/>
      <c r="H38" s="400"/>
      <c r="I38" s="71" t="str">
        <f>IF(B32&lt;B25,C25,C31)</f>
        <v>Rusak Ringan</v>
      </c>
    </row>
    <row r="39" spans="2:10" ht="21.75" customHeight="1" thickBot="1" x14ac:dyDescent="0.25">
      <c r="B39" s="72" t="s">
        <v>77</v>
      </c>
      <c r="C39" s="73"/>
      <c r="D39" s="73"/>
      <c r="E39" s="73"/>
      <c r="F39" s="73"/>
      <c r="G39" s="73"/>
      <c r="H39" s="73"/>
      <c r="I39" s="73"/>
    </row>
    <row r="40" spans="2:10" ht="20" customHeight="1" x14ac:dyDescent="0.2">
      <c r="B40" s="384" t="s">
        <v>78</v>
      </c>
      <c r="C40" s="385"/>
      <c r="D40" s="385"/>
      <c r="E40" s="385"/>
      <c r="F40" s="385"/>
      <c r="G40" s="386"/>
      <c r="H40" s="73"/>
      <c r="I40" s="73"/>
      <c r="J40" s="74"/>
    </row>
    <row r="41" spans="2:10" ht="20" customHeight="1" x14ac:dyDescent="0.2">
      <c r="B41" s="388"/>
      <c r="C41" s="389"/>
      <c r="D41" s="389"/>
      <c r="E41" s="389"/>
      <c r="F41" s="389"/>
      <c r="G41" s="390"/>
      <c r="H41" s="73"/>
      <c r="I41" s="73"/>
      <c r="J41" s="75"/>
    </row>
    <row r="42" spans="2:10" ht="20" customHeight="1" x14ac:dyDescent="0.2">
      <c r="B42" s="388"/>
      <c r="C42" s="389"/>
      <c r="D42" s="389"/>
      <c r="E42" s="389"/>
      <c r="F42" s="389"/>
      <c r="G42" s="390"/>
      <c r="H42" s="73"/>
      <c r="I42" s="73"/>
      <c r="J42" s="75"/>
    </row>
    <row r="43" spans="2:10" ht="20" customHeight="1" x14ac:dyDescent="0.2">
      <c r="B43" s="388"/>
      <c r="C43" s="389"/>
      <c r="D43" s="389"/>
      <c r="E43" s="389"/>
      <c r="F43" s="389"/>
      <c r="G43" s="390"/>
      <c r="H43" s="73"/>
      <c r="I43" s="73"/>
      <c r="J43" s="75"/>
    </row>
    <row r="44" spans="2:10" ht="20" customHeight="1" x14ac:dyDescent="0.2">
      <c r="B44" s="388"/>
      <c r="C44" s="389"/>
      <c r="D44" s="389"/>
      <c r="E44" s="389"/>
      <c r="F44" s="389"/>
      <c r="G44" s="390"/>
      <c r="H44" s="401" t="s">
        <v>79</v>
      </c>
      <c r="I44" s="401"/>
      <c r="J44" s="76"/>
    </row>
    <row r="45" spans="2:10" ht="20" customHeight="1" x14ac:dyDescent="0.2">
      <c r="B45" s="388"/>
      <c r="C45" s="389"/>
      <c r="D45" s="389"/>
      <c r="E45" s="389"/>
      <c r="F45" s="389"/>
      <c r="G45" s="390"/>
      <c r="H45" s="387" t="s">
        <v>80</v>
      </c>
      <c r="I45" s="387"/>
      <c r="J45" s="76"/>
    </row>
    <row r="46" spans="2:10" ht="20" customHeight="1" x14ac:dyDescent="0.2">
      <c r="B46" s="388"/>
      <c r="C46" s="389"/>
      <c r="D46" s="389"/>
      <c r="E46" s="389"/>
      <c r="F46" s="389"/>
      <c r="G46" s="390"/>
      <c r="H46" s="77"/>
      <c r="I46" s="77"/>
      <c r="J46" s="76"/>
    </row>
    <row r="47" spans="2:10" ht="20" customHeight="1" x14ac:dyDescent="0.2">
      <c r="B47" s="388"/>
      <c r="C47" s="389"/>
      <c r="D47" s="389"/>
      <c r="E47" s="389"/>
      <c r="F47" s="389"/>
      <c r="G47" s="390"/>
      <c r="H47" s="77"/>
      <c r="I47" s="77"/>
      <c r="J47" s="76"/>
    </row>
    <row r="48" spans="2:10" ht="20" customHeight="1" x14ac:dyDescent="0.2">
      <c r="B48" s="388"/>
      <c r="C48" s="389"/>
      <c r="D48" s="389"/>
      <c r="E48" s="389"/>
      <c r="F48" s="389"/>
      <c r="G48" s="390"/>
      <c r="H48" s="77"/>
      <c r="I48" s="77"/>
      <c r="J48" s="76"/>
    </row>
    <row r="49" spans="2:10" ht="20" customHeight="1" x14ac:dyDescent="0.2">
      <c r="B49" s="388"/>
      <c r="C49" s="389"/>
      <c r="D49" s="389"/>
      <c r="E49" s="389"/>
      <c r="F49" s="389"/>
      <c r="G49" s="390"/>
      <c r="H49" s="387" t="s">
        <v>81</v>
      </c>
      <c r="I49" s="387"/>
      <c r="J49" s="76"/>
    </row>
    <row r="50" spans="2:10" ht="20" customHeight="1" x14ac:dyDescent="0.2">
      <c r="B50" s="388"/>
      <c r="C50" s="389"/>
      <c r="D50" s="389"/>
      <c r="E50" s="389"/>
      <c r="F50" s="389"/>
      <c r="G50" s="390"/>
      <c r="H50" s="77"/>
      <c r="I50" s="77"/>
      <c r="J50" s="76"/>
    </row>
    <row r="51" spans="2:10" ht="20" customHeight="1" x14ac:dyDescent="0.2">
      <c r="B51" s="388"/>
      <c r="C51" s="389"/>
      <c r="D51" s="389"/>
      <c r="E51" s="389"/>
      <c r="F51" s="389"/>
      <c r="G51" s="390"/>
      <c r="H51" s="387" t="s">
        <v>82</v>
      </c>
      <c r="I51" s="387"/>
      <c r="J51" s="76"/>
    </row>
    <row r="52" spans="2:10" ht="20" customHeight="1" x14ac:dyDescent="0.2">
      <c r="B52" s="388"/>
      <c r="C52" s="389"/>
      <c r="D52" s="389"/>
      <c r="E52" s="389"/>
      <c r="F52" s="389"/>
      <c r="G52" s="390"/>
      <c r="H52" s="77"/>
      <c r="I52" s="77"/>
      <c r="J52" s="76"/>
    </row>
    <row r="53" spans="2:10" ht="20" customHeight="1" x14ac:dyDescent="0.2">
      <c r="B53" s="388"/>
      <c r="C53" s="389"/>
      <c r="D53" s="389"/>
      <c r="E53" s="389"/>
      <c r="F53" s="389"/>
      <c r="G53" s="390"/>
      <c r="H53" s="77"/>
      <c r="I53" s="77"/>
      <c r="J53" s="76"/>
    </row>
    <row r="54" spans="2:10" ht="20.25" customHeight="1" x14ac:dyDescent="0.2">
      <c r="B54" s="388"/>
      <c r="C54" s="389"/>
      <c r="D54" s="389"/>
      <c r="E54" s="389"/>
      <c r="F54" s="389"/>
      <c r="G54" s="390"/>
      <c r="H54" s="77"/>
      <c r="I54" s="77"/>
      <c r="J54" s="76"/>
    </row>
    <row r="55" spans="2:10" ht="21" customHeight="1" x14ac:dyDescent="0.2">
      <c r="B55" s="388"/>
      <c r="C55" s="389"/>
      <c r="D55" s="389"/>
      <c r="E55" s="389"/>
      <c r="F55" s="389"/>
      <c r="G55" s="390"/>
      <c r="H55" s="387" t="s">
        <v>81</v>
      </c>
      <c r="I55" s="387"/>
      <c r="J55" s="76"/>
    </row>
    <row r="56" spans="2:10" ht="20" customHeight="1" thickBot="1" x14ac:dyDescent="0.25">
      <c r="B56" s="391"/>
      <c r="C56" s="392"/>
      <c r="D56" s="392"/>
      <c r="E56" s="392"/>
      <c r="F56" s="392"/>
      <c r="G56" s="393"/>
      <c r="H56" s="77"/>
      <c r="I56" s="77"/>
      <c r="J56" s="76"/>
    </row>
    <row r="57" spans="2:10" ht="20" customHeight="1" x14ac:dyDescent="0.2">
      <c r="B57" s="384" t="s">
        <v>83</v>
      </c>
      <c r="C57" s="385"/>
      <c r="D57" s="385"/>
      <c r="E57" s="385"/>
      <c r="F57" s="385"/>
      <c r="G57" s="386"/>
      <c r="H57" s="387" t="s">
        <v>84</v>
      </c>
      <c r="I57" s="387"/>
      <c r="J57" s="76"/>
    </row>
    <row r="58" spans="2:10" ht="20" customHeight="1" x14ac:dyDescent="0.2">
      <c r="B58" s="388"/>
      <c r="C58" s="389"/>
      <c r="D58" s="389"/>
      <c r="E58" s="389"/>
      <c r="F58" s="389"/>
      <c r="G58" s="390"/>
      <c r="H58" s="77"/>
      <c r="I58" s="77"/>
      <c r="J58" s="76"/>
    </row>
    <row r="59" spans="2:10" ht="20" customHeight="1" x14ac:dyDescent="0.2">
      <c r="B59" s="388"/>
      <c r="C59" s="389"/>
      <c r="D59" s="389"/>
      <c r="E59" s="389"/>
      <c r="F59" s="389"/>
      <c r="G59" s="390"/>
      <c r="H59" s="77"/>
      <c r="I59" s="77"/>
      <c r="J59" s="76"/>
    </row>
    <row r="60" spans="2:10" ht="20" customHeight="1" x14ac:dyDescent="0.2">
      <c r="B60" s="388"/>
      <c r="C60" s="389"/>
      <c r="D60" s="389"/>
      <c r="E60" s="389"/>
      <c r="F60" s="389"/>
      <c r="G60" s="390"/>
      <c r="H60" s="77"/>
      <c r="I60" s="77"/>
      <c r="J60" s="76"/>
    </row>
    <row r="61" spans="2:10" ht="20" customHeight="1" thickBot="1" x14ac:dyDescent="0.25">
      <c r="B61" s="391"/>
      <c r="C61" s="392"/>
      <c r="D61" s="392"/>
      <c r="E61" s="392"/>
      <c r="F61" s="392"/>
      <c r="G61" s="393"/>
      <c r="H61" s="387" t="s">
        <v>81</v>
      </c>
      <c r="I61" s="387"/>
      <c r="J61" s="76"/>
    </row>
    <row r="62" spans="2:10" x14ac:dyDescent="0.2">
      <c r="B62" s="78" t="s">
        <v>65</v>
      </c>
      <c r="C62" s="74"/>
      <c r="D62" s="74"/>
      <c r="E62" s="74"/>
      <c r="F62" s="74"/>
      <c r="G62" s="74"/>
      <c r="H62" s="77"/>
      <c r="I62" s="77"/>
      <c r="J62" s="74"/>
    </row>
    <row r="63" spans="2:10" x14ac:dyDescent="0.2">
      <c r="H63" s="77"/>
      <c r="I63" s="77"/>
    </row>
    <row r="64" spans="2:10" x14ac:dyDescent="0.2">
      <c r="H64" s="77"/>
      <c r="I64" s="77"/>
    </row>
    <row r="65" spans="8:9" x14ac:dyDescent="0.2">
      <c r="H65" s="77"/>
      <c r="I65" s="77"/>
    </row>
    <row r="66" spans="8:9" x14ac:dyDescent="0.2">
      <c r="H66" s="77"/>
      <c r="I66" s="77"/>
    </row>
    <row r="67" spans="8:9" x14ac:dyDescent="0.2">
      <c r="H67" s="74"/>
      <c r="I67" s="74"/>
    </row>
  </sheetData>
  <mergeCells count="30">
    <mergeCell ref="B57:G57"/>
    <mergeCell ref="H57:I57"/>
    <mergeCell ref="B58:G61"/>
    <mergeCell ref="H61:I61"/>
    <mergeCell ref="D16:E16"/>
    <mergeCell ref="D37:E37"/>
    <mergeCell ref="D38:H38"/>
    <mergeCell ref="B40:G40"/>
    <mergeCell ref="B41:G56"/>
    <mergeCell ref="H44:I44"/>
    <mergeCell ref="H45:I45"/>
    <mergeCell ref="H49:I49"/>
    <mergeCell ref="H51:I51"/>
    <mergeCell ref="H55:I55"/>
    <mergeCell ref="B12:B15"/>
    <mergeCell ref="C12:C15"/>
    <mergeCell ref="D12:E15"/>
    <mergeCell ref="F12:I12"/>
    <mergeCell ref="G2:G5"/>
    <mergeCell ref="B6:C6"/>
    <mergeCell ref="E6:I6"/>
    <mergeCell ref="B7:C7"/>
    <mergeCell ref="E7:I7"/>
    <mergeCell ref="B8:C8"/>
    <mergeCell ref="E8:I8"/>
    <mergeCell ref="B9:C9"/>
    <mergeCell ref="G9:I9"/>
    <mergeCell ref="B10:C10"/>
    <mergeCell ref="B11:C11"/>
    <mergeCell ref="E11:I11"/>
  </mergeCells>
  <pageMargins left="0.51" right="0" top="0.19" bottom="0" header="0.31496062992126" footer="0.31496062992126"/>
  <pageSetup paperSize="9" scale="67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FORM KERUSAKAN</vt:lpstr>
      <vt:lpstr>Atap</vt:lpstr>
      <vt:lpstr>Sheet5</vt:lpstr>
      <vt:lpstr>Form II</vt:lpstr>
      <vt:lpstr>kerusakanlistrik</vt:lpstr>
      <vt:lpstr>'Form II'!Print_Area</vt:lpstr>
      <vt:lpstr>'FORM KERUSAKAN'!Print_Area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</dc:creator>
  <cp:lastModifiedBy>Microsoft Office User</cp:lastModifiedBy>
  <cp:lastPrinted>2018-11-06T13:29:25Z</cp:lastPrinted>
  <dcterms:created xsi:type="dcterms:W3CDTF">2018-11-06T08:43:16Z</dcterms:created>
  <dcterms:modified xsi:type="dcterms:W3CDTF">2020-06-27T07:14:41Z</dcterms:modified>
</cp:coreProperties>
</file>