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ris\OneDrive\Escritorio\SINTRAFACUR 2023\1 Secretario\LISTADOS\"/>
    </mc:Choice>
  </mc:AlternateContent>
  <xr:revisionPtr revIDLastSave="0" documentId="13_ncr:1_{10FBAB7B-AB53-4F70-80F9-31EF43C28B05}" xr6:coauthVersionLast="47" xr6:coauthVersionMax="47" xr10:uidLastSave="{00000000-0000-0000-0000-000000000000}"/>
  <bookViews>
    <workbookView xWindow="-120" yWindow="-120" windowWidth="20730" windowHeight="11310" tabRatio="782" activeTab="1" xr2:uid="{00000000-000D-0000-FFFF-FFFF00000000}"/>
  </bookViews>
  <sheets>
    <sheet name="TDA CURICO" sheetId="14" r:id="rId1"/>
    <sheet name="STFC 23-5-25" sheetId="3" r:id="rId2"/>
    <sheet name="Tabla" sheetId="10" r:id="rId3"/>
    <sheet name="Depto Cargo" sheetId="18" r:id="rId4"/>
    <sheet name="Reuniones 2023" sheetId="12" r:id="rId5"/>
  </sheets>
  <externalReferences>
    <externalReference r:id="rId6"/>
  </externalReferences>
  <definedNames>
    <definedName name="__am1">#REF!</definedName>
    <definedName name="__tax1">#REF!</definedName>
    <definedName name="__tax2">#REF!</definedName>
    <definedName name="__tax3">#REF!</definedName>
    <definedName name="__tax4">#REF!</definedName>
    <definedName name="_am1">#REF!</definedName>
    <definedName name="_xlnm._FilterDatabase" localSheetId="4" hidden="1">'Reuniones 2023'!$A$2:$AD$74</definedName>
    <definedName name="_xlnm._FilterDatabase" localSheetId="1" hidden="1">'STFC 23-5-25'!$B$1:$AW$53</definedName>
    <definedName name="_tax1">#REF!</definedName>
    <definedName name="_tax2">#REF!</definedName>
    <definedName name="_tax3">#REF!</definedName>
    <definedName name="_tax4">#REF!</definedName>
    <definedName name="_xlcn.WorksheetConnection_ListadoSTFsep22.xlsxTabla1" hidden="1">Tabla1</definedName>
    <definedName name="_xlnm.Print_Area" localSheetId="4">'Reuniones 2023'!$Q$1:$T$78</definedName>
    <definedName name="_xlnm.Print_Area" localSheetId="1">'STFC 23-5-25'!$B$1:$K$41</definedName>
    <definedName name="Área_de_muestra_2">#REF!</definedName>
    <definedName name="boxes">#REF!</definedName>
    <definedName name="button_area_1">#REF!</definedName>
    <definedName name="CCT">#REF!</definedName>
    <definedName name="celltips_are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NO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6">#REF!</definedName>
    <definedName name="qzqzqz7">#REF!</definedName>
    <definedName name="qzqzqz8">#REF!</definedName>
    <definedName name="qzqzqz9">#REF!</definedName>
    <definedName name="sueldo">[1]VENTAS!$B$37,[1]VENTAS!$G$37,[1]VENTAS!$L$37,[1]VENTAS!$Q$37,[1]VENTAS!$V$37,[1]VENTAS!$AA$37,[1]VENTAS!$AF$37,[1]VENTAS!$AK$37,[1]VENTAS!$AP$37,[1]VENTAS!$AU$37,[1]VENTAS!$AZ$37,[1]VENTAS!$BE$37,[1]VENTAS!$BJ$37</definedName>
    <definedName name="TOT">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-2670fab2-8537-47a8-881a-5c0a0b8db9d2" name="Tabla1" connection="WorksheetConnection_Listado STF sep 22.xlsx!Tabla1"/>
          <x15:modelTable id="Tabla1  Rut   ANTIGÜEDAD-daefc38f-0bcc-420e-b0fd-1f9710d4684a" name="Tabla1  Rut   ANTIGÜEDAD" connection="Conexió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2" l="1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A4" i="12"/>
  <c r="AB4" i="12"/>
  <c r="AA5" i="12"/>
  <c r="AB5" i="12"/>
  <c r="AA6" i="12"/>
  <c r="AB6" i="12"/>
  <c r="AA7" i="12"/>
  <c r="AB7" i="12"/>
  <c r="AA8" i="12"/>
  <c r="AB8" i="12"/>
  <c r="AA9" i="12"/>
  <c r="AB9" i="12"/>
  <c r="AA10" i="12"/>
  <c r="AB10" i="12"/>
  <c r="AA11" i="12"/>
  <c r="AB11" i="12"/>
  <c r="AA12" i="12"/>
  <c r="AB12" i="12"/>
  <c r="AA13" i="12"/>
  <c r="AB13" i="12"/>
  <c r="AA14" i="12"/>
  <c r="AB14" i="12"/>
  <c r="AA15" i="12"/>
  <c r="AB15" i="12"/>
  <c r="AA16" i="12"/>
  <c r="AB16" i="12"/>
  <c r="AA17" i="12"/>
  <c r="AB17" i="12"/>
  <c r="AA18" i="12"/>
  <c r="AB18" i="12"/>
  <c r="AA19" i="12"/>
  <c r="AB19" i="12"/>
  <c r="AA20" i="12"/>
  <c r="AB20" i="12"/>
  <c r="AA21" i="12"/>
  <c r="AB21" i="12"/>
  <c r="AA22" i="12"/>
  <c r="AB22" i="12"/>
  <c r="AA23" i="12"/>
  <c r="AB23" i="12"/>
  <c r="AA24" i="12"/>
  <c r="AB24" i="12"/>
  <c r="AA25" i="12"/>
  <c r="AB25" i="12"/>
  <c r="AA26" i="12"/>
  <c r="AB26" i="12"/>
  <c r="AA27" i="12"/>
  <c r="AB27" i="12"/>
  <c r="AA28" i="12"/>
  <c r="AB28" i="12"/>
  <c r="AA29" i="12"/>
  <c r="AB29" i="12"/>
  <c r="AA30" i="12"/>
  <c r="AB30" i="12"/>
  <c r="AA31" i="12"/>
  <c r="AB31" i="12"/>
  <c r="AA32" i="12"/>
  <c r="AB32" i="12"/>
  <c r="AA33" i="12"/>
  <c r="AB33" i="12"/>
  <c r="AA34" i="12"/>
  <c r="AB34" i="12"/>
  <c r="AA35" i="12"/>
  <c r="AB35" i="12"/>
  <c r="AA36" i="12"/>
  <c r="AB36" i="12"/>
  <c r="AA37" i="12"/>
  <c r="AB37" i="12"/>
  <c r="AA38" i="12"/>
  <c r="AB38" i="12"/>
  <c r="AA39" i="12"/>
  <c r="AB39" i="12"/>
  <c r="AA40" i="12"/>
  <c r="AB40" i="12"/>
  <c r="AA41" i="12"/>
  <c r="AB41" i="12"/>
  <c r="AA42" i="12"/>
  <c r="AB42" i="12"/>
  <c r="AA43" i="12"/>
  <c r="AB43" i="12"/>
  <c r="AA44" i="12"/>
  <c r="AB44" i="12"/>
  <c r="AA45" i="12"/>
  <c r="AB45" i="12"/>
  <c r="AA46" i="12"/>
  <c r="AB46" i="12"/>
  <c r="AA47" i="12"/>
  <c r="AB47" i="12"/>
  <c r="AA48" i="12"/>
  <c r="AB48" i="12"/>
  <c r="AA49" i="12"/>
  <c r="AB49" i="12"/>
  <c r="AA50" i="12"/>
  <c r="AB50" i="12"/>
  <c r="AA51" i="12"/>
  <c r="AB51" i="12"/>
  <c r="AA52" i="12"/>
  <c r="AB52" i="12"/>
  <c r="AA53" i="12"/>
  <c r="AB53" i="12"/>
  <c r="AA54" i="12"/>
  <c r="AB54" i="12"/>
  <c r="AA55" i="12"/>
  <c r="AB55" i="12"/>
  <c r="AA56" i="12"/>
  <c r="AB56" i="12"/>
  <c r="AA57" i="12"/>
  <c r="AB57" i="12"/>
  <c r="AA58" i="12"/>
  <c r="AB58" i="12"/>
  <c r="AA59" i="12"/>
  <c r="AB59" i="12"/>
  <c r="AA60" i="12"/>
  <c r="AB60" i="12"/>
  <c r="AA61" i="12"/>
  <c r="AB61" i="12"/>
  <c r="AA62" i="12"/>
  <c r="AB62" i="12"/>
  <c r="AA63" i="12"/>
  <c r="AB63" i="12"/>
  <c r="AA64" i="12"/>
  <c r="AB64" i="12"/>
  <c r="AA65" i="12"/>
  <c r="AB65" i="12"/>
  <c r="AA66" i="12"/>
  <c r="AB66" i="12"/>
  <c r="AA67" i="12"/>
  <c r="AB67" i="12"/>
  <c r="AA68" i="12"/>
  <c r="AB68" i="12"/>
  <c r="AB3" i="12"/>
  <c r="P5" i="10"/>
  <c r="R4" i="10"/>
  <c r="R3" i="10"/>
  <c r="R2" i="10"/>
  <c r="Q3" i="10"/>
  <c r="Q4" i="10"/>
  <c r="Q2" i="10"/>
  <c r="Q5" i="10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M69" i="3"/>
  <c r="M68" i="3"/>
  <c r="R5" i="10" l="1"/>
  <c r="N120" i="14"/>
  <c r="M57" i="3"/>
  <c r="M54" i="3" l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5" i="3"/>
  <c r="M56" i="3"/>
  <c r="M58" i="3"/>
  <c r="M59" i="3"/>
  <c r="M60" i="3"/>
  <c r="M61" i="3"/>
  <c r="M62" i="3"/>
  <c r="M63" i="3"/>
  <c r="M64" i="3"/>
  <c r="M65" i="3"/>
  <c r="M66" i="3"/>
  <c r="M67" i="3"/>
  <c r="N2" i="14" l="1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AD70" i="12"/>
  <c r="AD71" i="12"/>
  <c r="Y77" i="12"/>
  <c r="Y76" i="12"/>
  <c r="T78" i="12"/>
  <c r="O78" i="12"/>
  <c r="J78" i="12"/>
  <c r="E78" i="12"/>
  <c r="AC3" i="12"/>
  <c r="AA3" i="12"/>
  <c r="AD72" i="12" l="1"/>
  <c r="Y78" i="12"/>
  <c r="A68" i="12"/>
  <c r="A66" i="12"/>
  <c r="A64" i="12"/>
  <c r="A62" i="12"/>
  <c r="A60" i="12"/>
  <c r="A58" i="12"/>
  <c r="A56" i="12"/>
  <c r="A54" i="12"/>
  <c r="A52" i="12"/>
  <c r="A50" i="12"/>
  <c r="A48" i="12"/>
  <c r="A46" i="12"/>
  <c r="A44" i="12"/>
  <c r="A42" i="12"/>
  <c r="A40" i="12"/>
  <c r="A38" i="12"/>
  <c r="A36" i="12"/>
  <c r="A34" i="12"/>
  <c r="A32" i="12"/>
  <c r="A30" i="12"/>
  <c r="A28" i="12"/>
  <c r="A26" i="12"/>
  <c r="A24" i="12"/>
  <c r="A22" i="12"/>
  <c r="A20" i="12"/>
  <c r="A18" i="12"/>
  <c r="A16" i="12"/>
  <c r="A14" i="12"/>
  <c r="A12" i="12"/>
  <c r="A10" i="12"/>
  <c r="A8" i="12"/>
  <c r="A6" i="12"/>
  <c r="A4" i="12"/>
  <c r="A69" i="12"/>
  <c r="A67" i="12"/>
  <c r="A65" i="12"/>
  <c r="A63" i="12"/>
  <c r="A61" i="12"/>
  <c r="A59" i="12"/>
  <c r="A57" i="12"/>
  <c r="A55" i="12"/>
  <c r="A53" i="12"/>
  <c r="A51" i="12"/>
  <c r="A49" i="12"/>
  <c r="A47" i="12"/>
  <c r="A45" i="12"/>
  <c r="A43" i="12"/>
  <c r="A41" i="12"/>
  <c r="A39" i="12"/>
  <c r="A37" i="12"/>
  <c r="A35" i="12"/>
  <c r="A33" i="12"/>
  <c r="A31" i="12"/>
  <c r="A29" i="12"/>
  <c r="A27" i="12"/>
  <c r="A25" i="12"/>
  <c r="A23" i="12"/>
  <c r="A21" i="12"/>
  <c r="A19" i="12"/>
  <c r="A17" i="12"/>
  <c r="A15" i="12"/>
  <c r="A13" i="12"/>
  <c r="A11" i="12"/>
  <c r="A9" i="12"/>
  <c r="A7" i="12"/>
  <c r="A5" i="12"/>
  <c r="A3" i="12"/>
  <c r="O76" i="12"/>
  <c r="L76" i="12" s="1"/>
  <c r="T76" i="12"/>
  <c r="AA71" i="12"/>
  <c r="A71" i="12" s="1"/>
  <c r="V77" i="12"/>
  <c r="T77" i="12"/>
  <c r="Q77" i="12" s="1"/>
  <c r="O77" i="12"/>
  <c r="L77" i="12" s="1"/>
  <c r="A78" i="12" l="1"/>
  <c r="Q78" i="12"/>
  <c r="V78" i="12"/>
  <c r="AA72" i="12"/>
  <c r="AA70" i="12"/>
  <c r="V76" i="12"/>
  <c r="Q76" i="12"/>
  <c r="L78" i="12"/>
  <c r="J77" i="12"/>
  <c r="G77" i="12" s="1"/>
  <c r="J76" i="12"/>
  <c r="E77" i="12"/>
  <c r="E76" i="12"/>
  <c r="A72" i="12" l="1"/>
  <c r="A70" i="12"/>
  <c r="A74" i="12"/>
  <c r="A73" i="12"/>
  <c r="A77" i="12"/>
  <c r="A76" i="12"/>
  <c r="B77" i="12"/>
  <c r="B76" i="12"/>
  <c r="G78" i="12"/>
  <c r="G76" i="12"/>
  <c r="B78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ión" type="104" refreshedVersion="0" background="1">
    <extLst>
      <ext xmlns:x15="http://schemas.microsoft.com/office/spreadsheetml/2010/11/main" uri="{DE250136-89BD-433C-8126-D09CA5730AF9}">
        <x15:connection id="Tabla1  Rut   ANTIGÜEDAD-daefc38f-0bcc-420e-b0fd-1f9710d4684a"/>
      </ext>
    </extLst>
  </connection>
  <connection id="2" xr16:uid="{00000000-0015-0000-FFFF-FFFF01000000}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Listado STF sep 22.xlsx!Tabla1" type="102" refreshedVersion="5" minRefreshableVersion="5">
    <extLst>
      <ext xmlns:x15="http://schemas.microsoft.com/office/spreadsheetml/2010/11/main" uri="{DE250136-89BD-433C-8126-D09CA5730AF9}">
        <x15:connection id="Tabla1-2670fab2-8537-47a8-881a-5c0a0b8db9d2">
          <x15:rangePr sourceName="_xlcn.WorksheetConnection_ListadoSTFsep22.xlsxTabla1"/>
        </x15:connection>
      </ext>
    </extLst>
  </connection>
</connections>
</file>

<file path=xl/sharedStrings.xml><?xml version="1.0" encoding="utf-8"?>
<sst xmlns="http://schemas.openxmlformats.org/spreadsheetml/2006/main" count="2560" uniqueCount="578">
  <si>
    <t>Rut</t>
  </si>
  <si>
    <t>DV</t>
  </si>
  <si>
    <t>Nombre Completo Empleado</t>
  </si>
  <si>
    <t>IBARRA CONCHA TATIANA ISABEL</t>
  </si>
  <si>
    <t>DUARTE MIRANDA PRISILA DEL CARMEN</t>
  </si>
  <si>
    <t>K</t>
  </si>
  <si>
    <t>GAVILAN ROJAS ISABEL DEL CARMEN</t>
  </si>
  <si>
    <t>MANZO VERGARA CECILIA DEL CARMEN</t>
  </si>
  <si>
    <t>PARRA QUIROZ VALESKA CLAUDIA</t>
  </si>
  <si>
    <t>PIMENTEL DE MONTOYA NICMARY LOREN</t>
  </si>
  <si>
    <t>VARGAS HERNANDEZ ROSA ESTER</t>
  </si>
  <si>
    <t>HERRERA OLIVOS ANGELO ENRIQUE</t>
  </si>
  <si>
    <t>APABLAZA RUZ MARIA XIMENA</t>
  </si>
  <si>
    <t>CANALES JUICA CAROLINA ANDREA</t>
  </si>
  <si>
    <t>ZAMORANO RAMIREZ GEORGINA ALEJANDRINA</t>
  </si>
  <si>
    <t>MUÑOZ ALARCON MARIA LUISA</t>
  </si>
  <si>
    <t>AGUILERA AGUILERA JEREMY ALEXSANDER</t>
  </si>
  <si>
    <t>LUEIZA GONZALEZ ELISA NATALIA</t>
  </si>
  <si>
    <t>VILCHES MANCILLA JOCELINE DEL CARMEN</t>
  </si>
  <si>
    <t>ROCHA CABELLO LINDA LUISA</t>
  </si>
  <si>
    <t>HERRERA HERRERA FELIX JACOBO</t>
  </si>
  <si>
    <t>FUENZALIDA FUENTE RUHAMA PAULINA</t>
  </si>
  <si>
    <t>TORRES FUENTES CHRISTIAN GABRIEL</t>
  </si>
  <si>
    <t>RIVERA MORALES MARIA PAZ</t>
  </si>
  <si>
    <t>QUIJADA MARTINEZ ROXANA PAOLA</t>
  </si>
  <si>
    <t>CONTRERAS PEREDO PURISIMA DE LAS MERC</t>
  </si>
  <si>
    <t>SILVA ENCINA ANDREA PATRICIA</t>
  </si>
  <si>
    <t>MEDINA FARIAS INGRID SOLEDAD</t>
  </si>
  <si>
    <t>SILVA BRAVO KARINA MARIBEL</t>
  </si>
  <si>
    <t>TOLEDO REYES IGNACIO BERNARDINO</t>
  </si>
  <si>
    <t>BRAVO MORALES JOSE LUIS</t>
  </si>
  <si>
    <t>CARRASCO RAMIREZ MARISOL DEL CARMEN</t>
  </si>
  <si>
    <t>DURAN VALENZUELA LUIS OSVALDO</t>
  </si>
  <si>
    <t>ECHEVERRIA NUÑEZ JUAN ROSENDO</t>
  </si>
  <si>
    <t>ESPINOZA CERECEDA LUIS FELIX</t>
  </si>
  <si>
    <t>FAUNDEZ CAMPOS GUILLERMO ESTEBAN</t>
  </si>
  <si>
    <t>GONZALEZ SILVA ABRAHAM ELIAS</t>
  </si>
  <si>
    <t>PERALTA ESPINOZA ANTONIO SEGUNDO</t>
  </si>
  <si>
    <t>REYES ARAVENA RIGOBERTO ESTEBAN</t>
  </si>
  <si>
    <t>REYES CORREA MARIA ELENA</t>
  </si>
  <si>
    <t>TORRES HOME RICARDO IGNACIO</t>
  </si>
  <si>
    <t>YAÑEZ CONCHA ANIBAL RAMON</t>
  </si>
  <si>
    <t>GONZALEZ ULLOA VALESCA ALEJANDRA</t>
  </si>
  <si>
    <t>OSORIO TAPIA CAROLINA CONSTANZA</t>
  </si>
  <si>
    <t>CONTRERAS ALVAREZ ALEXIA FABIOLA</t>
  </si>
  <si>
    <t>CORNEJO SAAVEDRA KAROL NIDIA</t>
  </si>
  <si>
    <t>SAAVEDRA CUEVAS DENISSE NATALIE</t>
  </si>
  <si>
    <t>HERRERA NAVARRO CONSTANZA NICOLE</t>
  </si>
  <si>
    <t>AGUILAR OYARZO LORETO SAN JUAN</t>
  </si>
  <si>
    <t>LOPEZ AVILES ROMINA ANDREA</t>
  </si>
  <si>
    <t>MUÑOZ DIEDRICHS MIRIAM DEL CARMEN</t>
  </si>
  <si>
    <t>LUNA LUNA EDITH DE LAS MERCEDE</t>
  </si>
  <si>
    <t>GATICA CORNEJO JORDAN ALAN</t>
  </si>
  <si>
    <t>Departamento</t>
  </si>
  <si>
    <t>Asistente De Bodega</t>
  </si>
  <si>
    <t>TDA- BODEGA CENTRALIZADA</t>
  </si>
  <si>
    <t>Asesor De Clientes</t>
  </si>
  <si>
    <t>Vendedor(A)</t>
  </si>
  <si>
    <t>TDA-AUDIO/VIDEO</t>
  </si>
  <si>
    <t>Cajera(O) - Empaque</t>
  </si>
  <si>
    <t>TDA-CAJAS</t>
  </si>
  <si>
    <t>Asistente De Trastienda Calzado</t>
  </si>
  <si>
    <t>TDA-CALZADO DAMAS GENERICO</t>
  </si>
  <si>
    <t>TDA-CALZADO HOMBRES GENERICO</t>
  </si>
  <si>
    <t>TDA-CALZADO INFANTIL GENERICO</t>
  </si>
  <si>
    <t>Asesor De Compras</t>
  </si>
  <si>
    <t>Asesor Multimarca</t>
  </si>
  <si>
    <t>TDA-CONFECCION DAMAS GENERICO</t>
  </si>
  <si>
    <t>TDA-CORSETERIA Y LENCERIA GENERICO</t>
  </si>
  <si>
    <t>Asistente De Display</t>
  </si>
  <si>
    <t>TDA-DISPLAY</t>
  </si>
  <si>
    <t>TDA-ISLA CELULARES</t>
  </si>
  <si>
    <t>TDA-LINEA BLANCA</t>
  </si>
  <si>
    <t>Asesor De Marca</t>
  </si>
  <si>
    <t>TDA-MANGO</t>
  </si>
  <si>
    <t>TDA-MUEBLES</t>
  </si>
  <si>
    <t>TDA-NIÑAS (2-6)</t>
  </si>
  <si>
    <t>TDA-NIÑOS (2-6)</t>
  </si>
  <si>
    <t>Asesor Click And Collect</t>
  </si>
  <si>
    <t>TDA-PERFUMERIA SELECTIVA GENERICA</t>
  </si>
  <si>
    <t>TDA-PICK UP IN STORE</t>
  </si>
  <si>
    <t>Guardia</t>
  </si>
  <si>
    <t>Encargado De Seguridad</t>
  </si>
  <si>
    <t>TDA-PREV.PERD. Y PROT.ACTIVOS</t>
  </si>
  <si>
    <t>Asistente De Probadores</t>
  </si>
  <si>
    <t>TDA-PROBADORES</t>
  </si>
  <si>
    <t>TDA-RINCON JUVENIL DAMAS GENERICO</t>
  </si>
  <si>
    <t>TDA-RINCON JUVENIL HOMBRES GENERICO</t>
  </si>
  <si>
    <t>TDA-SPORT DAMAS GENERICO</t>
  </si>
  <si>
    <t>TDA-SPORT HOMBRES</t>
  </si>
  <si>
    <t>TDA-TEXTIL</t>
  </si>
  <si>
    <t>TDA-ZAPATILLAS</t>
  </si>
  <si>
    <t>Asistente De Bodegas</t>
  </si>
  <si>
    <t>cargo nuevo</t>
  </si>
  <si>
    <t>PEREDO HERNANDEZ JAIME ANDRES</t>
  </si>
  <si>
    <t>BUENO CUETO RICARDO ANTONIO</t>
  </si>
  <si>
    <t xml:space="preserve">NUÑEZ GUTIERREZ BERNARDITA </t>
  </si>
  <si>
    <t>LEIVA DIAZ LUIS FELIPE</t>
  </si>
  <si>
    <t>ELUCHANS SANHUEZA HERTA ELENA</t>
  </si>
  <si>
    <t>SILVA MUÑOZ CATALINA DEL PILAR</t>
  </si>
  <si>
    <t>DIAZ DIAZ MARIA JOSE</t>
  </si>
  <si>
    <t>REVECO DIAZ CAROLINA JONDYS</t>
  </si>
  <si>
    <t>ARANIZ MARTINEZ DENISSE VANESSA</t>
  </si>
  <si>
    <t>SEPULVEDA CERPA SEBASTIAN ANDRES</t>
  </si>
  <si>
    <t>BONO BRIGADISTA</t>
  </si>
  <si>
    <t>ASIG. FAMILIAR</t>
  </si>
  <si>
    <t>INCENTIVO CONFIABILIDAD</t>
  </si>
  <si>
    <t>ASIG.DE CAJA VENDEDORES</t>
  </si>
  <si>
    <t>PREMIO CUMPL.GRUPAL NPS</t>
  </si>
  <si>
    <t>PREMIO CUMPL.GRUPAL VTAS</t>
  </si>
  <si>
    <t>PREMIO SEMESTRAL</t>
  </si>
  <si>
    <t>EXCELENCIA ACADEMICA</t>
  </si>
  <si>
    <t>COMISION CONNECT AUT</t>
  </si>
  <si>
    <t>BONO TRABAJO NOCTURNO</t>
  </si>
  <si>
    <t>BENEFICIO NACIMIENTO</t>
  </si>
  <si>
    <t>BENEFICIO DEFUNCION</t>
  </si>
  <si>
    <t>BONO INVENTARIO</t>
  </si>
  <si>
    <t>INCENTIVO PRODUC CAJAS AUT</t>
  </si>
  <si>
    <t>SEMANA CORRIDA</t>
  </si>
  <si>
    <t>BONO CLICK AND COLLECT</t>
  </si>
  <si>
    <t>CONCURSO FPAY</t>
  </si>
  <si>
    <t>INCENTIVO TIENDA CD/SFS</t>
  </si>
  <si>
    <t>PREMIO VENTA TIENDA AUT.</t>
  </si>
  <si>
    <t>INCENTIVO SELF CHECK OUT AUT</t>
  </si>
  <si>
    <t>PREMIO CLICK AND COLLECT</t>
  </si>
  <si>
    <t>PREMIO MARCA</t>
  </si>
  <si>
    <t>COMISION CYD</t>
  </si>
  <si>
    <t>TDA-ISLA CUIDADO PERSONAL</t>
  </si>
  <si>
    <t>S. base</t>
  </si>
  <si>
    <t>CT</t>
  </si>
  <si>
    <t>ST</t>
  </si>
  <si>
    <t>Gratif.</t>
  </si>
  <si>
    <t>Jor</t>
  </si>
  <si>
    <t>Coordinadora de Ventas</t>
  </si>
  <si>
    <t>Inicio Contrato</t>
  </si>
  <si>
    <t>Nacimiento</t>
  </si>
  <si>
    <t>MOVIL.</t>
  </si>
  <si>
    <t>COLA.</t>
  </si>
  <si>
    <t>Cargo Antiguo</t>
  </si>
  <si>
    <t>n° cargo nuevo</t>
  </si>
  <si>
    <t>Etiquetas de fila</t>
  </si>
  <si>
    <t>Cuenta de cargo nuevo</t>
  </si>
  <si>
    <t>FONASA</t>
  </si>
  <si>
    <t>Curicó</t>
  </si>
  <si>
    <t>Villa Nueva Galilea #2118</t>
  </si>
  <si>
    <t>Casado (a)</t>
  </si>
  <si>
    <t>aegonzalezsilva@gmail.com</t>
  </si>
  <si>
    <t>Molina</t>
  </si>
  <si>
    <t>Soltero (a)</t>
  </si>
  <si>
    <t>Laguna encantada 2260</t>
  </si>
  <si>
    <t>eluna2008luna@gmail.com</t>
  </si>
  <si>
    <t>Pobl guaiquillo psj los almendros norte 820</t>
  </si>
  <si>
    <t>Ccot.2701@gmail.com</t>
  </si>
  <si>
    <t>Villa san Hilario pasaje 6 #2117</t>
  </si>
  <si>
    <t>Geozamorano865@gmail.com</t>
  </si>
  <si>
    <t>Mejillones 2 pasaje Isla lifen 0217</t>
  </si>
  <si>
    <t>rpaulinafuenzalida@gmail.com</t>
  </si>
  <si>
    <t>Callé agua helada 2535</t>
  </si>
  <si>
    <t>amanda.sofia.quilhot@gmail.com</t>
  </si>
  <si>
    <t>Pje reinas luisas #395 "Los Aromos"</t>
  </si>
  <si>
    <t>ly.nlgpagliaro@gmail.com</t>
  </si>
  <si>
    <t>Pasaje 2 valle don Felipe 143 Santa Fe</t>
  </si>
  <si>
    <t>Convive</t>
  </si>
  <si>
    <t>Ignaciotoledoreyes@gmail.com</t>
  </si>
  <si>
    <t>San Jorge de romeral avda principal 510</t>
  </si>
  <si>
    <t>Jocelinevilches@gmail.com</t>
  </si>
  <si>
    <t>Calle Roma 1944 villa Galilea</t>
  </si>
  <si>
    <t>puricontrerasp@gmail.com</t>
  </si>
  <si>
    <t>Camino Licantén 1587 casa 2 bombero Garrido</t>
  </si>
  <si>
    <t>valeska.parraquiroz@gmail.com</t>
  </si>
  <si>
    <t>Boldo 1 pasaje 4 #2138</t>
  </si>
  <si>
    <t>roypoxi1@gmail.com</t>
  </si>
  <si>
    <t>Luis cruz Martínez 452 Luis cruz</t>
  </si>
  <si>
    <t>Ximena.apablaza@hotmail.com</t>
  </si>
  <si>
    <t>Calle Leiden 1269</t>
  </si>
  <si>
    <t>nicmaryp@hotmail.com</t>
  </si>
  <si>
    <t>Calle San José 541</t>
  </si>
  <si>
    <t>rreyesaravena@yahoo.com</t>
  </si>
  <si>
    <t>Apostol Tomas #1647..B Garrido</t>
  </si>
  <si>
    <t>Maaria.elenaa@gmail.com</t>
  </si>
  <si>
    <t>ISAPRE</t>
  </si>
  <si>
    <t>Bombero Garrido pasaje luciano 1110</t>
  </si>
  <si>
    <t>felix69@live.cl</t>
  </si>
  <si>
    <t>villa Nueva Galilea pasaje lujo 2103</t>
  </si>
  <si>
    <t>nataliescrf@gmail.com</t>
  </si>
  <si>
    <t>Bombero garrido pasaje san jorge 967</t>
  </si>
  <si>
    <t>Ingridsoledad85@hotmail.com</t>
  </si>
  <si>
    <t>Valles de Molina calle 3 casa 3286</t>
  </si>
  <si>
    <t>Maririve81@gmail.com</t>
  </si>
  <si>
    <t>Pob. Villa Los Niches psje. 30 de Julio #127</t>
  </si>
  <si>
    <t>carolinacanales30@gmail.com</t>
  </si>
  <si>
    <t>Romeral</t>
  </si>
  <si>
    <t>Villa bicentenario 2 pasaje 7 1571</t>
  </si>
  <si>
    <t>Karidami97@gmail.com</t>
  </si>
  <si>
    <t>Bombero Garrido pj san marcos 1862</t>
  </si>
  <si>
    <t>valescagonzalez25@gmail.com</t>
  </si>
  <si>
    <t>Rauquen don Sebastian calle Le Mans#1256 Curico</t>
  </si>
  <si>
    <t>guillermofaundez65@gmail.com</t>
  </si>
  <si>
    <t>La obra los niches</t>
  </si>
  <si>
    <t>sofiamorismunoz@gmail.com</t>
  </si>
  <si>
    <t>Pobl. Sol de sept Lauca 393</t>
  </si>
  <si>
    <t>Isabelgavilanrojas0206@gmail.com</t>
  </si>
  <si>
    <t>Apóstol Andrés 1538</t>
  </si>
  <si>
    <t>aguilera.jeremy@gmail.com</t>
  </si>
  <si>
    <t>villa padre hurtado pasaje 7 cardenal antonio samore 1062</t>
  </si>
  <si>
    <t>constanza.h19@gmail.com</t>
  </si>
  <si>
    <t>Galilea pasaje tarento 1589</t>
  </si>
  <si>
    <t>Loreaguilar1005@gmail.com</t>
  </si>
  <si>
    <t>Villa Luis Orrego luco</t>
  </si>
  <si>
    <t>Lopezromina1402@gmail.com</t>
  </si>
  <si>
    <t>Villa Galilea pasaje Turín 1887</t>
  </si>
  <si>
    <t>christorfu@gmail.com</t>
  </si>
  <si>
    <t>Comuna</t>
  </si>
  <si>
    <t>Estado Civil</t>
  </si>
  <si>
    <t>correo</t>
  </si>
  <si>
    <t xml:space="preserve">Direccion </t>
  </si>
  <si>
    <t>Salud</t>
  </si>
  <si>
    <t>Divorc(a) Separ(a)</t>
  </si>
  <si>
    <t>COM.EFEC.</t>
  </si>
  <si>
    <t>QUIEBRE STOCK</t>
  </si>
  <si>
    <t>BONO PUNT. AUT.</t>
  </si>
  <si>
    <t>BONO ASIST.  AUT.</t>
  </si>
  <si>
    <t>rositavargas007@gmail.com</t>
  </si>
  <si>
    <t>Bombero Garrido San Ricardo #1147</t>
  </si>
  <si>
    <t>Curico</t>
  </si>
  <si>
    <t>celular</t>
  </si>
  <si>
    <t>CARIAGA GAVILAN GENESIS ISAMAR</t>
  </si>
  <si>
    <t>DIAZ SEPULVEDA LEONOR MACKARENA</t>
  </si>
  <si>
    <t>PLAZA SILVA TAMARA BELEN</t>
  </si>
  <si>
    <t>RODRIGUEZ ORTEGA EMILY ANGELUZ</t>
  </si>
  <si>
    <t>BUSTOS VARELA MARIA PAZ</t>
  </si>
  <si>
    <t>CONTRERAS CASTRO JAQUELINE DEL CARMEN</t>
  </si>
  <si>
    <t>VERDUGO AMIGO CONSTANZA ANAIS</t>
  </si>
  <si>
    <t>AVENDAÑO TORREJON NICOLE ALEXIS</t>
  </si>
  <si>
    <t xml:space="preserve">Total </t>
  </si>
  <si>
    <t>ANTIGÜEDAD</t>
  </si>
  <si>
    <t>k</t>
  </si>
  <si>
    <t>OÑATE OÑATE CRISTOBAL IGNACIO</t>
  </si>
  <si>
    <t>SAAVEDRA JARA VANIA ALEJANDRA</t>
  </si>
  <si>
    <t>ASISTE</t>
  </si>
  <si>
    <t>NO</t>
  </si>
  <si>
    <t>SI</t>
  </si>
  <si>
    <t xml:space="preserve">ASISTEN A REUNION </t>
  </si>
  <si>
    <t>FALTARON</t>
  </si>
  <si>
    <t>TOTAL</t>
  </si>
  <si>
    <t>REUNION SINDICAL  10 DE MAYO 2023 (NEG. COL.)</t>
  </si>
  <si>
    <t>REUNION SINDICAL  9 DE junio 2023 (NEG. COL.)</t>
  </si>
  <si>
    <t>BECERRA BECERRA KARIM CAMILA</t>
  </si>
  <si>
    <t>karincamilab@outlook.com</t>
  </si>
  <si>
    <t>Villa Doña Carmen, pasaje los Jasminez</t>
  </si>
  <si>
    <t>b.cabilar.portia@gmail.com</t>
  </si>
  <si>
    <t>Hacienda El Boldo II calle Lleuque #2638</t>
  </si>
  <si>
    <t>CELEDON MARDONEZ NATALIA NOEMI</t>
  </si>
  <si>
    <t>vaniasaavedraj@gmail.com</t>
  </si>
  <si>
    <t xml:space="preserve">El maiten km. 5,1 </t>
  </si>
  <si>
    <t>Los Niches</t>
  </si>
  <si>
    <t>CALIBAR JARA BARBARA CONSUELO</t>
  </si>
  <si>
    <t>SUMA</t>
  </si>
  <si>
    <t>APOYAN EL APAGON DIGITAL</t>
  </si>
  <si>
    <t>FALTAN POR DESCONECTARSE</t>
  </si>
  <si>
    <t>si</t>
  </si>
  <si>
    <t>SALIDA DE REDES SOCIALES 11-8</t>
  </si>
  <si>
    <t>Voto</t>
  </si>
  <si>
    <t>29-08-2023 APROBACION DE NEGOCIACION 2023</t>
  </si>
  <si>
    <t>REUNION SINDICAL 23-03-2023 (INF. TESORERIA)</t>
  </si>
  <si>
    <t>BERNAL BAHAMONDES LUIS FELIPE</t>
  </si>
  <si>
    <t>Consultor Perfumeria</t>
  </si>
  <si>
    <t>luisfelipebernalb@gmail.com</t>
  </si>
  <si>
    <t>Cloroformo Valenzuela #760, depto. D-54</t>
  </si>
  <si>
    <t>BRAVO ALISTE CONSTANZA SOLEDAD</t>
  </si>
  <si>
    <t>bravoalistec@gmail.com</t>
  </si>
  <si>
    <t>Maria Luisa Bombal #1555</t>
  </si>
  <si>
    <t>ARAVENA VASQUEZ RITA NORMA</t>
  </si>
  <si>
    <t>RAUQUEN. LAS ROSAS, CASA N°9</t>
  </si>
  <si>
    <t>R23232023@GMAIL.COM</t>
  </si>
  <si>
    <t>VILLEGAS DIAZ TRINIDAD CATALINA</t>
  </si>
  <si>
    <t>trivillegasd@gmail.com</t>
  </si>
  <si>
    <t>CALLE LINARES CASA 3909, MOLINA</t>
  </si>
  <si>
    <t>CABRERA LLEVENES ESCARLET BELEN</t>
  </si>
  <si>
    <t>escarletbelén@gmail.com</t>
  </si>
  <si>
    <t>Valles de Casa Blanca pasaje 14</t>
  </si>
  <si>
    <t>ZAMBRANO GALEANO FREDDY OMAR</t>
  </si>
  <si>
    <t>n°</t>
  </si>
  <si>
    <t>Dv</t>
  </si>
  <si>
    <t>Centro Costo</t>
  </si>
  <si>
    <t>Centro de Costo</t>
  </si>
  <si>
    <t>Cargo</t>
  </si>
  <si>
    <t>Situacion Contractual</t>
  </si>
  <si>
    <t>Mail Personal</t>
  </si>
  <si>
    <t>M</t>
  </si>
  <si>
    <t>INDEFINIDO</t>
  </si>
  <si>
    <t>F</t>
  </si>
  <si>
    <t>TDA-PEQUEÑOS ELECTRODOMÉSTICOS</t>
  </si>
  <si>
    <t>TDA-JEFES COMERCIALES</t>
  </si>
  <si>
    <t>Jefe De Ventas</t>
  </si>
  <si>
    <t>TDA-ATENCION DE CLIENTES</t>
  </si>
  <si>
    <t>Encargado Técnico</t>
  </si>
  <si>
    <t>TDA-GERENCIA</t>
  </si>
  <si>
    <t>Gerente De Tienda</t>
  </si>
  <si>
    <t>No Sindicalizado</t>
  </si>
  <si>
    <t>Prevencionista De Riesgos</t>
  </si>
  <si>
    <t>TDA-MANTENCION</t>
  </si>
  <si>
    <t>Gerente De Ventas</t>
  </si>
  <si>
    <t>TDA-TESORERIA</t>
  </si>
  <si>
    <t>Administrativo De Tesoreria</t>
  </si>
  <si>
    <t>Jefe De Cajas</t>
  </si>
  <si>
    <t>Encargado De Tesoreria</t>
  </si>
  <si>
    <t>Jefe De Visual</t>
  </si>
  <si>
    <t>TDA-APPLE</t>
  </si>
  <si>
    <t>Jefe De Mantencion</t>
  </si>
  <si>
    <t>TDA-DEPORTES GENERICO</t>
  </si>
  <si>
    <t>TDA-ABASTECIMIENTO Y LOGISTICA</t>
  </si>
  <si>
    <t>Jefe De Abastecimiento Y Logistica</t>
  </si>
  <si>
    <t>Auxiliar De Abastecimiento</t>
  </si>
  <si>
    <t>Jefe De Click And Collect</t>
  </si>
  <si>
    <t>Jefe Depto Prev. De Riesgos Y Pérdidas</t>
  </si>
  <si>
    <t>Asistente De Visual</t>
  </si>
  <si>
    <t>Trainee De Seguridad</t>
  </si>
  <si>
    <t>SEGUNDO PLAZO FIJO</t>
  </si>
  <si>
    <t>Consultor De Perfumería Mp</t>
  </si>
  <si>
    <t>TDA-PERFUMERIA SEMI SELECTIVA GENERICA</t>
  </si>
  <si>
    <t>Aportante 100%</t>
  </si>
  <si>
    <t>Supervisor De Cajas</t>
  </si>
  <si>
    <t>Coordinadora De Ventas</t>
  </si>
  <si>
    <t>Encargado De Bodega</t>
  </si>
  <si>
    <t>TDA-PLATAFORMA BEBE</t>
  </si>
  <si>
    <t>Analista De Inventario</t>
  </si>
  <si>
    <t>ARIN IBAÑEZ HERLINDA ROSA</t>
  </si>
  <si>
    <t>Gcia. Per.Adm. Y Oper. Curico</t>
  </si>
  <si>
    <t>Titi_Arin@Hotmail.Com</t>
  </si>
  <si>
    <t>MARTINEZ VALENZUELA CLAUDIA PAZ DEL CARM</t>
  </si>
  <si>
    <t>Ojos-Negros1.2@Hotmail.Com</t>
  </si>
  <si>
    <t>Rreyesaravena@Yahoo.Com</t>
  </si>
  <si>
    <t>Anibalramon.66@Gmail.Com</t>
  </si>
  <si>
    <t>Cholcarrasco@Gmail.Com</t>
  </si>
  <si>
    <t>FUENZALIDA FUENZALIDA MARTA ELENA</t>
  </si>
  <si>
    <t>Martafuenzalida@Gmail.Com</t>
  </si>
  <si>
    <t>Cecimanzo@Gmail.Com</t>
  </si>
  <si>
    <t>VILCHES BUSTAMANTE VERONICA ANDREA</t>
  </si>
  <si>
    <t>Vvilchesb2005@Gmail.Com</t>
  </si>
  <si>
    <t>ESPINOZA PUENTES CLAUDIA GUISELA</t>
  </si>
  <si>
    <t>Espinozaclaudia015@Gmail.Com</t>
  </si>
  <si>
    <t>RAMIREZ MORALES CARLOS DAVID</t>
  </si>
  <si>
    <t>Deividcar@Hotmail.Com</t>
  </si>
  <si>
    <t>VARGAS COFRE JUAN PABLO</t>
  </si>
  <si>
    <t>Jvargascof@Gmail.Com</t>
  </si>
  <si>
    <t>SERRANO OLIVERA HENRY RODRIGO</t>
  </si>
  <si>
    <t>Henserol@Hotmail.Com</t>
  </si>
  <si>
    <t>Christorfu@Gmail.Com</t>
  </si>
  <si>
    <t>Loduranv5@Gmail.Com</t>
  </si>
  <si>
    <t>ARRIAGADA BRAVO MARIA ANDREA</t>
  </si>
  <si>
    <t>Mab@Live.Cl</t>
  </si>
  <si>
    <t>ESPINOZA MANRIQUEZ MARIA JOSE</t>
  </si>
  <si>
    <t>Espinozamanriquezjo@Gmail.Com</t>
  </si>
  <si>
    <t>NUÑEZ RAMIREZ ROBERTO EDUARDO</t>
  </si>
  <si>
    <t>Amandi.Pascalle@Gmail.Com</t>
  </si>
  <si>
    <t>REYES SAAVEDRA NATALIA SUSANA</t>
  </si>
  <si>
    <t>Nreyessaavedra@Gmail.Com</t>
  </si>
  <si>
    <t>Valeska.Parraquiroz@Gmail.Com</t>
  </si>
  <si>
    <t>Carolinareveco24@Gmail.Com</t>
  </si>
  <si>
    <t>Ly.Nlgpagliaro@Gmail.Com</t>
  </si>
  <si>
    <t>MOZO VALENZUELA MARCELA PAZ</t>
  </si>
  <si>
    <t>Marcemozocurico@Gmail.Com</t>
  </si>
  <si>
    <t>VELIZ ROJAS CLAUDIA TERESA</t>
  </si>
  <si>
    <t>Velizclaudia95@Gmail.Com</t>
  </si>
  <si>
    <t>GONZALEZ LOYOLA RICARDO ANTONIO</t>
  </si>
  <si>
    <t>Ricardoloyola75@Gmail.Com</t>
  </si>
  <si>
    <t>HERNANDEZ GUTIERREZ VIVIAN JOHANNA</t>
  </si>
  <si>
    <t>Vivian_2778@Hotmail.Com</t>
  </si>
  <si>
    <t>DIAZ GONZALEZ IRMA MARCELA</t>
  </si>
  <si>
    <t>Marceladiazg13@Gmail.Com</t>
  </si>
  <si>
    <t>Guillermofaundez65@Gmail.Com</t>
  </si>
  <si>
    <t>Valescagonzalez25@Gmail.Com</t>
  </si>
  <si>
    <t>Alexia.Contreras23@Hotmail.Com</t>
  </si>
  <si>
    <t>Geozamorano865@Gmail.Com</t>
  </si>
  <si>
    <t>FIGUEROA PETEY XIMENA DEL PILAR</t>
  </si>
  <si>
    <t>Xfigueroap44@Gmail.Com</t>
  </si>
  <si>
    <t>Corner Curico Click &amp; Collect</t>
  </si>
  <si>
    <t>Ignaciotoledoreyes@Gmail.Com</t>
  </si>
  <si>
    <t>Bravojosem89@Gmail.Com</t>
  </si>
  <si>
    <t>VILLASECA RAMOS GUSTAVO ALONSO</t>
  </si>
  <si>
    <t>Gvillasecaramos@Gmail.Com</t>
  </si>
  <si>
    <t>NUÑEZ GRANIFO RODRIGO BENITO</t>
  </si>
  <si>
    <t>Rodrigobenito81@Gmail.Com</t>
  </si>
  <si>
    <t>GONZALEZ AEDO NATALY</t>
  </si>
  <si>
    <t>Natalygonzalezaedo@Gmail.Com</t>
  </si>
  <si>
    <t>Prisiduartem@Gmail.Com</t>
  </si>
  <si>
    <t>BRAVO VERGARA LUZ MARIA</t>
  </si>
  <si>
    <t>Luzmariabravovergara@Gmail.Com</t>
  </si>
  <si>
    <t>Felix69@Live.Cl</t>
  </si>
  <si>
    <t>MUÑOZ DIEDRICHS ALISSON JEANNETTE</t>
  </si>
  <si>
    <t>Alisson.Diedrichs68@Gmail.Com</t>
  </si>
  <si>
    <t>Rositavargas007@Gmail.Com</t>
  </si>
  <si>
    <t>Angeloherrera1985@Gmail.Com</t>
  </si>
  <si>
    <t>Tatianaibarra1962@Gmail.Com</t>
  </si>
  <si>
    <t>VALDES FUENTES FERNANDA DEL PILAR</t>
  </si>
  <si>
    <t>Fernandavaldesf@Gmail.Com</t>
  </si>
  <si>
    <t>Mamita_Junio22@Hotmail.Com</t>
  </si>
  <si>
    <t>SOLIS ESPINOZA ANDRES ALEJANDRO</t>
  </si>
  <si>
    <t>Aasolis077@Gmail.Com</t>
  </si>
  <si>
    <t>REYES NAVARRO LORENA ESTER</t>
  </si>
  <si>
    <t>Lorenaereyesn@Gmail.Com</t>
  </si>
  <si>
    <t>Ximena.Apablaza@Hotmail.Com</t>
  </si>
  <si>
    <t>GODOY GAJARDO MATIAS RODRIGO</t>
  </si>
  <si>
    <t>Matyas.Godoy@Gmail.Com</t>
  </si>
  <si>
    <t>Eluna2008luna@Gmail.Com</t>
  </si>
  <si>
    <t>OSORIO BRAVO MARITZA IVONNE</t>
  </si>
  <si>
    <t>Maritza_5@Msn.Com</t>
  </si>
  <si>
    <t>Jocelinevilches@Hotmail.Com</t>
  </si>
  <si>
    <t>Ingridsoledad85@Hotmail.Com</t>
  </si>
  <si>
    <t>GARRIDO HABACH MILENA ANDREA</t>
  </si>
  <si>
    <t>Nicmaryp@Hotmail.Com</t>
  </si>
  <si>
    <t>Aguilera.Jeremy@Gmail.Com</t>
  </si>
  <si>
    <t>Aegonzalezsilva@Gmail.Com</t>
  </si>
  <si>
    <t>Sofiamorismunoz@Gmail.Com</t>
  </si>
  <si>
    <t>CACERES HERNANDEZ MICHAEL VALENTIN</t>
  </si>
  <si>
    <t>Mixelpunto19@Gmail.Com</t>
  </si>
  <si>
    <t>Loreaguilar1005@Gmail.Com</t>
  </si>
  <si>
    <t>HERRERA NORAMBUENA SANDRA LILA</t>
  </si>
  <si>
    <t>Familia.Opazoherrera@Gmail.Com</t>
  </si>
  <si>
    <t>Nataliescrf@Gmail.Com</t>
  </si>
  <si>
    <t>VILLACURA LECAROS FRANCISCA ALEJAND</t>
  </si>
  <si>
    <t>Francyscaalejandra@Gmail.Com</t>
  </si>
  <si>
    <t>QUEZADA ALMUNA YISLEN ANN</t>
  </si>
  <si>
    <t>Yislenquezada@Hotmail.Com</t>
  </si>
  <si>
    <t>MORALES SALINAS MARIA FERNANDA</t>
  </si>
  <si>
    <t>M.Fernandams09@Gmail.Com</t>
  </si>
  <si>
    <t>CORREA CANALES ANTONIETA DEL PILAR</t>
  </si>
  <si>
    <t>Antocorreacanales1@Gmail.Com</t>
  </si>
  <si>
    <t>CONTRERAS CONTALBA NICOL DEL CARMEN</t>
  </si>
  <si>
    <t>Contreras.Nicol@Gmail.Com</t>
  </si>
  <si>
    <t>GALLEGOS BRAVO GASTON LEONELO</t>
  </si>
  <si>
    <t>Leonelgallegobravo@Gmail.Com</t>
  </si>
  <si>
    <t>ORMAZABAL MENDEZ KARINA DEL ROSARIO</t>
  </si>
  <si>
    <t>Karina_Ormazabal_M@Hotmail.Com</t>
  </si>
  <si>
    <t>RIQUELME RIQUELME LUIS MAURICIO</t>
  </si>
  <si>
    <t>Luisriquelme342@Gmail.Com</t>
  </si>
  <si>
    <t>GONZALEZ GONZALEZ CARLOS MARTIN</t>
  </si>
  <si>
    <t>Carlosgonzalez100@Gmail.Com</t>
  </si>
  <si>
    <t>Roypoxi1@Gmail.Com</t>
  </si>
  <si>
    <t>Isabelgavilanrojas0206@Gmail.Com</t>
  </si>
  <si>
    <t>R23232016@Gmail.Com</t>
  </si>
  <si>
    <t>POBLETE SOTO MARIA FERNANDA</t>
  </si>
  <si>
    <t>Mfernanda.Psoto@Gmail.Com</t>
  </si>
  <si>
    <t>PACHECO FUENZALIDA MARCELA PAZ</t>
  </si>
  <si>
    <t>Marpachefu@Hotmail.Com</t>
  </si>
  <si>
    <t>Maaria.Elenaa@Gmail.Com</t>
  </si>
  <si>
    <t>GALLARDO VALENZUELA MARIA FERNANDA</t>
  </si>
  <si>
    <t>Fergallardova@Gmail.Com</t>
  </si>
  <si>
    <t>GARRIDO CASTRO DANIELA ESTER</t>
  </si>
  <si>
    <t>Danielagarridocastro@Gmail.Com</t>
  </si>
  <si>
    <t>Ccot.2701@Gmail.Com</t>
  </si>
  <si>
    <t>PEREZ AGUILAR ANGELA GRIMANESA</t>
  </si>
  <si>
    <t>Angepaguilar14@Gmail.Com</t>
  </si>
  <si>
    <t>Miriam.Diedrichs@Gmail.Com</t>
  </si>
  <si>
    <t>Lopezromina1402@Gmail.Com</t>
  </si>
  <si>
    <t>CESPEDES FUENZALIDA CATALINA DEL PILAR</t>
  </si>
  <si>
    <t>Fcespedescata@Gmail.Com</t>
  </si>
  <si>
    <t>CABRERA RIQUELME VALENTINA IGNACIA</t>
  </si>
  <si>
    <t>Valentina.Cr12@Gmail.Com</t>
  </si>
  <si>
    <t>MIRANDA BRAVO JOHANNA NICOLE</t>
  </si>
  <si>
    <t>Nicolemirandabravo@Gmail.Com</t>
  </si>
  <si>
    <t>Maririve81@Gmail.Com</t>
  </si>
  <si>
    <t>JARA BRAVO CONSTANZA JAVIERA</t>
  </si>
  <si>
    <t>Conni.Javiera@Gmail.Com</t>
  </si>
  <si>
    <t>MARIN SOTO PATRICIA CAROLINA</t>
  </si>
  <si>
    <t>Patriciacarolina.Pcm@Gmail.Com</t>
  </si>
  <si>
    <t>Msfalabella616@Gmail.Com</t>
  </si>
  <si>
    <t>PEREDO NUÑEZ ESTEFANIA DE LA LUZ</t>
  </si>
  <si>
    <t>Peredo.Estefania@Gmail.Com</t>
  </si>
  <si>
    <t>OYARZUN IBARRA HERNAN ANDRES</t>
  </si>
  <si>
    <t>Blancaibarraramirez1@Gmail.Com</t>
  </si>
  <si>
    <t>PALMA PACHECO RUTH NOEMI</t>
  </si>
  <si>
    <t>Rpalmapach@Gmail.Com</t>
  </si>
  <si>
    <t>GANGA MUÑOZ LISSETT ALEJANDRA</t>
  </si>
  <si>
    <t>Lissett.G.M@Hotmail.Com</t>
  </si>
  <si>
    <t>ROJAS GUERRERO CAROLINA DEL PILAR</t>
  </si>
  <si>
    <t>Carolinarojasgue@Gmail.Com</t>
  </si>
  <si>
    <t>AVENDAÑO POBLETE VIVIANA PAZ</t>
  </si>
  <si>
    <t>Paz.Avendano@Hotmail.Com</t>
  </si>
  <si>
    <t>CARDENAS VENTEO PATRICIA VALESKA</t>
  </si>
  <si>
    <t>Muriel_1107@Hotmail.Com</t>
  </si>
  <si>
    <t>Antonioperalta1989@Gmail.Com</t>
  </si>
  <si>
    <t>CANDIA JOFRE EUGENIA DEL CARMEN</t>
  </si>
  <si>
    <t>Edc.Candiaj@Gmail.Com</t>
  </si>
  <si>
    <t>VALENZUELA ZAPATA MERY YANINA</t>
  </si>
  <si>
    <t>Meryvalenzuelazapata@Gmail.Com</t>
  </si>
  <si>
    <t>LEDESMA BARRIOS PAOLA VALERIA</t>
  </si>
  <si>
    <t>Pao.Lede8@Gmail.Com</t>
  </si>
  <si>
    <t>Puricontrerasp@Gmail.Com</t>
  </si>
  <si>
    <t>FLORES RIVEROS ROCIO NICOLE</t>
  </si>
  <si>
    <t>Rociofloresriveros.Rfr@Gmail.Com</t>
  </si>
  <si>
    <t>CORREA LABBE EXEQUIEL FERNANDO</t>
  </si>
  <si>
    <t>Quelitolabbe@Gmail.Com</t>
  </si>
  <si>
    <t>Constanza.H19@Gmail.Com</t>
  </si>
  <si>
    <t>CERNA CAMPOS JOSE JERONIMO</t>
  </si>
  <si>
    <t>Xeocer@Gmail.Com</t>
  </si>
  <si>
    <t>Carolinacanales30@Gmail.Com</t>
  </si>
  <si>
    <t>Karolcornejo7@Gmail.Com</t>
  </si>
  <si>
    <t>MORA ROJAS MARICELA DEL PILAR</t>
  </si>
  <si>
    <t>Maricelamorarojas2059@Gmail.Com</t>
  </si>
  <si>
    <t>Jordan_D45@Hotmail.Com</t>
  </si>
  <si>
    <t>Jperedohernandez@Gmail.Com</t>
  </si>
  <si>
    <t>Www.Cotetita_2007@Live.Com</t>
  </si>
  <si>
    <t>HERRERA ROJAS SOLANGE ANDREA</t>
  </si>
  <si>
    <t>S.Andreaherrerarojas@Gmail.Com</t>
  </si>
  <si>
    <t>NUÑEZ GUTIERREZ BERNARDITA</t>
  </si>
  <si>
    <t>Abernycurico@Gmail.Com</t>
  </si>
  <si>
    <t>VIDAL GUTIERREZ DIEGO IGNACIO</t>
  </si>
  <si>
    <t>Dievidal1993@Gmail.Com</t>
  </si>
  <si>
    <t>Rbuenocueto@Gmail.Com</t>
  </si>
  <si>
    <t>ALCAINO ALDANA LUIS ALEXANDER</t>
  </si>
  <si>
    <t>Luiz.Alcaino@Gmail.Com</t>
  </si>
  <si>
    <t>RIVERA ROJAS SERGIO FELIPE</t>
  </si>
  <si>
    <t>Sergioriverarojas@Gmail.Com</t>
  </si>
  <si>
    <t>Felipeldleiva@Gmail.Com</t>
  </si>
  <si>
    <t>ACEVEDO PEREZ NICOLAS</t>
  </si>
  <si>
    <t>Nicoperez10mlnjr@Gmail.Com</t>
  </si>
  <si>
    <t>Vaniasaavedraj@Gmail.Com</t>
  </si>
  <si>
    <t>Dgrafico.Catalina@Gmail.Com</t>
  </si>
  <si>
    <t>Denissearanizmartinez@Gmail.Com</t>
  </si>
  <si>
    <t>BECERRA BECERRA KARIN CAMILA</t>
  </si>
  <si>
    <t>Karincamilab@Outlook.Com</t>
  </si>
  <si>
    <t>Bccalibarj@Gmail.Com</t>
  </si>
  <si>
    <t>VEAS PALACIOS KAREM ANDREA</t>
  </si>
  <si>
    <t>Karem.Av@Gmail.Com</t>
  </si>
  <si>
    <t>VALENZUELA MOLINA DAMIAN JESUS</t>
  </si>
  <si>
    <t>Damianvalenzuelar@Gmail.Com</t>
  </si>
  <si>
    <t>Genesiscariaga2109@Gmail.Com</t>
  </si>
  <si>
    <t>JIMENEZ CORREA FRANCISCA ANDREA</t>
  </si>
  <si>
    <t>Franciscajimenez1303@Gmail.Com</t>
  </si>
  <si>
    <t>Leo.Mack.D.S@Gmail.Com</t>
  </si>
  <si>
    <t>CONCHA MARCHANT ANGELY BELEN</t>
  </si>
  <si>
    <t>Angely.Jya@Gmail.Com</t>
  </si>
  <si>
    <t>GONZALEZ AGUILAR MARIA SOLEDAD</t>
  </si>
  <si>
    <t>Msoledad.Gonzalez.Aguilar@Gmail.Com</t>
  </si>
  <si>
    <t>Tamarabelenps@Hotmail.Com</t>
  </si>
  <si>
    <t>Luisfelipebernalb@Gmail.Com</t>
  </si>
  <si>
    <t>Bravoalistec@Gmail.Com</t>
  </si>
  <si>
    <t>VALENZUELA PARRA CESAR ANTONIO</t>
  </si>
  <si>
    <t>Cesar.Valenzuela.Parra@Gmail.Com</t>
  </si>
  <si>
    <t>YAÑEZ VILLENA PEDRO ALEJANDRO</t>
  </si>
  <si>
    <t>Pyanezv@Outlook.Com</t>
  </si>
  <si>
    <t>Trivillegasd@Gmail.Com</t>
  </si>
  <si>
    <t>Freddyzambrano94@Gmail.Com</t>
  </si>
  <si>
    <t>Escarletbelenc@Gmail.Com</t>
  </si>
  <si>
    <t>RODRIGUEZ TORRES MATIAS ANDRES</t>
  </si>
  <si>
    <t>Matias.Rodriguezt2014@Gmail.Com</t>
  </si>
  <si>
    <t>HERRERA LEAL MARCELO ALBERTO</t>
  </si>
  <si>
    <t>Maherrera@Falabella.Cl</t>
  </si>
  <si>
    <t xml:space="preserve">Rut </t>
  </si>
  <si>
    <t>Codigo</t>
  </si>
  <si>
    <t>Indemnizable</t>
  </si>
  <si>
    <t>Sindicato</t>
  </si>
  <si>
    <t>STFC</t>
  </si>
  <si>
    <t>Sind.  N° 1</t>
  </si>
  <si>
    <t>Aportante Sind.  N°1</t>
  </si>
  <si>
    <t>Sind.  Otras Tiendas</t>
  </si>
  <si>
    <t>N°</t>
  </si>
  <si>
    <t>T. Contrato</t>
  </si>
  <si>
    <t>I. Contrato</t>
  </si>
  <si>
    <t>Dif</t>
  </si>
  <si>
    <t>Sexo</t>
  </si>
  <si>
    <t>(Todas)</t>
  </si>
  <si>
    <t>Cuenta de Jor</t>
  </si>
  <si>
    <t>REUNION SINDICAL (5 de julio 2024)</t>
  </si>
  <si>
    <t>SALAMANCA HUILIPAN MATIAS ALEJANDRO</t>
  </si>
  <si>
    <t>matiassalamanca599@gmail.com</t>
  </si>
  <si>
    <t>VALDEZ BURGOS NOEMI MAGADALENA</t>
  </si>
  <si>
    <t>SALAZAR SAN MARTIN ALEXIS JAVIER</t>
  </si>
  <si>
    <t>44-40</t>
  </si>
  <si>
    <t>30-25</t>
  </si>
  <si>
    <t>20-18</t>
  </si>
  <si>
    <t>HORAS</t>
  </si>
  <si>
    <t>JOR</t>
  </si>
  <si>
    <t>CANT</t>
  </si>
  <si>
    <t>PORC%</t>
  </si>
  <si>
    <t xml:space="preserve">Nombre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</si>
</sst>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1" formatCode="_ * #,##0_ ;_ * \-#,##0_ ;_ * &quot;-&quot;_ ;_ @_ "/>
    <numFmt numFmtId="164" formatCode="_ * #,##0.00_ ;_ * \-#,##0.00_ ;_ * &quot;-&quot;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4" fillId="0" borderId="0" xfId="2" applyFont="1" applyFill="1" applyBorder="1" applyAlignment="1">
      <alignment horizontal="left"/>
    </xf>
    <xf numFmtId="42" fontId="4" fillId="0" borderId="0" xfId="2" applyFont="1" applyBorder="1" applyAlignment="1">
      <alignment horizontal="left"/>
    </xf>
    <xf numFmtId="0" fontId="6" fillId="0" borderId="0" xfId="0" applyFont="1"/>
    <xf numFmtId="164" fontId="4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6" fillId="0" borderId="0" xfId="0" applyFont="1" applyFill="1"/>
    <xf numFmtId="0" fontId="10" fillId="0" borderId="0" xfId="0" applyFont="1" applyAlignment="1">
      <alignment horizontal="left" vertical="center" wrapText="1" shrinkToFit="1"/>
    </xf>
    <xf numFmtId="14" fontId="10" fillId="0" borderId="0" xfId="0" applyNumberFormat="1" applyFont="1" applyAlignment="1">
      <alignment horizontal="left" vertical="center" wrapText="1" shrinkToFit="1"/>
    </xf>
    <xf numFmtId="14" fontId="11" fillId="0" borderId="0" xfId="0" applyNumberFormat="1" applyFont="1" applyAlignment="1">
      <alignment horizontal="left" vertical="center" wrapText="1" shrinkToFit="1"/>
    </xf>
    <xf numFmtId="1" fontId="10" fillId="0" borderId="0" xfId="0" applyNumberFormat="1" applyFont="1" applyAlignment="1">
      <alignment horizontal="left" vertical="center" wrapText="1" shrinkToFi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4" fontId="4" fillId="0" borderId="0" xfId="0" applyNumberFormat="1" applyFont="1" applyAlignment="1">
      <alignment horizontal="left"/>
    </xf>
    <xf numFmtId="14" fontId="5" fillId="0" borderId="0" xfId="4" applyNumberForma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3" applyFont="1" applyAlignment="1">
      <alignment horizontal="left"/>
    </xf>
    <xf numFmtId="42" fontId="4" fillId="0" borderId="0" xfId="2" applyFont="1" applyFill="1" applyAlignment="1">
      <alignment horizontal="left"/>
    </xf>
    <xf numFmtId="164" fontId="4" fillId="0" borderId="0" xfId="1" applyNumberFormat="1" applyFont="1" applyAlignment="1">
      <alignment horizontal="center"/>
    </xf>
    <xf numFmtId="42" fontId="4" fillId="0" borderId="0" xfId="2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1" fontId="9" fillId="0" borderId="0" xfId="1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42" fontId="12" fillId="0" borderId="0" xfId="2" applyFont="1" applyFill="1" applyAlignment="1">
      <alignment horizontal="left"/>
    </xf>
    <xf numFmtId="0" fontId="12" fillId="2" borderId="0" xfId="0" applyFont="1" applyFill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1" applyNumberFormat="1" applyFont="1" applyAlignment="1">
      <alignment horizontal="center"/>
    </xf>
    <xf numFmtId="1" fontId="12" fillId="0" borderId="0" xfId="0" applyNumberFormat="1" applyFont="1" applyAlignment="1">
      <alignment horizontal="left"/>
    </xf>
    <xf numFmtId="42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14" fontId="16" fillId="0" borderId="0" xfId="0" applyNumberFormat="1" applyFont="1" applyAlignment="1">
      <alignment horizontal="left"/>
    </xf>
    <xf numFmtId="14" fontId="16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42" fontId="12" fillId="0" borderId="0" xfId="2" applyFont="1" applyFill="1" applyBorder="1" applyAlignment="1">
      <alignment horizontal="left"/>
    </xf>
    <xf numFmtId="164" fontId="12" fillId="0" borderId="0" xfId="1" applyNumberFormat="1" applyFont="1" applyBorder="1" applyAlignment="1">
      <alignment horizontal="center"/>
    </xf>
    <xf numFmtId="42" fontId="12" fillId="0" borderId="0" xfId="2" applyFont="1" applyBorder="1" applyAlignment="1">
      <alignment horizontal="left"/>
    </xf>
    <xf numFmtId="0" fontId="5" fillId="0" borderId="0" xfId="4"/>
    <xf numFmtId="0" fontId="17" fillId="0" borderId="0" xfId="0" applyFont="1" applyAlignment="1">
      <alignment horizontal="left"/>
    </xf>
    <xf numFmtId="14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left"/>
    </xf>
    <xf numFmtId="0" fontId="16" fillId="0" borderId="0" xfId="0" pivotButton="1" applyFont="1"/>
    <xf numFmtId="0" fontId="16" fillId="0" borderId="0" xfId="0" applyNumberFormat="1" applyFont="1" applyAlignment="1">
      <alignment horizontal="center"/>
    </xf>
    <xf numFmtId="0" fontId="16" fillId="0" borderId="0" xfId="0" pivotButton="1" applyFont="1" applyAlignment="1">
      <alignment horizontal="right"/>
    </xf>
    <xf numFmtId="0" fontId="13" fillId="0" borderId="0" xfId="0" applyFont="1"/>
    <xf numFmtId="0" fontId="4" fillId="0" borderId="0" xfId="0" applyFont="1"/>
    <xf numFmtId="0" fontId="18" fillId="0" borderId="0" xfId="0" applyFont="1" applyAlignment="1">
      <alignment horizontal="left"/>
    </xf>
    <xf numFmtId="42" fontId="18" fillId="0" borderId="0" xfId="2" applyFont="1" applyFill="1" applyAlignment="1">
      <alignment horizontal="left"/>
    </xf>
    <xf numFmtId="14" fontId="18" fillId="0" borderId="0" xfId="0" applyNumberFormat="1" applyFont="1" applyAlignment="1">
      <alignment horizontal="left"/>
    </xf>
    <xf numFmtId="164" fontId="18" fillId="0" borderId="0" xfId="1" applyNumberFormat="1" applyFont="1" applyAlignment="1">
      <alignment horizontal="center"/>
    </xf>
    <xf numFmtId="1" fontId="18" fillId="0" borderId="0" xfId="0" applyNumberFormat="1" applyFont="1" applyAlignment="1">
      <alignment horizontal="left"/>
    </xf>
    <xf numFmtId="42" fontId="18" fillId="0" borderId="0" xfId="2" applyFont="1" applyAlignment="1">
      <alignment horizontal="left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5" applyFont="1" applyBorder="1" applyAlignment="1">
      <alignment horizontal="center"/>
    </xf>
    <xf numFmtId="9" fontId="8" fillId="0" borderId="4" xfId="5" applyFont="1" applyFill="1" applyBorder="1" applyAlignment="1">
      <alignment horizontal="center"/>
    </xf>
    <xf numFmtId="9" fontId="8" fillId="0" borderId="5" xfId="5" applyFont="1" applyFill="1" applyBorder="1" applyAlignment="1">
      <alignment horizontal="center"/>
    </xf>
    <xf numFmtId="9" fontId="0" fillId="0" borderId="7" xfId="5" applyFont="1" applyFill="1" applyBorder="1" applyAlignment="1">
      <alignment horizontal="center"/>
    </xf>
    <xf numFmtId="9" fontId="0" fillId="0" borderId="0" xfId="5" applyFont="1" applyFill="1" applyBorder="1" applyAlignment="1">
      <alignment horizontal="center"/>
    </xf>
    <xf numFmtId="9" fontId="0" fillId="0" borderId="9" xfId="5" applyFont="1" applyFill="1" applyBorder="1" applyAlignment="1">
      <alignment horizontal="center"/>
    </xf>
    <xf numFmtId="9" fontId="0" fillId="0" borderId="10" xfId="5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6">
    <cellStyle name="Hipervínculo" xfId="4" builtinId="8"/>
    <cellStyle name="Millares [0]" xfId="1" builtinId="6"/>
    <cellStyle name="Moneda [0]" xfId="2" builtinId="7"/>
    <cellStyle name="Normal" xfId="0" builtinId="0"/>
    <cellStyle name="Normal 2" xfId="3" xr:uid="{00000000-0005-0000-0000-000005000000}"/>
    <cellStyle name="Porcentaje" xfId="5" builtinId="5"/>
  </cellStyles>
  <dxfs count="9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 * #,##0.00_ ;_ * \-#,##0.00_ ;_ * &quot;-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[Listado STFC.xlsx]Depto Cargo!TablaDinámica1</c:name>
    <c:fmtId val="1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657034497481957E-2"/>
              <c:y val="2.15301833068666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2137161084529622E-2"/>
              <c:y val="-2.7681664251685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1821371610845295"/>
              <c:y val="-4.61361070861427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1910685805422648"/>
              <c:y val="2.7681664251685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2137161084529622E-2"/>
              <c:y val="2.7681664251685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205103668261563"/>
              <c:y val="2.1530183306866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9.3779904306220095E-3"/>
              <c:y val="4.30603666137331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097288676236044"/>
              <c:y val="2.15301833068666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7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118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119"/>
        <c:spPr>
          <a:ln w="31750" cap="rnd">
            <a:solidFill>
              <a:schemeClr val="accent5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120"/>
        <c:spPr>
          <a:ln w="31750" cap="rnd">
            <a:solidFill>
              <a:schemeClr val="accent5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121"/>
        <c:spPr>
          <a:ln w="3175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</c:pivotFmt>
      <c:pivotFmt>
        <c:idx val="122"/>
        <c:spPr>
          <a:ln w="3175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</c:pivotFmt>
      <c:pivotFmt>
        <c:idx val="12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2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9212435233160621"/>
          <c:y val="0.16745220776014924"/>
          <c:w val="0.76297063903281515"/>
          <c:h val="0.70199327080446294"/>
        </c:manualLayout>
      </c:layout>
      <c:lineChart>
        <c:grouping val="stacked"/>
        <c:varyColors val="0"/>
        <c:ser>
          <c:idx val="0"/>
          <c:order val="0"/>
          <c:tx>
            <c:strRef>
              <c:f>'Depto Cargo'!$C$5:$C$6</c:f>
              <c:strCache>
                <c:ptCount val="1"/>
                <c:pt idx="0">
                  <c:v>10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E21-4288-896E-06DBF6C349B0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E21-4288-896E-06DBF6C349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'Depto Cargo'!$A$7:$B$9</c:f>
              <c:strCache>
                <c:ptCount val="2"/>
                <c:pt idx="0">
                  <c:v>Sind.  N° 1</c:v>
                </c:pt>
                <c:pt idx="1">
                  <c:v>STFC</c:v>
                </c:pt>
              </c:strCache>
            </c:strRef>
          </c:cat>
          <c:val>
            <c:numRef>
              <c:f>'Depto Cargo'!$C$7:$C$9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1-4288-896E-06DBF6C349B0}"/>
            </c:ext>
          </c:extLst>
        </c:ser>
        <c:ser>
          <c:idx val="1"/>
          <c:order val="1"/>
          <c:tx>
            <c:strRef>
              <c:f>'Depto Cargo'!$D$5:$D$6</c:f>
              <c:strCache>
                <c:ptCount val="1"/>
                <c:pt idx="0">
                  <c:v>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'Depto Cargo'!$A$7:$B$9</c:f>
              <c:strCache>
                <c:ptCount val="2"/>
                <c:pt idx="0">
                  <c:v>Sind.  N° 1</c:v>
                </c:pt>
                <c:pt idx="1">
                  <c:v>STFC</c:v>
                </c:pt>
              </c:strCache>
            </c:strRef>
          </c:cat>
          <c:val>
            <c:numRef>
              <c:f>'Depto Cargo'!$D$7:$D$9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F55-428B-B5DF-401C0CC59448}"/>
            </c:ext>
          </c:extLst>
        </c:ser>
        <c:ser>
          <c:idx val="2"/>
          <c:order val="2"/>
          <c:tx>
            <c:strRef>
              <c:f>'Depto Cargo'!$E$5:$E$6</c:f>
              <c:strCache>
                <c:ptCount val="1"/>
                <c:pt idx="0">
                  <c:v>20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CF-45E4-B9DE-72E33AC7DDA9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CF-45E4-B9DE-72E33AC7D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'Depto Cargo'!$A$7:$B$9</c:f>
              <c:strCache>
                <c:ptCount val="2"/>
                <c:pt idx="0">
                  <c:v>Sind.  N° 1</c:v>
                </c:pt>
                <c:pt idx="1">
                  <c:v>STFC</c:v>
                </c:pt>
              </c:strCache>
            </c:strRef>
          </c:cat>
          <c:val>
            <c:numRef>
              <c:f>'Depto Cargo'!$E$7:$E$9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F55-428B-B5DF-401C0CC59448}"/>
            </c:ext>
          </c:extLst>
        </c:ser>
        <c:ser>
          <c:idx val="3"/>
          <c:order val="3"/>
          <c:tx>
            <c:strRef>
              <c:f>'Depto Cargo'!$F$5:$F$6</c:f>
              <c:strCache>
                <c:ptCount val="1"/>
                <c:pt idx="0">
                  <c:v>25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'Depto Cargo'!$A$7:$B$9</c:f>
              <c:strCache>
                <c:ptCount val="2"/>
                <c:pt idx="0">
                  <c:v>Sind.  N° 1</c:v>
                </c:pt>
                <c:pt idx="1">
                  <c:v>STFC</c:v>
                </c:pt>
              </c:strCache>
            </c:strRef>
          </c:cat>
          <c:val>
            <c:numRef>
              <c:f>'Depto Cargo'!$F$7:$F$9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F55-428B-B5DF-401C0CC59448}"/>
            </c:ext>
          </c:extLst>
        </c:ser>
        <c:ser>
          <c:idx val="4"/>
          <c:order val="4"/>
          <c:tx>
            <c:strRef>
              <c:f>'Depto Cargo'!$G$5:$G$6</c:f>
              <c:strCache>
                <c:ptCount val="1"/>
                <c:pt idx="0">
                  <c:v>30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accent5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CF-45E4-B9DE-72E33AC7DDA9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accent5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CF-45E4-B9DE-72E33AC7D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'Depto Cargo'!$A$7:$B$9</c:f>
              <c:strCache>
                <c:ptCount val="2"/>
                <c:pt idx="0">
                  <c:v>Sind.  N° 1</c:v>
                </c:pt>
                <c:pt idx="1">
                  <c:v>STFC</c:v>
                </c:pt>
              </c:strCache>
            </c:strRef>
          </c:cat>
          <c:val>
            <c:numRef>
              <c:f>'Depto Cargo'!$G$7:$G$9</c:f>
              <c:numCache>
                <c:formatCode>General</c:formatCode>
                <c:ptCount val="2"/>
                <c:pt idx="0">
                  <c:v>12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F55-428B-B5DF-401C0CC59448}"/>
            </c:ext>
          </c:extLst>
        </c:ser>
        <c:ser>
          <c:idx val="5"/>
          <c:order val="5"/>
          <c:tx>
            <c:strRef>
              <c:f>'Depto Cargo'!$H$5:$H$6</c:f>
              <c:strCache>
                <c:ptCount val="1"/>
                <c:pt idx="0">
                  <c:v>40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'Depto Cargo'!$A$7:$B$9</c:f>
              <c:strCache>
                <c:ptCount val="2"/>
                <c:pt idx="0">
                  <c:v>Sind.  N° 1</c:v>
                </c:pt>
                <c:pt idx="1">
                  <c:v>STFC</c:v>
                </c:pt>
              </c:strCache>
            </c:strRef>
          </c:cat>
          <c:val>
            <c:numRef>
              <c:f>'Depto Cargo'!$H$7:$H$9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F55-428B-B5DF-401C0CC59448}"/>
            </c:ext>
          </c:extLst>
        </c:ser>
        <c:ser>
          <c:idx val="6"/>
          <c:order val="6"/>
          <c:tx>
            <c:strRef>
              <c:f>'Depto Cargo'!$I$5:$I$6</c:f>
              <c:strCache>
                <c:ptCount val="1"/>
                <c:pt idx="0">
                  <c:v>45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accent1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CF-45E4-B9DE-72E33AC7DDA9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accent1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CF-45E4-B9DE-72E33AC7D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'Depto Cargo'!$A$7:$B$9</c:f>
              <c:strCache>
                <c:ptCount val="2"/>
                <c:pt idx="0">
                  <c:v>Sind.  N° 1</c:v>
                </c:pt>
                <c:pt idx="1">
                  <c:v>STFC</c:v>
                </c:pt>
              </c:strCache>
            </c:strRef>
          </c:cat>
          <c:val>
            <c:numRef>
              <c:f>'Depto Cargo'!$I$7:$I$9</c:f>
              <c:numCache>
                <c:formatCode>General</c:formatCode>
                <c:ptCount val="2"/>
                <c:pt idx="0">
                  <c:v>22</c:v>
                </c:pt>
                <c:pt idx="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F55-428B-B5DF-401C0CC594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39529232"/>
        <c:axId val="-2039530320"/>
      </c:lineChart>
      <c:catAx>
        <c:axId val="-20395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2039530320"/>
        <c:crosses val="autoZero"/>
        <c:auto val="1"/>
        <c:lblAlgn val="ctr"/>
        <c:lblOffset val="100"/>
        <c:noMultiLvlLbl val="0"/>
      </c:catAx>
      <c:valAx>
        <c:axId val="-203953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395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57151</xdr:rowOff>
    </xdr:from>
    <xdr:to>
      <xdr:col>23</xdr:col>
      <xdr:colOff>66674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6FE26A-80E2-448A-9438-ED060C2F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%20torres/Desktop/ARCHIVO/CHRISTIAN%20TORRES/FALABELLA/DOCUME~1/rbnunez/CONFIG~1/Temp/ctorres/EDITORRES/ctorres/EDITORRES/ctorres/EDITORRES/ctorres/ctorres/Ventas%20Falabella%20CT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ANUAL"/>
      <sheetName val="Garantias"/>
    </sheetNames>
    <sheetDataSet>
      <sheetData sheetId="0">
        <row r="37">
          <cell r="B37">
            <v>386122.25825399999</v>
          </cell>
          <cell r="G37">
            <v>390581.96799999999</v>
          </cell>
          <cell r="L37">
            <v>400632.35200000001</v>
          </cell>
          <cell r="Q37">
            <v>238834.128</v>
          </cell>
          <cell r="V37">
            <v>181123.18799999999</v>
          </cell>
          <cell r="AA37">
            <v>184000</v>
          </cell>
          <cell r="AF37">
            <v>139000</v>
          </cell>
          <cell r="AK37">
            <v>139000</v>
          </cell>
          <cell r="AP37">
            <v>139000</v>
          </cell>
          <cell r="AU37">
            <v>139000</v>
          </cell>
          <cell r="AZ37">
            <v>139000</v>
          </cell>
          <cell r="BE37">
            <v>139000</v>
          </cell>
          <cell r="BJ37">
            <v>139000</v>
          </cell>
        </row>
      </sheetData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torres fuentes" refreshedDate="45800.761394097222" createdVersion="5" refreshedVersion="7" minRefreshableVersion="3" recordCount="143" xr:uid="{00000000-000A-0000-FFFF-FFFF00000000}">
  <cacheSource type="worksheet">
    <worksheetSource name="Tabla4"/>
  </cacheSource>
  <cacheFields count="18">
    <cacheField name="Rut " numFmtId="0">
      <sharedItems containsSemiMixedTypes="0" containsString="0" containsNumber="1" containsInteger="1" minValue="8353021" maxValue="27033023"/>
    </cacheField>
    <cacheField name="Dv" numFmtId="0">
      <sharedItems containsMixedTypes="1" containsNumber="1" containsInteger="1" minValue="0" maxValue="9"/>
    </cacheField>
    <cacheField name="Codigo" numFmtId="0">
      <sharedItems containsString="0" containsBlank="1" containsNumber="1" containsInteger="1" minValue="88803" maxValue="978272"/>
    </cacheField>
    <cacheField name="Nombre Completo Empleado" numFmtId="0">
      <sharedItems count="164">
        <s v="ACEVEDO PEREZ NICOLAS"/>
        <s v="AGUILAR OYARZO LORETO SAN JUAN"/>
        <s v="AGUILERA AGUILERA JEREMY ALEXSANDER"/>
        <s v="ALCAINO ALDANA LUIS ALEXANDER"/>
        <s v="APABLAZA RUZ MARIA XIMENA"/>
        <s v="ARANIZ MARTINEZ DENISSE VANESSA"/>
        <s v="ARAVENA VASQUEZ RITA NORMA"/>
        <s v="ARIN IBAÑEZ HERLINDA ROSA"/>
        <s v="ARRIAGADA BRAVO MARIA ANDREA"/>
        <s v="AVENDAÑO POBLETE VIVIANA PAZ"/>
        <s v="BECERRA BECERRA KARIN CAMILA"/>
        <s v="BERNAL BAHAMONDES LUIS FELIPE"/>
        <s v="BRAVO ALISTE CONSTANZA SOLEDAD"/>
        <s v="BRAVO MORALES JOSE LUIS"/>
        <s v="BRAVO VERGARA LUZ MARIA"/>
        <s v="BUENO CUETO RICARDO ANTONIO"/>
        <s v="CABRERA LLEVENES ESCARLET BELEN"/>
        <s v="CABRERA RIQUELME VALENTINA IGNACIA"/>
        <s v="CACERES HERNANDEZ MICHAEL VALENTIN"/>
        <s v="CALIBAR JARA BARBARA CONSUELO"/>
        <s v="CANALES JUICA CAROLINA ANDREA"/>
        <s v="CANDIA JOFRE EUGENIA DEL CARMEN"/>
        <s v="CARDENAS VENTEO PATRICIA VALESKA"/>
        <s v="CARIAGA GAVILAN GENESIS ISAMAR"/>
        <s v="CARRASCO RAMIREZ MARISOL DEL CARMEN"/>
        <s v="CERNA CAMPOS JOSE JERONIMO"/>
        <s v="CESPEDES FUENZALIDA CATALINA DEL PILAR"/>
        <s v="CONCHA MARCHANT ANGELY BELEN"/>
        <s v="CONTRERAS ALVAREZ ALEXIA FABIOLA"/>
        <s v="CONTRERAS CONTALBA NICOL DEL CARMEN"/>
        <s v="CONTRERAS PEREDO PURISIMA DE LAS MERC"/>
        <s v="CORNEJO SAAVEDRA KAROL NIDIA"/>
        <s v="CORREA CANALES ANTONIETA DEL PILAR"/>
        <s v="CORREA LABBE EXEQUIEL FERNANDO"/>
        <s v="DIAZ DIAZ MARIA JOSE"/>
        <s v="DIAZ GONZALEZ IRMA MARCELA"/>
        <s v="DIAZ SEPULVEDA LEONOR MACKARENA"/>
        <s v="DUARTE MIRANDA PRISILA DEL CARMEN"/>
        <s v="DURAN VALENZUELA LUIS OSVALDO"/>
        <s v="ESPINOZA CERECEDA LUIS FELIX"/>
        <s v="ESPINOZA MANRIQUEZ MARIA JOSE"/>
        <s v="ESPINOZA PUENTES CLAUDIA GUISELA"/>
        <s v="FAUNDEZ CAMPOS GUILLERMO ESTEBAN"/>
        <s v="FIGUEROA PETEY XIMENA DEL PILAR"/>
        <s v="FLORES RIVEROS ROCIO NICOLE"/>
        <s v="FUENZALIDA FUENTE RUHAMA PAULINA"/>
        <s v="FUENZALIDA FUENZALIDA MARTA ELENA"/>
        <s v="GALLARDO VALENZUELA MARIA FERNANDA"/>
        <s v="GALLEGOS BRAVO GASTON LEONELO"/>
        <s v="GANGA MUÑOZ LISSETT ALEJANDRA"/>
        <s v="GARRIDO CASTRO DANIELA ESTER"/>
        <s v="GARRIDO HABACH MILENA ANDREA"/>
        <s v="GATICA CORNEJO JORDAN ALAN"/>
        <s v="GAVILAN ROJAS ISABEL DEL CARMEN"/>
        <s v="GODOY GAJARDO MATIAS RODRIGO"/>
        <s v="GONZALEZ AEDO NATALY"/>
        <s v="GONZALEZ AGUILAR MARIA SOLEDAD"/>
        <s v="GONZALEZ GONZALEZ CARLOS MARTIN"/>
        <s v="GONZALEZ LOYOLA RICARDO ANTONIO"/>
        <s v="GONZALEZ SILVA ABRAHAM ELIAS"/>
        <s v="GONZALEZ ULLOA VALESCA ALEJANDRA"/>
        <s v="HERNANDEZ GUTIERREZ VIVIAN JOHANNA"/>
        <s v="HERRERA LEAL MARCELO ALBERTO"/>
        <s v="HERRERA NAVARRO CONSTANZA NICOLE"/>
        <s v="HERRERA NORAMBUENA SANDRA LILA"/>
        <s v="HERRERA OLIVOS ANGELO ENRIQUE"/>
        <s v="HERRERA ROJAS SOLANGE ANDREA"/>
        <s v="IBARRA CONCHA TATIANA ISABEL"/>
        <s v="JARA BRAVO CONSTANZA JAVIERA"/>
        <s v="JIMENEZ CORREA FRANCISCA ANDREA"/>
        <s v="LEDESMA BARRIOS PAOLA VALERIA"/>
        <s v="LEIVA DIAZ LUIS FELIPE"/>
        <s v="LOPEZ AVILES ROMINA ANDREA"/>
        <s v="LUEIZA GONZALEZ ELISA NATALIA"/>
        <s v="LUNA LUNA EDITH DE LAS MERCEDE"/>
        <s v="MANZO VERGARA CECILIA DEL CARMEN"/>
        <s v="MARIN SOTO PATRICIA CAROLINA"/>
        <s v="MARTINEZ VALENZUELA CLAUDIA PAZ DEL CARM"/>
        <s v="MEDINA FARIAS INGRID SOLEDAD"/>
        <s v="MIRANDA BRAVO JOHANNA NICOLE"/>
        <s v="MORA ROJAS MARICELA DEL PILAR"/>
        <s v="MORALES SALINAS MARIA FERNANDA"/>
        <s v="MOZO VALENZUELA MARCELA PAZ"/>
        <s v="MUÑOZ ALARCON MARIA LUISA"/>
        <s v="MUÑOZ DIEDRICHS ALISSON JEANNETTE"/>
        <s v="MUÑOZ DIEDRICHS MIRIAM DEL CARMEN"/>
        <s v="NUÑEZ GRANIFO RODRIGO BENITO"/>
        <s v="NUÑEZ GUTIERREZ BERNARDITA"/>
        <s v="NUÑEZ RAMIREZ ROBERTO EDUARDO"/>
        <s v="ORMAZABAL MENDEZ KARINA DEL ROSARIO"/>
        <s v="OSORIO BRAVO MARITZA IVONNE"/>
        <s v="OSORIO TAPIA CAROLINA CONSTANZA"/>
        <s v="OYARZUN IBARRA HERNAN ANDRES"/>
        <s v="PACHECO FUENZALIDA MARCELA PAZ"/>
        <s v="PALMA PACHECO RUTH NOEMI"/>
        <s v="PARRA QUIROZ VALESKA CLAUDIA"/>
        <s v="PERALTA ESPINOZA ANTONIO SEGUNDO"/>
        <s v="PEREDO HERNANDEZ JAIME ANDRES"/>
        <s v="PEREDO NUÑEZ ESTEFANIA DE LA LUZ"/>
        <s v="PEREZ AGUILAR ANGELA GRIMANESA"/>
        <s v="PIMENTEL DE MONTOYA NICMARY LOREN"/>
        <s v="PLAZA SILVA TAMARA BELEN"/>
        <s v="POBLETE SOTO MARIA FERNANDA"/>
        <s v="QUEZADA ALMUNA YISLEN ANN"/>
        <s v="QUIJADA MARTINEZ ROXANA PAOLA"/>
        <s v="RAMIREZ MORALES CARLOS DAVID"/>
        <s v="REVECO DIAZ CAROLINA JONDYS"/>
        <s v="REYES ARAVENA RIGOBERTO ESTEBAN"/>
        <s v="REYES CORREA MARIA ELENA"/>
        <s v="REYES NAVARRO LORENA ESTER"/>
        <s v="REYES SAAVEDRA NATALIA SUSANA"/>
        <s v="RIQUELME RIQUELME LUIS MAURICIO"/>
        <s v="RIVERA MORALES MARIA PAZ"/>
        <s v="RIVERA ROJAS SERGIO FELIPE"/>
        <s v="RODRIGUEZ TORRES MATIAS ANDRES"/>
        <s v="ROJAS GUERRERO CAROLINA DEL PILAR"/>
        <s v="SAAVEDRA CUEVAS DENISSE NATALIE"/>
        <s v="SAAVEDRA JARA VANIA ALEJANDRA"/>
        <s v="SALAMANCA HUILIPAN MATIAS ALEJANDRO"/>
        <s v="SERRANO OLIVERA HENRY RODRIGO"/>
        <s v="SILVA BRAVO KARINA MARIBEL"/>
        <s v="SILVA MUÑOZ CATALINA DEL PILAR"/>
        <s v="SOLIS ESPINOZA ANDRES ALEJANDRO"/>
        <s v="TOLEDO REYES IGNACIO BERNARDINO"/>
        <s v="TORRES FUENTES CHRISTIAN GABRIEL"/>
        <s v="VALDES FUENTES FERNANDA DEL PILAR"/>
        <s v="VALENZUELA MOLINA DAMIAN JESUS"/>
        <s v="VALENZUELA PARRA CESAR ANTONIO"/>
        <s v="VALENZUELA ZAPATA MERY YANINA"/>
        <s v="VARGAS COFRE JUAN PABLO"/>
        <s v="VARGAS HERNANDEZ ROSA ESTER"/>
        <s v="VEAS PALACIOS KAREM ANDREA"/>
        <s v="VELIZ ROJAS CLAUDIA TERESA"/>
        <s v="VIDAL GUTIERREZ DIEGO IGNACIO"/>
        <s v="VILCHES BUSTAMANTE VERONICA ANDREA"/>
        <s v="VILCHES MANCILLA JOCELINE DEL CARMEN"/>
        <s v="VILLACURA LECAROS FRANCISCA ALEJAND"/>
        <s v="VILLASECA RAMOS GUSTAVO ALONSO"/>
        <s v="VILLEGAS DIAZ TRINIDAD CATALINA"/>
        <s v="YAÑEZ CONCHA ANIBAL RAMON"/>
        <s v="YAÑEZ VILLENA PEDRO ALEJANDRO"/>
        <s v="ZAMBRANO GALEANO FREDDY OMAR"/>
        <s v="ZAMORANO RAMIREZ GEORGINA ALEJANDRINA"/>
        <s v="VERDUGO AMIGO CONSTANZA ANAHIS" u="1"/>
        <s v="VERGARA BARRIENTOS FERNANDA CAMILA" u="1"/>
        <s v="MURUA FABREGAS JORGE RODRIGO" u="1"/>
        <s v="AMPUERO HERNANDEZ SCARLLETE IGNACIA" u="1"/>
        <s v="VALENZUELA VALENZUELA PAMELA ANDREA" u="1"/>
        <s v="ITURRIAGA GARRIDO INGRID VANESSA" u="1"/>
        <s v="BARRIOS REYES JOAQUIN FERNANDO" u="1"/>
        <s v="SIERRA ANGEL PILAR ANDREA" u="1"/>
        <s v="CELEDON MARDONES NATALIA NOEMI" u="1"/>
        <s v="MELLADO OLIVOS BERTA DEL CARMEN" u="1"/>
        <s v="MUÑOZ PEREZ JUAN GABRIEL" u="1"/>
        <s v="CONTRERAS CASTRO JAQUELINE DEL CARMEN" u="1"/>
        <s v="BUSTOS VARELA MARIA PAZ" u="1"/>
        <s v="SILVA ENCINA ANDREA PATRICIA" u="1"/>
        <s v="ECHEVERRIA NUÑEZ JUAN ROSENDO" u="1"/>
        <s v="LOPEZ MANCILLA JEIMY PAOLA" u="1"/>
        <s v="ELUCHANS SANHUEZA HERTA ELENA" u="1"/>
        <s v="VALDES BURGOS DAMARIS FRANCISCA" u="1"/>
        <s v="RODRIGUEZ ORTEGA EMILY ANGELUZ" u="1"/>
        <s v="DAZA DE LA FUENTE RODOLFO ANDRES" u="1"/>
        <s v="PEÑA MUNDACA HIARA IGNACIA" u="1"/>
      </sharedItems>
    </cacheField>
    <cacheField name="Centro Costo" numFmtId="0">
      <sharedItems containsString="0" containsBlank="1" containsNumber="1" containsInteger="1" minValue="2333" maxValue="4362"/>
    </cacheField>
    <cacheField name="Centro de Costo" numFmtId="0">
      <sharedItems containsBlank="1"/>
    </cacheField>
    <cacheField name="Departamento" numFmtId="0">
      <sharedItems containsBlank="1" count="37">
        <s v="TDA- BODEGA CENTRALIZADA"/>
        <s v="TDA-CONFECCION DAMAS GENERICO"/>
        <s v="TDA-AUDIO/VIDEO"/>
        <s v="TDA-ABASTECIMIENTO Y LOGISTICA"/>
        <s v="TDA-MANGO"/>
        <s v="TDA-DISPLAY"/>
        <s v="TDA-PROBADORES"/>
        <s v="TDA-ISLA CELULARES"/>
        <s v="TDA-ZAPATILLAS"/>
        <s v="TDA-CAJAS"/>
        <s v="TDA-PERFUMERIA SEMI SELECTIVA GENERICA"/>
        <s v="TDA-PREV.PERD. Y PROT.ACTIVOS"/>
        <s v="TDA-ATENCION DE CLIENTES"/>
        <s v="TDA-CALZADO DAMAS GENERICO"/>
        <s v="TDA-TESORERIA"/>
        <s v="TDA-DEPORTES GENERICO"/>
        <s v="TDA-RINCON JUVENIL DAMAS GENERICO"/>
        <s v="TDA-PEQUEÑOS ELECTRODOMÉSTICOS"/>
        <s v="TDA-JEFES COMERCIALES"/>
        <s v="TDA-LINEA BLANCA"/>
        <s v="TDA-SPORT HOMBRES"/>
        <s v="TDA-PERFUMERIA SELECTIVA GENERICA"/>
        <s v="TDA-MUEBLES"/>
        <s v="TDA-CALZADO HOMBRES GENERICO"/>
        <s v="TDA-TEXTIL"/>
        <s v="TDA-NIÑAS (2-6)"/>
        <s v="TDA-APPLE"/>
        <s v="TDA-GERENCIA"/>
        <s v="TDA-PICK UP IN STORE"/>
        <s v="TDA-CALZADO INFANTIL GENERICO"/>
        <s v="TDA-PLATAFORMA BEBE"/>
        <s v="TDA-CORSETERIA Y LENCERIA GENERICO"/>
        <s v="TDA-ISLA CUIDADO PERSONAL"/>
        <s v="TDA-MANTENCION"/>
        <m/>
        <s v="TDA-VIDEO JUEGOS/CONSOLAS" u="1"/>
        <s v="TDA-COMPUTACION" u="1"/>
      </sharedItems>
    </cacheField>
    <cacheField name="Cargo" numFmtId="0">
      <sharedItems containsBlank="1" count="31">
        <s v="Asistente De Bodega"/>
        <s v="Asesor De Clientes"/>
        <s v="Vendedor(A)"/>
        <s v="Auxiliar De Abastecimiento"/>
        <s v="Asesor De Marca"/>
        <s v="Asistente De Visual"/>
        <s v="Trainee De Seguridad"/>
        <s v="Cajera(O) - Empaque"/>
        <s v="Consultor De Perfumería Mp"/>
        <s v="Guardia"/>
        <s v="Encargado Técnico"/>
        <s v="Encargado De Tesoreria"/>
        <s v="Supervisor De Cajas"/>
        <s v="Analista De Inventario"/>
        <s v="Jefe De Ventas"/>
        <s v="Administrativo De Tesoreria"/>
        <s v="Jefe De Abastecimiento Y Logistica"/>
        <s v="Gerente De Ventas"/>
        <s v="Jefe De Click And Collect"/>
        <s v="Jefe De Cajas"/>
        <s v="Coordinadora De Ventas"/>
        <s v="Encargado De Seguridad"/>
        <s v="Encargado De Bodega"/>
        <s v="Jefe De Mantencion"/>
        <m/>
        <s v="Gerente De Tienda"/>
        <s v="Prevencionista De Riesgos"/>
        <s v="Jefe De Visual"/>
        <s v="Jefe Depto Prev. De Riesgos Y Pérdidas"/>
        <s v="Jefe De Venta Connect" u="1"/>
        <s v="Encargado De Bodega Electro" u="1"/>
      </sharedItems>
    </cacheField>
    <cacheField name="Sexo" numFmtId="0">
      <sharedItems containsBlank="1"/>
    </cacheField>
    <cacheField name="Nacimiento" numFmtId="14">
      <sharedItems containsNonDate="0" containsDate="1" containsString="0" containsBlank="1" minDate="1962-05-26T00:00:00" maxDate="2005-01-24T00:00:00"/>
    </cacheField>
    <cacheField name="Indemnizable" numFmtId="14">
      <sharedItems containsNonDate="0" containsDate="1" containsString="0" containsBlank="1" minDate="2000-08-16T00:00:00" maxDate="2024-02-18T00:00:00"/>
    </cacheField>
    <cacheField name="I. Contrato" numFmtId="14">
      <sharedItems containsSemiMixedTypes="0" containsNonDate="0" containsDate="1" containsString="0" minDate="2000-08-16T00:00:00" maxDate="2024-04-16T00:00:00"/>
    </cacheField>
    <cacheField name="Dif" numFmtId="14">
      <sharedItems/>
    </cacheField>
    <cacheField name="T. Contrato" numFmtId="14">
      <sharedItems containsNonDate="0" containsDate="1" containsString="0" containsBlank="1" minDate="2024-05-31T00:00:00" maxDate="2501-01-05T00:00:00"/>
    </cacheField>
    <cacheField name="Jor" numFmtId="0">
      <sharedItems containsSemiMixedTypes="0" containsString="0" containsNumber="1" containsInteger="1" minValue="10" maxValue="45" count="7">
        <n v="45"/>
        <n v="40"/>
        <n v="30"/>
        <n v="20"/>
        <n v="25"/>
        <n v="18"/>
        <n v="10"/>
      </sharedItems>
    </cacheField>
    <cacheField name="Situacion Contractual" numFmtId="0">
      <sharedItems containsBlank="1"/>
    </cacheField>
    <cacheField name="Mail Personal" numFmtId="0">
      <sharedItems containsBlank="1"/>
    </cacheField>
    <cacheField name="Sindicato" numFmtId="0">
      <sharedItems count="7">
        <s v="Sind.  N° 1"/>
        <s v="STFC"/>
        <s v="Aportante 100%"/>
        <s v="No Sindicalizado"/>
        <s v="Aportante Sind.  N°1"/>
        <e v="#N/A"/>
        <s v="Sind.  Otras Tiend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torres fuentes" refreshedDate="45800.761394328707" createdVersion="7" refreshedVersion="7" minRefreshableVersion="3" recordCount="68" xr:uid="{00000000-000A-0000-FFFF-FFFF01000000}">
  <cacheSource type="worksheet">
    <worksheetSource ref="B1:AW69" sheet="STFC 23-5-25"/>
  </cacheSource>
  <cacheFields count="48">
    <cacheField name="Rut" numFmtId="0">
      <sharedItems containsSemiMixedTypes="0" containsString="0" containsNumber="1" containsInteger="1" minValue="9390703" maxValue="27033023"/>
    </cacheField>
    <cacheField name="DV" numFmtId="0">
      <sharedItems containsMixedTypes="1" containsNumber="1" containsInteger="1" minValue="0" maxValue="9"/>
    </cacheField>
    <cacheField name="Nombre Completo Empleado" numFmtId="0">
      <sharedItems count="79">
        <s v="AGUILAR OYARZO LORETO SAN JUAN"/>
        <s v="AGUILERA AGUILERA JEREMY ALEXSANDER"/>
        <s v="APABLAZA RUZ MARIA XIMENA"/>
        <s v="ARANIZ MARTINEZ DENISSE VANESSA"/>
        <s v="ARAVENA VASQUEZ RITA NORMA"/>
        <s v="BECERRA BECERRA KARIM CAMILA"/>
        <s v="BERNAL BAHAMONDES LUIS FELIPE"/>
        <s v="BRAVO ALISTE CONSTANZA SOLEDAD"/>
        <s v="BRAVO MORALES JOSE LUIS"/>
        <s v="BUENO CUETO RICARDO ANTONIO"/>
        <s v="CABRERA LLEVENES ESCARLET BELEN"/>
        <s v="CALIBAR JARA BARBARA CONSUELO"/>
        <s v="CANALES JUICA CAROLINA ANDREA"/>
        <s v="CARIAGA GAVILAN GENESIS ISAMAR"/>
        <s v="CARRASCO RAMIREZ MARISOL DEL CARMEN"/>
        <s v="CONTRERAS ALVAREZ ALEXIA FABIOLA"/>
        <s v="CONTRERAS PEREDO PURISIMA DE LAS MERC"/>
        <s v="CORNEJO SAAVEDRA KAROL NIDIA"/>
        <s v="DIAZ DIAZ MARIA JOSE"/>
        <s v="DIAZ SEPULVEDA LEONOR MACKARENA"/>
        <s v="DUARTE MIRANDA PRISILA DEL CARMEN"/>
        <s v="DURAN VALENZUELA LUIS OSVALDO"/>
        <s v="ESPINOZA CERECEDA LUIS FELIX"/>
        <s v="FAUNDEZ CAMPOS GUILLERMO ESTEBAN"/>
        <s v="FUENZALIDA FUENTE RUHAMA PAULINA"/>
        <s v="GATICA CORNEJO JORDAN ALAN"/>
        <s v="GAVILAN ROJAS ISABEL DEL CARMEN"/>
        <s v="GONZALEZ SILVA ABRAHAM ELIAS"/>
        <s v="GONZALEZ ULLOA VALESCA ALEJANDRA"/>
        <s v="HERRERA NAVARRO CONSTANZA NICOLE"/>
        <s v="HERRERA OLIVOS ANGELO ENRIQUE"/>
        <s v="IBARRA CONCHA TATIANA ISABEL"/>
        <s v="LEIVA DIAZ LUIS FELIPE"/>
        <s v="LOPEZ AVILES ROMINA ANDREA"/>
        <s v="LUEIZA GONZALEZ ELISA NATALIA"/>
        <s v="LUNA LUNA EDITH DE LAS MERCEDE"/>
        <s v="MANZO VERGARA CECILIA DEL CARMEN"/>
        <s v="MEDINA FARIAS INGRID SOLEDAD"/>
        <s v="MUÑOZ ALARCON MARIA LUISA"/>
        <s v="MUÑOZ DIEDRICHS MIRIAM DEL CARMEN"/>
        <s v="NUÑEZ GUTIERREZ BERNARDITA "/>
        <s v="OSORIO TAPIA CAROLINA CONSTANZA"/>
        <s v="PARRA QUIROZ VALESKA CLAUDIA"/>
        <s v="PERALTA ESPINOZA ANTONIO SEGUNDO"/>
        <s v="PEREDO HERNANDEZ JAIME ANDRES"/>
        <s v="PIMENTEL DE MONTOYA NICMARY LOREN"/>
        <s v="PLAZA SILVA TAMARA BELEN"/>
        <s v="QUIJADA MARTINEZ ROXANA PAOLA"/>
        <s v="REVECO DIAZ CAROLINA JONDYS"/>
        <s v="REYES ARAVENA RIGOBERTO ESTEBAN"/>
        <s v="REYES CORREA MARIA ELENA"/>
        <s v="RIVERA MORALES MARIA PAZ"/>
        <s v="RODRIGUEZ TORRES MATIAS ANDRES"/>
        <s v="SAAVEDRA CUEVAS DENISSE NATALIE"/>
        <s v="SAAVEDRA JARA VANIA ALEJANDRA"/>
        <s v="SALAMANCA HUILIPAN MATIAS ALEJANDRO"/>
        <s v="SILVA BRAVO KARINA MARIBEL"/>
        <s v="SILVA MUÑOZ CATALINA DEL PILAR"/>
        <s v="TOLEDO REYES IGNACIO BERNARDINO"/>
        <s v="TORRES FUENTES CHRISTIAN GABRIEL"/>
        <s v="VARGAS HERNANDEZ ROSA ESTER"/>
        <s v="VILCHES MANCILLA JOCELINE DEL CARMEN"/>
        <s v="VILLEGAS DIAZ TRINIDAD CATALINA"/>
        <s v="YAÑEZ CONCHA ANIBAL RAMON"/>
        <s v="ZAMBRANO GALEANO FREDDY OMAR"/>
        <s v="ZAMORANO RAMIREZ GEORGINA ALEJANDRINA"/>
        <s v="VALDEZ BURGOS NOEMI MAGADALENA"/>
        <s v="SALAZAR SAN MARTIN ALEXIS JAVIER"/>
        <s v="BARRIOS REYES JOAQUIN FERNANDO" u="1"/>
        <s v="OÑATE OÑATE CRISTOBAL IGNACIO" u="1"/>
        <s v="CELEDON MARDONEZ NATALIA NOEMI" u="1"/>
        <s v="CONTRERAS CASTRO JAQUELINE DEL CARMEN" u="1"/>
        <s v="BUSTOS VARELA MARIA PAZ" u="1"/>
        <s v="SILVA ENCINA ANDREA PATRICIA" u="1"/>
        <s v="ECHEVERRIA NUÑEZ JUAN ROSENDO" u="1"/>
        <s v="ELUCHANS SANHUEZA HERTA ELENA" u="1"/>
        <s v="ROCHA CABELLO LINDA LUISA" u="1"/>
        <s v="RODRIGUEZ ORTEGA EMILY ANGELUZ" u="1"/>
        <s v="VERDUGO AMIGO CONSTANZA ANAIS" u="1"/>
      </sharedItems>
    </cacheField>
    <cacheField name="S. base" numFmtId="0">
      <sharedItems containsNonDate="0" containsString="0" containsBlank="1"/>
    </cacheField>
    <cacheField name="Jor" numFmtId="0">
      <sharedItems containsSemiMixedTypes="0" containsString="0" containsNumber="1" containsInteger="1" minValue="18" maxValue="45" count="7">
        <n v="44"/>
        <n v="30"/>
        <n v="20"/>
        <n v="25"/>
        <n v="18"/>
        <n v="40"/>
        <n v="45" u="1"/>
      </sharedItems>
    </cacheField>
    <cacheField name="Gratif." numFmtId="0">
      <sharedItems/>
    </cacheField>
    <cacheField name="Departamento" numFmtId="0">
      <sharedItems containsBlank="1" count="28">
        <s v="TDA-SPORT DAMAS GENERICO"/>
        <s v="TDA-AUDIO/VIDEO"/>
        <s v="TDA-CONFECCION DAMAS GENERICO"/>
        <s v="TDA-DISPLAY"/>
        <s v="TDA-PREV.PERD. Y PROT.ACTIVOS"/>
        <s v="TDA-CAJAS"/>
        <s v="TDA-PERFUMERIA SELECTIVA GENERICA"/>
        <s v="TDA-CALZADO DAMAS GENERICO"/>
        <s v="TDA-RINCON JUVENIL DAMAS GENERICO"/>
        <s v="TDA-NIÑOS (2-6)"/>
        <s v="TDA-SPORT HOMBRES"/>
        <s v="TDA-MUEBLES"/>
        <s v="TDA-PROBADORES"/>
        <s v="TDA-RINCON JUVENIL HOMBRES GENERICO"/>
        <s v="TDA-CALZADO INFANTIL GENERICO"/>
        <s v="TDA- BODEGA CENTRALIZADA"/>
        <s v="TDA-ISLA CELULARES"/>
        <s v="TDA-ZAPATILLAS"/>
        <s v="TDA-CORSETERIA Y LENCERIA GENERICO"/>
        <s v="TDA-TEXTIL"/>
        <s v="TDA-ISLA CUIDADO PERSONAL"/>
        <s v="TDA-MANGO"/>
        <s v="TDA-NIÑAS (2-6)"/>
        <s v="TDA-PICK UP IN STORE"/>
        <s v="TDA-CALZADO HOMBRES GENERICO"/>
        <s v="TDA-LINEA BLANCA"/>
        <m u="1"/>
        <s v="TDA-NIÑOS (8-16)" u="1"/>
      </sharedItems>
    </cacheField>
    <cacheField name="n° cargo nuevo" numFmtId="0">
      <sharedItems containsString="0" containsBlank="1" containsNumber="1" containsInteger="1" minValue="48" maxValue="2866"/>
    </cacheField>
    <cacheField name="cargo nuevo" numFmtId="0">
      <sharedItems count="11">
        <s v="Asesor De Clientes"/>
        <s v="Vendedor(A)"/>
        <s v="Asistente De Display"/>
        <s v="Guardia"/>
        <s v="Cajera(O) - Empaque"/>
        <s v="Consultor Perfumeria"/>
        <s v="Asistente De Bodegas"/>
        <s v="Coordinadora de Ventas"/>
        <s v="Encargado De Seguridad"/>
        <s v="Trainee De Seguridad"/>
        <s v="Asesor De Marca" u="1"/>
      </sharedItems>
    </cacheField>
    <cacheField name="Cargo Antiguo" numFmtId="0">
      <sharedItems containsBlank="1"/>
    </cacheField>
    <cacheField name="Inicio Contrato" numFmtId="14">
      <sharedItems containsSemiMixedTypes="0" containsNonDate="0" containsDate="1" containsString="0" minDate="2000-08-16T00:00:00" maxDate="2025-01-16T00:00:00" count="61">
        <d v="2016-11-21T00:00:00"/>
        <d v="2011-07-18T00:00:00"/>
        <d v="2010-12-07T00:00:00"/>
        <d v="2021-12-09T00:00:00"/>
        <d v="2023-10-14T00:00:00"/>
        <d v="2023-04-03T00:00:00"/>
        <d v="2023-09-11T00:00:00"/>
        <d v="2018-10-16T00:00:00"/>
        <d v="2021-08-09T00:00:00"/>
        <d v="2023-12-04T00:00:00"/>
        <d v="2019-12-01T00:00:00"/>
        <d v="2018-08-06T00:00:00"/>
        <d v="2022-09-20T00:00:00"/>
        <d v="2004-12-01T00:00:00"/>
        <d v="2018-10-01T00:00:00"/>
        <d v="2017-08-21T00:00:00"/>
        <d v="2018-06-04T00:00:00"/>
        <d v="2021-07-21T00:00:00"/>
        <d v="2005-02-01T00:00:00"/>
        <d v="2004-01-19T00:00:00"/>
        <d v="2005-11-15T00:00:00"/>
        <d v="2007-03-05T00:00:00"/>
        <d v="2010-01-04T00:00:00"/>
        <d v="2020-10-05T00:00:00"/>
        <d v="2013-02-04T00:00:00"/>
        <d v="2011-05-16T00:00:00"/>
        <d v="2018-11-19T00:00:00"/>
        <d v="2005-06-04T00:00:00"/>
        <d v="2005-06-01T00:00:00"/>
        <d v="2021-10-04T00:00:00"/>
        <d v="2014-11-03T00:00:00"/>
        <d v="2000-08-16T00:00:00"/>
        <d v="2011-04-18T00:00:00"/>
        <d v="2007-08-06T00:00:00"/>
        <d v="2018-02-05T00:00:00"/>
        <d v="2016-11-07T00:00:00"/>
        <d v="2014-09-15T00:00:00"/>
        <d v="2014-10-06T00:00:00"/>
        <d v="2017-06-05T00:00:00"/>
        <d v="2022-12-12T00:00:00"/>
        <d v="2017-12-04T00:00:00"/>
        <d v="2005-09-01T00:00:00"/>
        <d v="2014-10-20T00:00:00"/>
        <d v="2015-10-19T00:00:00"/>
        <d v="2024-02-17T00:00:00"/>
        <d v="2012-04-16T00:00:00"/>
        <d v="2022-08-01T00:00:00"/>
        <d v="2024-04-15T00:00:00"/>
        <d v="2017-09-04T00:00:00"/>
        <d v="2003-12-05T00:00:00"/>
        <d v="2001-09-13T00:00:00"/>
        <d v="2011-04-11T00:00:00"/>
        <d v="2023-12-09T00:00:00"/>
        <d v="2025-01-15T00:00:00"/>
        <d v="2024-12-09T00:00:00"/>
        <d v="2016-06-13T00:00:00" u="1"/>
        <d v="2024-03-05T00:00:00" u="1"/>
        <d v="2022-12-05T00:00:00" u="1"/>
        <d v="2021-11-15T00:00:00" u="1"/>
        <d v="2017-01-20T00:00:00" u="1"/>
        <d v="2022-09-22T00:00:00" u="1"/>
      </sharedItems>
    </cacheField>
    <cacheField name="ANTIGÜEDAD" numFmtId="164">
      <sharedItems containsSemiMixedTypes="0" containsString="0" containsNumber="1" minValue="0.35068493150684932" maxValue="24.783561643835615"/>
    </cacheField>
    <cacheField name="Nacimiento" numFmtId="14">
      <sharedItems containsSemiMixedTypes="0" containsNonDate="0" containsDate="1" containsString="0" minDate="1962-05-26T00:00:00" maxDate="2023-09-07T00:00:00"/>
    </cacheField>
    <cacheField name="correo" numFmtId="14">
      <sharedItems containsBlank="1"/>
    </cacheField>
    <cacheField name="Direccion " numFmtId="14">
      <sharedItems containsBlank="1"/>
    </cacheField>
    <cacheField name="Comuna" numFmtId="14">
      <sharedItems containsBlank="1"/>
    </cacheField>
    <cacheField name="celular" numFmtId="1">
      <sharedItems containsString="0" containsBlank="1" containsNumber="1" containsInteger="1" minValue="96296590" maxValue="999647429"/>
    </cacheField>
    <cacheField name="Estado Civil" numFmtId="1">
      <sharedItems containsBlank="1"/>
    </cacheField>
    <cacheField name="Salud" numFmtId="1">
      <sharedItems containsBlank="1"/>
    </cacheField>
    <cacheField name="BONO BRIGADISTA" numFmtId="0">
      <sharedItems containsString="0" containsBlank="1" containsNumber="1" containsInteger="1" minValue="60000" maxValue="60000"/>
    </cacheField>
    <cacheField name="ASIG. FAMILIAR" numFmtId="0">
      <sharedItems containsString="0" containsBlank="1" containsNumber="1" containsInteger="1" minValue="3025" maxValue="31194"/>
    </cacheField>
    <cacheField name="BONO PUNT. AUT." numFmtId="0">
      <sharedItems containsString="0" containsBlank="1" containsNumber="1" containsInteger="1" minValue="0" maxValue="18738"/>
    </cacheField>
    <cacheField name="BONO ASIST.  AUT." numFmtId="0">
      <sharedItems containsString="0" containsBlank="1" containsNumber="1" containsInteger="1" minValue="0" maxValue="18738"/>
    </cacheField>
    <cacheField name="MOVIL." numFmtId="0">
      <sharedItems containsString="0" containsBlank="1" containsNumber="1" containsInteger="1" minValue="1001" maxValue="22506"/>
    </cacheField>
    <cacheField name="COLA." numFmtId="0">
      <sharedItems containsString="0" containsBlank="1" containsNumber="1" containsInteger="1" minValue="776" maxValue="17072"/>
    </cacheField>
    <cacheField name="INCENTIVO CONFIABILIDAD" numFmtId="0">
      <sharedItems containsString="0" containsBlank="1" containsNumber="1" containsInteger="1" minValue="17778" maxValue="40000"/>
    </cacheField>
    <cacheField name="ASIG.DE CAJA VENDEDORES" numFmtId="0">
      <sharedItems containsString="0" containsBlank="1" containsNumber="1" containsInteger="1" minValue="5000" maxValue="17019"/>
    </cacheField>
    <cacheField name="PREMIO CUMPL.GRUPAL NPS" numFmtId="0">
      <sharedItems containsString="0" containsBlank="1" containsNumber="1" containsInteger="1" minValue="13333" maxValue="40000"/>
    </cacheField>
    <cacheField name="PREMIO CUMPL.GRUPAL VTAS" numFmtId="0">
      <sharedItems containsNonDate="0" containsString="0" containsBlank="1"/>
    </cacheField>
    <cacheField name="PREMIO SEMESTRAL" numFmtId="0">
      <sharedItems containsNonDate="0" containsString="0" containsBlank="1"/>
    </cacheField>
    <cacheField name="EXCELENCIA ACADEMICA" numFmtId="0">
      <sharedItems containsString="0" containsBlank="1" containsNumber="1" containsInteger="1" minValue="187500" maxValue="375000"/>
    </cacheField>
    <cacheField name="COMISION CONNECT AUT" numFmtId="0">
      <sharedItems containsString="0" containsBlank="1" containsNumber="1" containsInteger="1" minValue="464000" maxValue="464000"/>
    </cacheField>
    <cacheField name="BONO TRABAJO NOCTURNO" numFmtId="0">
      <sharedItems containsString="0" containsBlank="1" containsNumber="1" containsInteger="1" minValue="30000" maxValue="30000"/>
    </cacheField>
    <cacheField name="QUIEBRE STOCK" numFmtId="0">
      <sharedItems containsString="0" containsBlank="1" containsNumber="1" containsInteger="1" minValue="17778" maxValue="40000"/>
    </cacheField>
    <cacheField name="BENEFICIO NACIMIENTO" numFmtId="0">
      <sharedItems containsString="0" containsBlank="1" containsNumber="1" containsInteger="1" minValue="110854" maxValue="110854"/>
    </cacheField>
    <cacheField name="BENEFICIO DEFUNCION" numFmtId="0">
      <sharedItems containsString="0" containsBlank="1" containsNumber="1" containsInteger="1" minValue="110854" maxValue="110854"/>
    </cacheField>
    <cacheField name="BONO INVENTARIO" numFmtId="0">
      <sharedItems containsString="0" containsBlank="1" containsNumber="1" containsInteger="1" minValue="24655" maxValue="24655"/>
    </cacheField>
    <cacheField name="INCENTIVO PRODUC CAJAS AUT" numFmtId="0">
      <sharedItems containsString="0" containsBlank="1" containsNumber="1" containsInteger="1" minValue="15875" maxValue="134375"/>
    </cacheField>
    <cacheField name="COM.EFEC." numFmtId="0">
      <sharedItems containsString="0" containsBlank="1" containsNumber="1" containsInteger="1" minValue="200" maxValue="481515"/>
    </cacheField>
    <cacheField name="SEMANA CORRIDA" numFmtId="0">
      <sharedItems containsString="0" containsBlank="1" containsNumber="1" containsInteger="1" minValue="0" maxValue="293958"/>
    </cacheField>
    <cacheField name="BONO CLICK AND COLLECT" numFmtId="0">
      <sharedItems containsString="0" containsBlank="1" containsNumber="1" containsInteger="1" minValue="6250" maxValue="25000"/>
    </cacheField>
    <cacheField name="CONCURSO FPAY" numFmtId="0">
      <sharedItems containsString="0" containsBlank="1" containsNumber="1" containsInteger="1" minValue="38" maxValue="74475"/>
    </cacheField>
    <cacheField name="INCENTIVO TIENDA CD/SFS" numFmtId="0">
      <sharedItems containsString="0" containsBlank="1" containsNumber="1" containsInteger="1" minValue="8889" maxValue="20000"/>
    </cacheField>
    <cacheField name="PREMIO VENTA TIENDA AUT." numFmtId="0">
      <sharedItems containsString="0" containsBlank="1" containsNumber="1" containsInteger="1" minValue="0" maxValue="134804"/>
    </cacheField>
    <cacheField name="INCENTIVO SELF CHECK OUT AUT" numFmtId="0">
      <sharedItems containsString="0" containsBlank="1" containsNumber="1" containsInteger="1" minValue="17400" maxValue="18570"/>
    </cacheField>
    <cacheField name="PREMIO CLICK AND COLLECT" numFmtId="0">
      <sharedItems containsString="0" containsBlank="1" containsNumber="1" containsInteger="1" minValue="8889" maxValue="20000"/>
    </cacheField>
    <cacheField name="PREMIO MARCA" numFmtId="0">
      <sharedItems containsNonDate="0" containsString="0" containsBlank="1"/>
    </cacheField>
    <cacheField name="COMISION CYD" numFmtId="0">
      <sharedItems containsString="0" containsBlank="1" containsNumber="1" containsInteger="1" minValue="4200" maxValue="164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20510048"/>
    <n v="2"/>
    <n v="734578"/>
    <x v="0"/>
    <n v="2333"/>
    <s v="Gcia. Per.Adm. Y Oper. Curico"/>
    <x v="0"/>
    <x v="0"/>
    <s v="M"/>
    <d v="2001-01-24T00:00:00"/>
    <d v="2021-12-01T00:00:00"/>
    <d v="2021-12-01T00:00:00"/>
    <s v="si"/>
    <d v="2501-01-04T00:00:00"/>
    <x v="0"/>
    <s v="INDEFINIDO"/>
    <s v="Nicoperez10mlnjr@Gmail.Com"/>
    <x v="0"/>
  </r>
  <r>
    <n v="13785813"/>
    <n v="4"/>
    <n v="523097"/>
    <x v="1"/>
    <n v="2333"/>
    <s v="Gcia. Per.Adm. Y Oper. Curico"/>
    <x v="1"/>
    <x v="1"/>
    <s v="F"/>
    <d v="1979-05-10T00:00:00"/>
    <d v="2016-11-21T00:00:00"/>
    <d v="2016-11-21T00:00:00"/>
    <s v="si"/>
    <d v="2501-01-04T00:00:00"/>
    <x v="0"/>
    <s v="INDEFINIDO"/>
    <s v="Loreaguilar1005@Gmail.Com"/>
    <x v="1"/>
  </r>
  <r>
    <n v="17155397"/>
    <n v="0"/>
    <n v="691771"/>
    <x v="2"/>
    <n v="2333"/>
    <s v="Gcia. Per.Adm. Y Oper. Curico"/>
    <x v="2"/>
    <x v="2"/>
    <s v="M"/>
    <d v="1988-12-30T00:00:00"/>
    <d v="2011-07-18T00:00:00"/>
    <d v="2011-07-18T00:00:00"/>
    <s v="si"/>
    <d v="2501-01-04T00:00:00"/>
    <x v="0"/>
    <s v="INDEFINIDO"/>
    <s v="Aguilera.Jeremy@Gmail.Com"/>
    <x v="1"/>
  </r>
  <r>
    <n v="19587888"/>
    <n v="9"/>
    <n v="681792"/>
    <x v="3"/>
    <n v="2333"/>
    <s v="Gcia. Per.Adm. Y Oper. Curico"/>
    <x v="3"/>
    <x v="3"/>
    <s v="M"/>
    <d v="1997-11-13T00:00:00"/>
    <d v="2022-05-30T00:00:00"/>
    <d v="2022-06-01T00:00:00"/>
    <s v="no"/>
    <d v="2501-01-04T00:00:00"/>
    <x v="0"/>
    <s v="INDEFINIDO"/>
    <s v="Luiz.Alcaino@Gmail.Com"/>
    <x v="0"/>
  </r>
  <r>
    <n v="14399370"/>
    <n v="1"/>
    <n v="560693"/>
    <x v="4"/>
    <n v="2333"/>
    <s v="Gcia. Per.Adm. Y Oper. Curico"/>
    <x v="4"/>
    <x v="4"/>
    <s v="F"/>
    <d v="1978-09-30T00:00:00"/>
    <d v="2010-12-07T00:00:00"/>
    <d v="2010-12-07T00:00:00"/>
    <s v="si"/>
    <d v="2501-01-04T00:00:00"/>
    <x v="0"/>
    <s v="INDEFINIDO"/>
    <s v="Ximena.Apablaza@Hotmail.Com"/>
    <x v="1"/>
  </r>
  <r>
    <n v="17441446"/>
    <n v="7"/>
    <n v="775649"/>
    <x v="5"/>
    <n v="2333"/>
    <s v="Gcia. Per.Adm. Y Oper. Curico"/>
    <x v="5"/>
    <x v="5"/>
    <s v="F"/>
    <d v="1989-11-06T00:00:00"/>
    <d v="2021-12-09T00:00:00"/>
    <d v="2021-12-09T00:00:00"/>
    <s v="si"/>
    <d v="2501-01-04T00:00:00"/>
    <x v="0"/>
    <s v="INDEFINIDO"/>
    <s v="Denissearanizmartinez@Gmail.Com"/>
    <x v="1"/>
  </r>
  <r>
    <n v="16858860"/>
    <n v="7"/>
    <n v="446777"/>
    <x v="6"/>
    <n v="2333"/>
    <s v="Gcia. Per.Adm. Y Oper. Curico"/>
    <x v="6"/>
    <x v="6"/>
    <s v="F"/>
    <d v="1988-03-30T00:00:00"/>
    <d v="2023-10-14T00:00:00"/>
    <d v="2023-10-14T00:00:00"/>
    <s v="si"/>
    <d v="2501-01-04T00:00:00"/>
    <x v="0"/>
    <s v="INDEFINIDO"/>
    <s v="R23232016@Gmail.Com"/>
    <x v="1"/>
  </r>
  <r>
    <n v="12372987"/>
    <n v="0"/>
    <n v="449857"/>
    <x v="7"/>
    <n v="2333"/>
    <s v="Gcia. Per.Adm. Y Oper. Curico"/>
    <x v="7"/>
    <x v="2"/>
    <s v="F"/>
    <d v="1973-03-26T00:00:00"/>
    <d v="2003-04-01T00:00:00"/>
    <d v="2003-04-01T00:00:00"/>
    <s v="si"/>
    <d v="2501-01-04T00:00:00"/>
    <x v="1"/>
    <s v="INDEFINIDO"/>
    <s v="Titi_Arin@Hotmail.Com"/>
    <x v="0"/>
  </r>
  <r>
    <n v="14418277"/>
    <n v="4"/>
    <n v="423637"/>
    <x v="8"/>
    <n v="2333"/>
    <s v="Gcia. Per.Adm. Y Oper. Curico"/>
    <x v="8"/>
    <x v="2"/>
    <s v="F"/>
    <d v="1970-10-02T00:00:00"/>
    <d v="2008-07-07T00:00:00"/>
    <d v="2008-07-07T00:00:00"/>
    <s v="si"/>
    <d v="2501-01-04T00:00:00"/>
    <x v="0"/>
    <s v="INDEFINIDO"/>
    <s v="Mab@Live.Cl"/>
    <x v="0"/>
  </r>
  <r>
    <n v="17981399"/>
    <n v="8"/>
    <n v="355763"/>
    <x v="9"/>
    <n v="2333"/>
    <s v="Gcia. Per.Adm. Y Oper. Curico"/>
    <x v="9"/>
    <x v="7"/>
    <s v="F"/>
    <d v="1992-10-07T00:00:00"/>
    <d v="2017-09-04T00:00:00"/>
    <d v="2017-09-04T00:00:00"/>
    <s v="si"/>
    <d v="2501-01-04T00:00:00"/>
    <x v="2"/>
    <s v="INDEFINIDO"/>
    <s v="Paz.Avendano@Hotmail.Com"/>
    <x v="0"/>
  </r>
  <r>
    <n v="20122174"/>
    <n v="9"/>
    <n v="911631"/>
    <x v="10"/>
    <n v="2333"/>
    <s v="Gcia. Per.Adm. Y Oper. Curico"/>
    <x v="9"/>
    <x v="7"/>
    <s v="F"/>
    <d v="1999-03-30T00:00:00"/>
    <d v="2023-04-03T00:00:00"/>
    <d v="2023-04-03T00:00:00"/>
    <s v="si"/>
    <d v="2501-01-04T00:00:00"/>
    <x v="3"/>
    <s v="INDEFINIDO"/>
    <s v="Karincamilab@Outlook.Com"/>
    <x v="1"/>
  </r>
  <r>
    <n v="18028807"/>
    <n v="4"/>
    <n v="189618"/>
    <x v="11"/>
    <n v="2333"/>
    <s v="Gcia. Per.Adm. Y Oper. Curico"/>
    <x v="10"/>
    <x v="8"/>
    <s v="M"/>
    <d v="1992-09-30T00:00:00"/>
    <d v="2023-09-11T00:00:00"/>
    <d v="2023-09-11T00:00:00"/>
    <s v="si"/>
    <d v="2501-01-04T00:00:00"/>
    <x v="0"/>
    <s v="INDEFINIDO"/>
    <s v="Luisfelipebernalb@Gmail.Com"/>
    <x v="1"/>
  </r>
  <r>
    <n v="20663038"/>
    <n v="8"/>
    <n v="189421"/>
    <x v="12"/>
    <n v="2333"/>
    <s v="Gcia. Per.Adm. Y Oper. Curico"/>
    <x v="10"/>
    <x v="8"/>
    <s v="F"/>
    <d v="2001-09-06T00:00:00"/>
    <d v="2023-09-11T00:00:00"/>
    <d v="2023-09-11T00:00:00"/>
    <s v="si"/>
    <d v="2501-01-04T00:00:00"/>
    <x v="3"/>
    <s v="INDEFINIDO"/>
    <s v="Bravoalistec@Gmail.Com"/>
    <x v="1"/>
  </r>
  <r>
    <n v="17155794"/>
    <n v="1"/>
    <n v="533092"/>
    <x v="13"/>
    <n v="2333"/>
    <s v="Gcia. Per.Adm. Y Oper. Curico"/>
    <x v="11"/>
    <x v="9"/>
    <s v="M"/>
    <d v="1989-02-02T00:00:00"/>
    <d v="2018-10-16T00:00:00"/>
    <d v="2018-10-16T00:00:00"/>
    <s v="si"/>
    <d v="2501-01-04T00:00:00"/>
    <x v="0"/>
    <s v="INDEFINIDO"/>
    <s v="Bravojosem89@Gmail.Com"/>
    <x v="1"/>
  </r>
  <r>
    <n v="14285937"/>
    <n v="8"/>
    <n v="649015"/>
    <x v="14"/>
    <n v="2333"/>
    <s v="Gcia. Per.Adm. Y Oper. Curico"/>
    <x v="7"/>
    <x v="2"/>
    <s v="F"/>
    <d v="1974-05-14T00:00:00"/>
    <d v="2005-04-01T00:00:00"/>
    <d v="2005-04-01T00:00:00"/>
    <s v="si"/>
    <d v="2501-01-04T00:00:00"/>
    <x v="1"/>
    <s v="INDEFINIDO"/>
    <s v="Luzmariabravovergara@Gmail.Com"/>
    <x v="0"/>
  </r>
  <r>
    <n v="15850392"/>
    <n v="1"/>
    <n v="114669"/>
    <x v="15"/>
    <n v="2333"/>
    <s v="Gcia. Per.Adm. Y Oper. Curico"/>
    <x v="11"/>
    <x v="9"/>
    <s v="M"/>
    <d v="1984-06-14T00:00:00"/>
    <d v="2021-08-09T00:00:00"/>
    <d v="2021-08-09T00:00:00"/>
    <s v="si"/>
    <d v="2501-01-04T00:00:00"/>
    <x v="0"/>
    <s v="INDEFINIDO"/>
    <s v="Rbuenocueto@Gmail.Com"/>
    <x v="1"/>
  </r>
  <r>
    <n v="19768878"/>
    <n v="5"/>
    <n v="843725"/>
    <x v="16"/>
    <n v="2333"/>
    <s v="Gcia. Per.Adm. Y Oper. Curico"/>
    <x v="6"/>
    <x v="6"/>
    <s v="F"/>
    <d v="1999-03-13T00:00:00"/>
    <d v="2023-12-04T00:00:00"/>
    <d v="2023-12-04T00:00:00"/>
    <s v="si"/>
    <d v="2501-01-04T00:00:00"/>
    <x v="3"/>
    <s v="INDEFINIDO"/>
    <s v="Escarletbelenc@Gmail.Com"/>
    <x v="1"/>
  </r>
  <r>
    <n v="19646819"/>
    <n v="6"/>
    <n v="374962"/>
    <x v="17"/>
    <n v="2333"/>
    <s v="Gcia. Per.Adm. Y Oper. Curico"/>
    <x v="9"/>
    <x v="7"/>
    <s v="F"/>
    <d v="1997-04-12T00:00:00"/>
    <d v="2015-10-05T00:00:00"/>
    <d v="2015-10-05T00:00:00"/>
    <s v="si"/>
    <d v="2501-01-04T00:00:00"/>
    <x v="2"/>
    <s v="INDEFINIDO"/>
    <s v="Valentina.Cr12@Gmail.Com"/>
    <x v="0"/>
  </r>
  <r>
    <n v="19006824"/>
    <n v="2"/>
    <n v="170097"/>
    <x v="18"/>
    <n v="2333"/>
    <s v="Gcia. Per.Adm. Y Oper. Curico"/>
    <x v="12"/>
    <x v="10"/>
    <s v="M"/>
    <d v="1994-11-03T00:00:00"/>
    <d v="2016-12-02T00:00:00"/>
    <d v="2016-12-02T00:00:00"/>
    <s v="si"/>
    <d v="2501-01-04T00:00:00"/>
    <x v="0"/>
    <s v="INDEFINIDO"/>
    <s v="Mixelpunto19@Gmail.Com"/>
    <x v="0"/>
  </r>
  <r>
    <n v="17592613"/>
    <n v="5"/>
    <n v="604348"/>
    <x v="19"/>
    <n v="2333"/>
    <s v="Gcia. Per.Adm. Y Oper. Curico"/>
    <x v="13"/>
    <x v="2"/>
    <s v="F"/>
    <d v="1990-07-20T00:00:00"/>
    <d v="2019-12-09T00:00:00"/>
    <d v="2022-04-01T00:00:00"/>
    <s v="no"/>
    <d v="2501-01-04T00:00:00"/>
    <x v="2"/>
    <s v="INDEFINIDO"/>
    <s v="Bccalibarj@Gmail.Com"/>
    <x v="1"/>
  </r>
  <r>
    <n v="14051199"/>
    <n v="4"/>
    <n v="750921"/>
    <x v="20"/>
    <n v="2333"/>
    <s v="Gcia. Per.Adm. Y Oper. Curico"/>
    <x v="1"/>
    <x v="1"/>
    <s v="F"/>
    <d v="1981-03-05T00:00:00"/>
    <d v="2018-08-06T00:00:00"/>
    <d v="2018-08-06T00:00:00"/>
    <s v="si"/>
    <d v="2501-01-04T00:00:00"/>
    <x v="2"/>
    <s v="INDEFINIDO"/>
    <s v="Carolinacanales30@Gmail.Com"/>
    <x v="1"/>
  </r>
  <r>
    <n v="14264186"/>
    <n v="0"/>
    <n v="916056"/>
    <x v="21"/>
    <n v="2333"/>
    <s v="Gcia. Per.Adm. Y Oper. Curico"/>
    <x v="14"/>
    <x v="11"/>
    <s v="F"/>
    <d v="1970-06-27T00:00:00"/>
    <d v="2017-08-21T00:00:00"/>
    <d v="2017-08-21T00:00:00"/>
    <s v="si"/>
    <d v="2501-01-04T00:00:00"/>
    <x v="0"/>
    <s v="INDEFINIDO"/>
    <s v="Edc.Candiaj@Gmail.Com"/>
    <x v="0"/>
  </r>
  <r>
    <n v="16684048"/>
    <n v="1"/>
    <n v="916064"/>
    <x v="22"/>
    <n v="2333"/>
    <s v="Gcia. Per.Adm. Y Oper. Curico"/>
    <x v="8"/>
    <x v="2"/>
    <s v="F"/>
    <d v="1987-05-19T00:00:00"/>
    <d v="2017-08-21T00:00:00"/>
    <d v="2017-08-21T00:00:00"/>
    <s v="si"/>
    <d v="2501-01-04T00:00:00"/>
    <x v="0"/>
    <s v="INDEFINIDO"/>
    <s v="Muriel_1107@Hotmail.Com"/>
    <x v="0"/>
  </r>
  <r>
    <n v="20509166"/>
    <n v="1"/>
    <n v="147397"/>
    <x v="23"/>
    <n v="2333"/>
    <s v="Gcia. Per.Adm. Y Oper. Curico"/>
    <x v="9"/>
    <x v="7"/>
    <s v="F"/>
    <d v="2000-09-21T00:00:00"/>
    <d v="2022-09-20T00:00:00"/>
    <d v="2022-09-20T00:00:00"/>
    <s v="si"/>
    <d v="2501-01-04T00:00:00"/>
    <x v="2"/>
    <s v="INDEFINIDO"/>
    <s v="Genesiscariaga2109@Gmail.Com"/>
    <x v="1"/>
  </r>
  <r>
    <n v="10658936"/>
    <n v="4"/>
    <n v="593249"/>
    <x v="24"/>
    <n v="2333"/>
    <s v="Gcia. Per.Adm. Y Oper. Curico"/>
    <x v="11"/>
    <x v="9"/>
    <s v="F"/>
    <d v="1964-04-04T00:00:00"/>
    <d v="2004-12-01T00:00:00"/>
    <d v="2004-12-01T00:00:00"/>
    <s v="si"/>
    <d v="2501-01-04T00:00:00"/>
    <x v="0"/>
    <s v="INDEFINIDO"/>
    <s v="Cholcarrasco@Gmail.Com"/>
    <x v="1"/>
  </r>
  <r>
    <n v="19031187"/>
    <n v="2"/>
    <n v="475475"/>
    <x v="25"/>
    <n v="2333"/>
    <s v="Gcia. Per.Adm. Y Oper. Curico"/>
    <x v="12"/>
    <x v="10"/>
    <s v="M"/>
    <d v="1995-09-30T00:00:00"/>
    <d v="2018-07-03T00:00:00"/>
    <d v="2018-07-03T00:00:00"/>
    <s v="si"/>
    <d v="2501-01-04T00:00:00"/>
    <x v="3"/>
    <s v="INDEFINIDO"/>
    <s v="Xeocer@Gmail.Com"/>
    <x v="0"/>
  </r>
  <r>
    <n v="19299101"/>
    <n v="3"/>
    <n v="913227"/>
    <x v="26"/>
    <n v="2333"/>
    <s v="Gcia. Per.Adm. Y Oper. Curico"/>
    <x v="15"/>
    <x v="1"/>
    <s v="F"/>
    <d v="1996-05-01T00:00:00"/>
    <d v="2014-12-15T00:00:00"/>
    <d v="2014-12-15T00:00:00"/>
    <s v="si"/>
    <d v="2501-01-04T00:00:00"/>
    <x v="0"/>
    <s v="INDEFINIDO"/>
    <s v="Fcespedescata@Gmail.Com"/>
    <x v="0"/>
  </r>
  <r>
    <n v="19234600"/>
    <n v="2"/>
    <n v="146587"/>
    <x v="27"/>
    <n v="2333"/>
    <s v="Gcia. Per.Adm. Y Oper. Curico"/>
    <x v="16"/>
    <x v="1"/>
    <s v="F"/>
    <d v="1996-02-14T00:00:00"/>
    <d v="2022-09-20T00:00:00"/>
    <d v="2022-09-20T00:00:00"/>
    <s v="si"/>
    <d v="2501-01-04T00:00:00"/>
    <x v="3"/>
    <s v="INDEFINIDO"/>
    <s v="Angely.Jya@Gmail.Com"/>
    <x v="0"/>
  </r>
  <r>
    <n v="19998291"/>
    <n v="5"/>
    <n v="497207"/>
    <x v="28"/>
    <n v="2333"/>
    <s v="Gcia. Per.Adm. Y Oper. Curico"/>
    <x v="16"/>
    <x v="1"/>
    <s v="F"/>
    <d v="1998-11-03T00:00:00"/>
    <d v="2018-10-01T00:00:00"/>
    <d v="2018-10-01T00:00:00"/>
    <s v="si"/>
    <d v="2501-01-04T00:00:00"/>
    <x v="2"/>
    <s v="INDEFINIDO"/>
    <s v="Alexia.Contreras23@Hotmail.Com"/>
    <x v="1"/>
  </r>
  <r>
    <n v="17172678"/>
    <n v="6"/>
    <n v="497886"/>
    <x v="29"/>
    <n v="2333"/>
    <s v="Gcia. Per.Adm. Y Oper. Curico"/>
    <x v="9"/>
    <x v="12"/>
    <s v="F"/>
    <d v="1989-03-10T00:00:00"/>
    <d v="2017-03-06T00:00:00"/>
    <d v="2017-03-06T00:00:00"/>
    <s v="si"/>
    <d v="2501-01-04T00:00:00"/>
    <x v="0"/>
    <s v="INDEFINIDO"/>
    <s v="Contreras.Nicol@Gmail.Com"/>
    <x v="2"/>
  </r>
  <r>
    <n v="14499879"/>
    <n v="0"/>
    <n v="916080"/>
    <x v="30"/>
    <n v="2333"/>
    <s v="Gcia. Per.Adm. Y Oper. Curico"/>
    <x v="0"/>
    <x v="13"/>
    <s v="F"/>
    <d v="1976-03-08T00:00:00"/>
    <d v="2017-08-21T00:00:00"/>
    <d v="2017-08-21T00:00:00"/>
    <s v="si"/>
    <d v="2501-01-04T00:00:00"/>
    <x v="0"/>
    <s v="INDEFINIDO"/>
    <s v="Puricontrerasp@Gmail.Com"/>
    <x v="1"/>
  </r>
  <r>
    <n v="17980549"/>
    <n v="9"/>
    <n v="658510"/>
    <x v="31"/>
    <n v="2333"/>
    <s v="Gcia. Per.Adm. Y Oper. Curico"/>
    <x v="16"/>
    <x v="1"/>
    <s v="F"/>
    <d v="1991-11-30T00:00:00"/>
    <d v="2018-06-04T00:00:00"/>
    <d v="2018-06-04T00:00:00"/>
    <s v="si"/>
    <d v="2501-01-04T00:00:00"/>
    <x v="2"/>
    <s v="INDEFINIDO"/>
    <s v="Karolcornejo7@Gmail.Com"/>
    <x v="1"/>
  </r>
  <r>
    <n v="14557872"/>
    <n v="8"/>
    <n v="215457"/>
    <x v="32"/>
    <n v="2333"/>
    <s v="Gcia. Per.Adm. Y Oper. Curico"/>
    <x v="17"/>
    <x v="2"/>
    <s v="F"/>
    <d v="1976-10-03T00:00:00"/>
    <d v="2017-01-03T00:00:00"/>
    <d v="2017-01-03T00:00:00"/>
    <s v="si"/>
    <d v="2501-01-04T00:00:00"/>
    <x v="2"/>
    <s v="INDEFINIDO"/>
    <s v="Antocorreacanales1@Gmail.Com"/>
    <x v="0"/>
  </r>
  <r>
    <n v="11437358"/>
    <n v="3"/>
    <n v="598941"/>
    <x v="33"/>
    <n v="2333"/>
    <s v="Gcia. Per.Adm. Y Oper. Curico"/>
    <x v="18"/>
    <x v="14"/>
    <s v="M"/>
    <d v="1969-01-04T00:00:00"/>
    <d v="2011-04-04T00:00:00"/>
    <d v="2018-07-01T00:00:00"/>
    <s v="no"/>
    <d v="2501-01-04T00:00:00"/>
    <x v="0"/>
    <s v="INDEFINIDO"/>
    <s v="Quelitolabbe@Gmail.Com"/>
    <x v="2"/>
  </r>
  <r>
    <n v="15138844"/>
    <n v="2"/>
    <n v="703206"/>
    <x v="34"/>
    <n v="2333"/>
    <s v="Gcia. Per.Adm. Y Oper. Curico"/>
    <x v="9"/>
    <x v="7"/>
    <s v="F"/>
    <d v="1982-11-20T00:00:00"/>
    <d v="2021-07-21T00:00:00"/>
    <d v="2021-07-21T00:00:00"/>
    <s v="si"/>
    <d v="2501-01-04T00:00:00"/>
    <x v="2"/>
    <s v="INDEFINIDO"/>
    <s v="Www.Cotetita_2007@Live.Com"/>
    <x v="1"/>
  </r>
  <r>
    <n v="10711488"/>
    <n v="2"/>
    <n v="260703"/>
    <x v="35"/>
    <n v="2333"/>
    <s v="Gcia. Per.Adm. Y Oper. Curico"/>
    <x v="19"/>
    <x v="2"/>
    <s v="F"/>
    <d v="1966-02-13T00:00:00"/>
    <d v="2007-02-05T00:00:00"/>
    <d v="2007-02-05T00:00:00"/>
    <s v="si"/>
    <d v="2501-01-04T00:00:00"/>
    <x v="1"/>
    <s v="INDEFINIDO"/>
    <s v="Marceladiazg13@Gmail.Com"/>
    <x v="0"/>
  </r>
  <r>
    <n v="21478843"/>
    <n v="8"/>
    <n v="147621"/>
    <x v="36"/>
    <n v="2333"/>
    <s v="Gcia. Per.Adm. Y Oper. Curico"/>
    <x v="20"/>
    <x v="1"/>
    <s v="F"/>
    <d v="2004-01-04T00:00:00"/>
    <d v="2022-09-20T00:00:00"/>
    <d v="2022-09-20T00:00:00"/>
    <s v="si"/>
    <d v="2501-01-04T00:00:00"/>
    <x v="3"/>
    <s v="INDEFINIDO"/>
    <s v="Leo.Mack.D.S@Gmail.Com"/>
    <x v="1"/>
  </r>
  <r>
    <n v="13351507"/>
    <n v="0"/>
    <n v="552763"/>
    <x v="37"/>
    <n v="2333"/>
    <s v="Gcia. Per.Adm. Y Oper. Curico"/>
    <x v="2"/>
    <x v="2"/>
    <s v="F"/>
    <d v="1978-04-28T00:00:00"/>
    <d v="2005-02-01T00:00:00"/>
    <d v="2005-02-01T00:00:00"/>
    <s v="si"/>
    <d v="2501-01-04T00:00:00"/>
    <x v="4"/>
    <s v="INDEFINIDO"/>
    <s v="Prisiduartem@Gmail.Com"/>
    <x v="1"/>
  </r>
  <r>
    <n v="14287355"/>
    <n v="9"/>
    <n v="506613"/>
    <x v="38"/>
    <n v="2333"/>
    <s v="Gcia. Per.Adm. Y Oper. Curico"/>
    <x v="11"/>
    <x v="9"/>
    <s v="M"/>
    <d v="1974-11-14T00:00:00"/>
    <d v="2004-01-19T00:00:00"/>
    <d v="2004-01-19T00:00:00"/>
    <s v="si"/>
    <d v="2501-01-04T00:00:00"/>
    <x v="0"/>
    <s v="INDEFINIDO"/>
    <s v="Loduranv5@Gmail.Com"/>
    <x v="1"/>
  </r>
  <r>
    <n v="11371360"/>
    <n v="7"/>
    <n v="704652"/>
    <x v="39"/>
    <n v="2333"/>
    <s v="Gcia. Per.Adm. Y Oper. Curico"/>
    <x v="11"/>
    <x v="9"/>
    <s v="M"/>
    <d v="1969-12-07T00:00:00"/>
    <d v="2005-11-15T00:00:00"/>
    <d v="2005-11-15T00:00:00"/>
    <s v="si"/>
    <d v="2501-01-04T00:00:00"/>
    <x v="0"/>
    <s v="INDEFINIDO"/>
    <s v="Felix69@Live.Cl"/>
    <x v="1"/>
  </r>
  <r>
    <n v="16859038"/>
    <n v="5"/>
    <n v="750336"/>
    <x v="40"/>
    <n v="2333"/>
    <s v="Gcia. Per.Adm. Y Oper. Curico"/>
    <x v="21"/>
    <x v="1"/>
    <s v="F"/>
    <d v="1988-04-20T00:00:00"/>
    <d v="2017-11-13T00:00:00"/>
    <d v="2017-11-13T00:00:00"/>
    <s v="si"/>
    <d v="2501-01-04T00:00:00"/>
    <x v="2"/>
    <s v="INDEFINIDO"/>
    <s v="Espinozamanriquezjo@Gmail.Com"/>
    <x v="0"/>
  </r>
  <r>
    <n v="17158961"/>
    <n v="4"/>
    <n v="220639"/>
    <x v="41"/>
    <n v="2333"/>
    <s v="Gcia. Per.Adm. Y Oper. Curico"/>
    <x v="0"/>
    <x v="0"/>
    <s v="F"/>
    <d v="1988-06-18T00:00:00"/>
    <d v="2008-02-04T00:00:00"/>
    <d v="2008-02-04T00:00:00"/>
    <s v="si"/>
    <d v="2501-01-04T00:00:00"/>
    <x v="0"/>
    <s v="INDEFINIDO"/>
    <s v="Espinozaclaudia015@Gmail.Com"/>
    <x v="0"/>
  </r>
  <r>
    <n v="10466538"/>
    <n v="1"/>
    <n v="382744"/>
    <x v="42"/>
    <n v="2333"/>
    <s v="Gcia. Per.Adm. Y Oper. Curico"/>
    <x v="11"/>
    <x v="9"/>
    <s v="M"/>
    <d v="1965-09-26T00:00:00"/>
    <d v="2007-03-05T00:00:00"/>
    <d v="2007-03-05T00:00:00"/>
    <s v="si"/>
    <d v="2501-01-04T00:00:00"/>
    <x v="0"/>
    <s v="INDEFINIDO"/>
    <s v="Guillermofaundez65@Gmail.Com"/>
    <x v="1"/>
  </r>
  <r>
    <n v="14260484"/>
    <n v="1"/>
    <n v="501697"/>
    <x v="43"/>
    <n v="2333"/>
    <s v="Gcia. Per.Adm. Y Oper. Curico"/>
    <x v="14"/>
    <x v="15"/>
    <s v="F"/>
    <d v="1973-12-18T00:00:00"/>
    <d v="2018-10-01T00:00:00"/>
    <d v="2018-10-01T00:00:00"/>
    <s v="si"/>
    <d v="2501-01-04T00:00:00"/>
    <x v="2"/>
    <s v="INDEFINIDO"/>
    <s v="Xfigueroap44@Gmail.Com"/>
    <x v="0"/>
  </r>
  <r>
    <n v="16859111"/>
    <s v="K"/>
    <n v="863882"/>
    <x v="44"/>
    <n v="2333"/>
    <s v="Gcia. Per.Adm. Y Oper. Curico"/>
    <x v="13"/>
    <x v="2"/>
    <s v="F"/>
    <d v="1988-04-21T00:00:00"/>
    <d v="2018-08-06T00:00:00"/>
    <d v="2018-08-06T00:00:00"/>
    <s v="si"/>
    <d v="2501-01-04T00:00:00"/>
    <x v="3"/>
    <s v="INDEFINIDO"/>
    <s v="Rociofloresriveros.Rfr@Gmail.Com"/>
    <x v="0"/>
  </r>
  <r>
    <n v="12416653"/>
    <n v="5"/>
    <n v="300926"/>
    <x v="45"/>
    <n v="2333"/>
    <s v="Gcia. Per.Adm. Y Oper. Curico"/>
    <x v="22"/>
    <x v="2"/>
    <s v="F"/>
    <d v="1973-06-22T00:00:00"/>
    <d v="2010-01-04T00:00:00"/>
    <d v="2010-01-04T00:00:00"/>
    <s v="si"/>
    <d v="2501-01-04T00:00:00"/>
    <x v="5"/>
    <s v="INDEFINIDO"/>
    <s v="Mamita_Junio22@Hotmail.Com"/>
    <x v="1"/>
  </r>
  <r>
    <n v="13784296"/>
    <n v="3"/>
    <n v="325694"/>
    <x v="46"/>
    <n v="2333"/>
    <s v="Gcia. Per.Adm. Y Oper. Curico"/>
    <x v="23"/>
    <x v="2"/>
    <s v="F"/>
    <d v="1980-11-09T00:00:00"/>
    <d v="2007-02-05T00:00:00"/>
    <d v="2007-02-05T00:00:00"/>
    <s v="si"/>
    <d v="2501-01-04T00:00:00"/>
    <x v="1"/>
    <s v="INDEFINIDO"/>
    <s v="Martafuenzalida@Gmail.Com"/>
    <x v="0"/>
  </r>
  <r>
    <n v="19008385"/>
    <n v="3"/>
    <n v="440078"/>
    <x v="47"/>
    <n v="2333"/>
    <s v="Gcia. Per.Adm. Y Oper. Curico"/>
    <x v="24"/>
    <x v="1"/>
    <s v="F"/>
    <d v="1995-07-30T00:00:00"/>
    <d v="2015-04-20T00:00:00"/>
    <d v="2015-04-20T00:00:00"/>
    <s v="si"/>
    <d v="2501-01-04T00:00:00"/>
    <x v="3"/>
    <s v="INDEFINIDO"/>
    <s v="Fergallardova@Gmail.Com"/>
    <x v="0"/>
  </r>
  <r>
    <n v="16024799"/>
    <n v="1"/>
    <n v="915793"/>
    <x v="48"/>
    <n v="2333"/>
    <s v="Gcia. Per.Adm. Y Oper. Curico"/>
    <x v="3"/>
    <x v="3"/>
    <s v="M"/>
    <d v="1985-08-30T00:00:00"/>
    <d v="2013-05-02T00:00:00"/>
    <d v="2013-05-02T00:00:00"/>
    <s v="si"/>
    <d v="2501-01-04T00:00:00"/>
    <x v="0"/>
    <s v="INDEFINIDO"/>
    <s v="Leonelgallegobravo@Gmail.Com"/>
    <x v="0"/>
  </r>
  <r>
    <n v="19998722"/>
    <n v="4"/>
    <n v="864617"/>
    <x v="49"/>
    <n v="2333"/>
    <s v="Gcia. Per.Adm. Y Oper. Curico"/>
    <x v="25"/>
    <x v="1"/>
    <s v="F"/>
    <d v="1999-01-03T00:00:00"/>
    <d v="2017-06-05T00:00:00"/>
    <d v="2017-06-05T00:00:00"/>
    <s v="si"/>
    <d v="2501-01-04T00:00:00"/>
    <x v="3"/>
    <s v="INDEFINIDO"/>
    <s v="Lissett.G.M@Hotmail.Com"/>
    <x v="0"/>
  </r>
  <r>
    <n v="19007108"/>
    <n v="1"/>
    <n v="488496"/>
    <x v="50"/>
    <n v="2333"/>
    <s v="Gcia. Per.Adm. Y Oper. Curico"/>
    <x v="9"/>
    <x v="7"/>
    <s v="F"/>
    <d v="1994-12-22T00:00:00"/>
    <d v="2014-11-03T00:00:00"/>
    <d v="2014-11-03T00:00:00"/>
    <s v="si"/>
    <d v="2501-01-04T00:00:00"/>
    <x v="2"/>
    <s v="INDEFINIDO"/>
    <s v="Danielagarridocastro@Gmail.Com"/>
    <x v="0"/>
  </r>
  <r>
    <n v="17757437"/>
    <n v="6"/>
    <n v="229172"/>
    <x v="51"/>
    <n v="2333"/>
    <s v="Gcia. Per.Adm. Y Oper. Curico"/>
    <x v="18"/>
    <x v="14"/>
    <s v="F"/>
    <d v="1991-12-08T00:00:00"/>
    <d v="2009-11-02T00:00:00"/>
    <d v="2019-12-01T00:00:00"/>
    <s v="no"/>
    <d v="2501-01-04T00:00:00"/>
    <x v="0"/>
    <s v="INDEFINIDO"/>
    <m/>
    <x v="2"/>
  </r>
  <r>
    <n v="17374147"/>
    <n v="2"/>
    <n v="324388"/>
    <x v="52"/>
    <n v="2333"/>
    <s v="Gcia. Per.Adm. Y Oper. Curico"/>
    <x v="5"/>
    <x v="5"/>
    <s v="M"/>
    <d v="1990-03-16T00:00:00"/>
    <d v="2020-10-05T00:00:00"/>
    <d v="2020-10-05T00:00:00"/>
    <s v="si"/>
    <d v="2501-01-04T00:00:00"/>
    <x v="0"/>
    <s v="INDEFINIDO"/>
    <s v="Jordan_D45@Hotmail.Com"/>
    <x v="1"/>
  </r>
  <r>
    <n v="13352679"/>
    <s v="K"/>
    <n v="400645"/>
    <x v="53"/>
    <n v="2333"/>
    <s v="Gcia. Per.Adm. Y Oper. Curico"/>
    <x v="9"/>
    <x v="7"/>
    <s v="F"/>
    <d v="1978-11-19T00:00:00"/>
    <d v="2013-02-04T00:00:00"/>
    <d v="2013-02-04T00:00:00"/>
    <s v="si"/>
    <d v="2501-01-04T00:00:00"/>
    <x v="2"/>
    <s v="INDEFINIDO"/>
    <s v="Isabelgavilanrojas0206@Gmail.Com"/>
    <x v="1"/>
  </r>
  <r>
    <n v="17443616"/>
    <n v="9"/>
    <n v="978272"/>
    <x v="54"/>
    <n v="2333"/>
    <s v="Gcia. Per.Adm. Y Oper. Curico"/>
    <x v="0"/>
    <x v="0"/>
    <s v="M"/>
    <d v="1990-07-24T00:00:00"/>
    <d v="2019-10-07T00:00:00"/>
    <d v="2019-10-07T00:00:00"/>
    <s v="si"/>
    <d v="2501-01-04T00:00:00"/>
    <x v="6"/>
    <s v="INDEFINIDO"/>
    <s v="Matyas.Godoy@Gmail.Com"/>
    <x v="0"/>
  </r>
  <r>
    <n v="15631135"/>
    <n v="9"/>
    <n v="536539"/>
    <x v="55"/>
    <n v="2333"/>
    <s v="Gcia. Per.Adm. Y Oper. Curico"/>
    <x v="18"/>
    <x v="14"/>
    <s v="F"/>
    <d v="1983-12-15T00:00:00"/>
    <d v="2004-05-05T00:00:00"/>
    <d v="2004-05-05T00:00:00"/>
    <s v="si"/>
    <d v="2501-01-04T00:00:00"/>
    <x v="0"/>
    <s v="INDEFINIDO"/>
    <s v="Natalygonzalezaedo@Gmail.Com"/>
    <x v="2"/>
  </r>
  <r>
    <n v="17157225"/>
    <n v="8"/>
    <n v="549797"/>
    <x v="56"/>
    <n v="2333"/>
    <s v="Gcia. Per.Adm. Y Oper. Curico"/>
    <x v="9"/>
    <x v="7"/>
    <s v="F"/>
    <d v="1989-08-12T00:00:00"/>
    <d v="2022-12-03T00:00:00"/>
    <d v="2022-12-03T00:00:00"/>
    <s v="si"/>
    <d v="2501-01-04T00:00:00"/>
    <x v="3"/>
    <s v="INDEFINIDO"/>
    <s v="Msoledad.Gonzalez.Aguilar@Gmail.Com"/>
    <x v="0"/>
  </r>
  <r>
    <n v="15144462"/>
    <n v="8"/>
    <n v="309052"/>
    <x v="57"/>
    <n v="2333"/>
    <s v="Gcia. Per.Adm. Y Oper. Curico"/>
    <x v="26"/>
    <x v="2"/>
    <s v="M"/>
    <d v="1982-05-31T00:00:00"/>
    <d v="2012-05-22T00:00:00"/>
    <d v="2012-05-22T00:00:00"/>
    <s v="si"/>
    <d v="2501-01-04T00:00:00"/>
    <x v="1"/>
    <s v="INDEFINIDO"/>
    <s v="Carlosgonzalez100@Gmail.Com"/>
    <x v="0"/>
  </r>
  <r>
    <n v="12783748"/>
    <n v="1"/>
    <n v="88803"/>
    <x v="58"/>
    <n v="2333"/>
    <s v="Gcia. Per.Adm. Y Oper. Curico"/>
    <x v="3"/>
    <x v="16"/>
    <s v="M"/>
    <d v="1975-03-22T00:00:00"/>
    <d v="2000-08-16T00:00:00"/>
    <d v="2000-08-16T00:00:00"/>
    <s v="si"/>
    <d v="2501-01-04T00:00:00"/>
    <x v="0"/>
    <s v="INDEFINIDO"/>
    <s v="Ricardoloyola75@Gmail.Com"/>
    <x v="2"/>
  </r>
  <r>
    <n v="17795856"/>
    <n v="5"/>
    <n v="165751"/>
    <x v="59"/>
    <n v="2333"/>
    <s v="Gcia. Per.Adm. Y Oper. Curico"/>
    <x v="11"/>
    <x v="9"/>
    <s v="M"/>
    <d v="1991-03-08T00:00:00"/>
    <d v="2011-05-16T00:00:00"/>
    <d v="2011-05-16T00:00:00"/>
    <s v="si"/>
    <d v="2501-01-04T00:00:00"/>
    <x v="0"/>
    <s v="INDEFINIDO"/>
    <s v="Aegonzalezsilva@Gmail.Com"/>
    <x v="1"/>
  </r>
  <r>
    <n v="17214601"/>
    <n v="5"/>
    <n v="687243"/>
    <x v="60"/>
    <n v="2333"/>
    <s v="Gcia. Per.Adm. Y Oper. Curico"/>
    <x v="1"/>
    <x v="1"/>
    <s v="F"/>
    <d v="1989-01-25T00:00:00"/>
    <d v="2018-11-19T00:00:00"/>
    <d v="2018-11-19T00:00:00"/>
    <s v="si"/>
    <d v="2501-01-04T00:00:00"/>
    <x v="3"/>
    <s v="INDEFINIDO"/>
    <s v="Valescagonzalez25@Gmail.Com"/>
    <x v="1"/>
  </r>
  <r>
    <n v="13351181"/>
    <n v="4"/>
    <n v="260231"/>
    <x v="61"/>
    <n v="2333"/>
    <s v="Gcia. Per.Adm. Y Oper. Curico"/>
    <x v="8"/>
    <x v="2"/>
    <s v="F"/>
    <d v="1978-03-27T00:00:00"/>
    <d v="2006-12-04T00:00:00"/>
    <d v="2006-12-04T00:00:00"/>
    <s v="si"/>
    <d v="2501-01-04T00:00:00"/>
    <x v="1"/>
    <s v="INDEFINIDO"/>
    <s v="Vivian_2778@Hotmail.Com"/>
    <x v="0"/>
  </r>
  <r>
    <n v="16186277"/>
    <n v="0"/>
    <n v="877832"/>
    <x v="62"/>
    <n v="2333"/>
    <s v="Gcia. Per.Adm. Y Oper. Curico"/>
    <x v="27"/>
    <x v="17"/>
    <s v="M"/>
    <d v="1985-08-15T00:00:00"/>
    <d v="2012-05-22T00:00:00"/>
    <d v="2024-04-01T00:00:00"/>
    <s v="no"/>
    <d v="2501-01-04T00:00:00"/>
    <x v="0"/>
    <s v="INDEFINIDO"/>
    <s v="Maherrera@Falabella.Cl"/>
    <x v="3"/>
  </r>
  <r>
    <n v="18577117"/>
    <n v="2"/>
    <n v="751839"/>
    <x v="63"/>
    <n v="2333"/>
    <s v="Gcia. Per.Adm. Y Oper. Curico"/>
    <x v="20"/>
    <x v="1"/>
    <s v="F"/>
    <d v="1993-08-20T00:00:00"/>
    <d v="2018-08-06T00:00:00"/>
    <d v="2018-08-06T00:00:00"/>
    <s v="si"/>
    <d v="2501-01-04T00:00:00"/>
    <x v="0"/>
    <s v="INDEFINIDO"/>
    <s v="Constanza.H19@Gmail.Com"/>
    <x v="1"/>
  </r>
  <r>
    <n v="11762572"/>
    <n v="9"/>
    <n v="381292"/>
    <x v="64"/>
    <n v="4362"/>
    <s v="Corner Curico Click &amp; Collect"/>
    <x v="28"/>
    <x v="18"/>
    <s v="F"/>
    <d v="1970-12-22T00:00:00"/>
    <d v="2012-01-16T00:00:00"/>
    <d v="2012-01-16T00:00:00"/>
    <s v="si"/>
    <d v="2501-01-04T00:00:00"/>
    <x v="0"/>
    <s v="INDEFINIDO"/>
    <s v="Familia.Opazoherrera@Gmail.Com"/>
    <x v="2"/>
  </r>
  <r>
    <n v="15850696"/>
    <n v="3"/>
    <n v="664235"/>
    <x v="65"/>
    <n v="2333"/>
    <s v="Gcia. Per.Adm. Y Oper. Curico"/>
    <x v="29"/>
    <x v="2"/>
    <s v="M"/>
    <d v="1984-10-11T00:00:00"/>
    <d v="2005-06-04T00:00:00"/>
    <d v="2005-06-04T00:00:00"/>
    <s v="si"/>
    <d v="2501-01-04T00:00:00"/>
    <x v="1"/>
    <s v="INDEFINIDO"/>
    <s v="Angeloherrera1985@Gmail.Com"/>
    <x v="1"/>
  </r>
  <r>
    <n v="19718178"/>
    <n v="8"/>
    <n v="432261"/>
    <x v="66"/>
    <n v="2333"/>
    <s v="Gcia. Per.Adm. Y Oper. Curico"/>
    <x v="1"/>
    <x v="1"/>
    <s v="F"/>
    <d v="1997-06-21T00:00:00"/>
    <d v="2021-08-16T00:00:00"/>
    <d v="2021-08-16T00:00:00"/>
    <s v="si"/>
    <d v="2501-01-04T00:00:00"/>
    <x v="2"/>
    <s v="INDEFINIDO"/>
    <s v="S.Andreaherrerarojas@Gmail.Com"/>
    <x v="0"/>
  </r>
  <r>
    <n v="9503353"/>
    <n v="9"/>
    <n v="664383"/>
    <x v="67"/>
    <n v="2333"/>
    <s v="Gcia. Per.Adm. Y Oper. Curico"/>
    <x v="0"/>
    <x v="0"/>
    <s v="F"/>
    <d v="1962-05-26T00:00:00"/>
    <d v="2005-06-01T00:00:00"/>
    <d v="2005-06-01T00:00:00"/>
    <s v="si"/>
    <d v="2501-01-04T00:00:00"/>
    <x v="0"/>
    <s v="INDEFINIDO"/>
    <s v="Tatianaibarra1962@Gmail.Com"/>
    <x v="1"/>
  </r>
  <r>
    <n v="19009139"/>
    <n v="2"/>
    <n v="106356"/>
    <x v="68"/>
    <n v="2333"/>
    <s v="Gcia. Per.Adm. Y Oper. Curico"/>
    <x v="30"/>
    <x v="2"/>
    <s v="F"/>
    <d v="1995-11-04T00:00:00"/>
    <d v="2016-02-01T00:00:00"/>
    <d v="2016-02-01T00:00:00"/>
    <s v="si"/>
    <d v="2501-01-04T00:00:00"/>
    <x v="0"/>
    <s v="INDEFINIDO"/>
    <s v="Conni.Javiera@Gmail.Com"/>
    <x v="0"/>
  </r>
  <r>
    <n v="20863866"/>
    <n v="1"/>
    <n v="271225"/>
    <x v="69"/>
    <n v="2333"/>
    <s v="Gcia. Per.Adm. Y Oper. Curico"/>
    <x v="1"/>
    <x v="1"/>
    <s v="F"/>
    <d v="2001-09-11T00:00:00"/>
    <d v="2022-10-03T00:00:00"/>
    <d v="2022-10-03T00:00:00"/>
    <s v="si"/>
    <d v="2501-01-04T00:00:00"/>
    <x v="3"/>
    <s v="INDEFINIDO"/>
    <s v="Franciscajimenez1303@Gmail.Com"/>
    <x v="0"/>
  </r>
  <r>
    <n v="10865705"/>
    <n v="7"/>
    <n v="776793"/>
    <x v="70"/>
    <n v="2333"/>
    <s v="Gcia. Per.Adm. Y Oper. Curico"/>
    <x v="18"/>
    <x v="14"/>
    <s v="F"/>
    <d v="1967-08-07T00:00:00"/>
    <d v="2015-11-16T00:00:00"/>
    <d v="2017-07-01T00:00:00"/>
    <s v="no"/>
    <d v="2501-01-04T00:00:00"/>
    <x v="0"/>
    <s v="INDEFINIDO"/>
    <s v="Pao.Lede8@Gmail.Com"/>
    <x v="2"/>
  </r>
  <r>
    <n v="21284551"/>
    <n v="5"/>
    <n v="681822"/>
    <x v="71"/>
    <n v="2333"/>
    <s v="Gcia. Per.Adm. Y Oper. Curico"/>
    <x v="0"/>
    <x v="0"/>
    <s v="M"/>
    <d v="2003-04-22T00:00:00"/>
    <d v="2021-10-04T00:00:00"/>
    <d v="2021-10-04T00:00:00"/>
    <s v="si"/>
    <d v="2501-01-04T00:00:00"/>
    <x v="3"/>
    <s v="INDEFINIDO"/>
    <s v="Felipeldleiva@Gmail.Com"/>
    <x v="1"/>
  </r>
  <r>
    <n v="18349995"/>
    <n v="5"/>
    <n v="429228"/>
    <x v="72"/>
    <n v="2333"/>
    <s v="Gcia. Per.Adm. Y Oper. Curico"/>
    <x v="20"/>
    <x v="1"/>
    <s v="F"/>
    <d v="1993-04-27T00:00:00"/>
    <d v="2014-11-03T00:00:00"/>
    <d v="2014-11-03T00:00:00"/>
    <s v="si"/>
    <d v="2501-01-04T00:00:00"/>
    <x v="2"/>
    <s v="INDEFINIDO"/>
    <s v="Lopezromina1402@Gmail.Com"/>
    <x v="1"/>
  </r>
  <r>
    <n v="14285611"/>
    <n v="5"/>
    <n v="88986"/>
    <x v="73"/>
    <n v="2333"/>
    <s v="Gcia. Per.Adm. Y Oper. Curico"/>
    <x v="7"/>
    <x v="2"/>
    <s v="F"/>
    <d v="1974-03-25T00:00:00"/>
    <d v="2000-08-16T00:00:00"/>
    <d v="2000-08-16T00:00:00"/>
    <s v="si"/>
    <d v="2501-01-04T00:00:00"/>
    <x v="1"/>
    <s v="INDEFINIDO"/>
    <s v="Ly.Nlgpagliaro@Gmail.Com"/>
    <x v="1"/>
  </r>
  <r>
    <n v="14506328"/>
    <n v="0"/>
    <n v="229067"/>
    <x v="74"/>
    <n v="2333"/>
    <s v="Gcia. Per.Adm. Y Oper. Curico"/>
    <x v="8"/>
    <x v="2"/>
    <s v="F"/>
    <d v="1976-01-08T00:00:00"/>
    <d v="2011-04-18T00:00:00"/>
    <d v="2011-04-18T00:00:00"/>
    <s v="si"/>
    <d v="2501-01-04T00:00:00"/>
    <x v="2"/>
    <s v="INDEFINIDO"/>
    <s v="Eluna2008luna@Gmail.Com"/>
    <x v="1"/>
  </r>
  <r>
    <n v="9390703"/>
    <n v="5"/>
    <n v="109606"/>
    <x v="75"/>
    <n v="2333"/>
    <s v="Gcia. Per.Adm. Y Oper. Curico"/>
    <x v="13"/>
    <x v="2"/>
    <s v="F"/>
    <d v="1965-06-22T00:00:00"/>
    <d v="2007-08-06T00:00:00"/>
    <d v="2007-08-06T00:00:00"/>
    <s v="si"/>
    <d v="2501-01-04T00:00:00"/>
    <x v="0"/>
    <s v="INDEFINIDO"/>
    <s v="Cecimanzo@Gmail.Com"/>
    <x v="1"/>
  </r>
  <r>
    <n v="15130571"/>
    <n v="7"/>
    <n v="492094"/>
    <x v="76"/>
    <n v="2333"/>
    <s v="Gcia. Per.Adm. Y Oper. Curico"/>
    <x v="3"/>
    <x v="3"/>
    <s v="F"/>
    <d v="1983-01-05T00:00:00"/>
    <d v="2015-08-03T00:00:00"/>
    <d v="2015-08-03T00:00:00"/>
    <s v="si"/>
    <d v="2501-01-04T00:00:00"/>
    <x v="0"/>
    <s v="INDEFINIDO"/>
    <s v="Patriciacarolina.Pcm@Gmail.Com"/>
    <x v="0"/>
  </r>
  <r>
    <n v="11233652"/>
    <n v="4"/>
    <n v="465062"/>
    <x v="77"/>
    <n v="2333"/>
    <s v="Gcia. Per.Adm. Y Oper. Curico"/>
    <x v="17"/>
    <x v="2"/>
    <s v="F"/>
    <d v="1968-12-02T00:00:00"/>
    <d v="2003-08-01T00:00:00"/>
    <d v="2003-08-01T00:00:00"/>
    <s v="si"/>
    <d v="2501-01-04T00:00:00"/>
    <x v="1"/>
    <s v="INDEFINIDO"/>
    <s v="Ojos-Negros1.2@Hotmail.Com"/>
    <x v="0"/>
  </r>
  <r>
    <n v="16023715"/>
    <n v="5"/>
    <n v="665398"/>
    <x v="78"/>
    <n v="2333"/>
    <s v="Gcia. Per.Adm. Y Oper. Curico"/>
    <x v="21"/>
    <x v="1"/>
    <s v="F"/>
    <d v="1985-03-28T00:00:00"/>
    <d v="2018-02-05T00:00:00"/>
    <d v="2018-02-05T00:00:00"/>
    <s v="si"/>
    <d v="2501-01-04T00:00:00"/>
    <x v="2"/>
    <s v="INDEFINIDO"/>
    <s v="Ingridsoledad85@Hotmail.Com"/>
    <x v="1"/>
  </r>
  <r>
    <n v="8353021"/>
    <n v="9"/>
    <n v="843202"/>
    <x v="79"/>
    <n v="4362"/>
    <s v="Corner Curico Click &amp; Collect"/>
    <x v="28"/>
    <x v="1"/>
    <s v="F"/>
    <d v="1971-06-08T00:00:00"/>
    <d v="2015-05-18T00:00:00"/>
    <d v="2015-05-18T00:00:00"/>
    <s v="si"/>
    <d v="2501-01-04T00:00:00"/>
    <x v="0"/>
    <s v="INDEFINIDO"/>
    <s v="Nicolemirandabravo@Gmail.Com"/>
    <x v="0"/>
  </r>
  <r>
    <n v="16859389"/>
    <n v="9"/>
    <n v="313858"/>
    <x v="80"/>
    <n v="2333"/>
    <s v="Gcia. Per.Adm. Y Oper. Curico"/>
    <x v="9"/>
    <x v="7"/>
    <s v="F"/>
    <d v="1988-05-20T00:00:00"/>
    <d v="2018-08-06T00:00:00"/>
    <d v="2018-08-06T00:00:00"/>
    <s v="si"/>
    <d v="2501-01-04T00:00:00"/>
    <x v="2"/>
    <s v="INDEFINIDO"/>
    <s v="Maricelamorarojas2059@Gmail.Com"/>
    <x v="0"/>
  </r>
  <r>
    <n v="16594804"/>
    <n v="1"/>
    <n v="372064"/>
    <x v="81"/>
    <n v="2333"/>
    <s v="Gcia. Per.Adm. Y Oper. Curico"/>
    <x v="15"/>
    <x v="1"/>
    <s v="F"/>
    <d v="1987-05-09T00:00:00"/>
    <d v="2017-02-20T00:00:00"/>
    <d v="2017-02-20T00:00:00"/>
    <s v="si"/>
    <d v="2501-01-04T00:00:00"/>
    <x v="0"/>
    <s v="INDEFINIDO"/>
    <s v="M.Fernandams09@Gmail.Com"/>
    <x v="0"/>
  </r>
  <r>
    <n v="11557722"/>
    <n v="0"/>
    <n v="89699"/>
    <x v="82"/>
    <n v="2333"/>
    <s v="Gcia. Per.Adm. Y Oper. Curico"/>
    <x v="9"/>
    <x v="19"/>
    <s v="F"/>
    <d v="1970-01-23T00:00:00"/>
    <d v="2000-08-16T00:00:00"/>
    <d v="2000-09-26T00:00:00"/>
    <s v="no"/>
    <d v="2501-01-04T00:00:00"/>
    <x v="0"/>
    <s v="INDEFINIDO"/>
    <s v="Marcemozocurico@Gmail.Com"/>
    <x v="4"/>
  </r>
  <r>
    <n v="17882371"/>
    <s v="K"/>
    <n v="432385"/>
    <x v="83"/>
    <n v="2333"/>
    <s v="Gcia. Per.Adm. Y Oper. Curico"/>
    <x v="31"/>
    <x v="1"/>
    <s v="F"/>
    <d v="1991-11-09T00:00:00"/>
    <d v="2016-11-07T00:00:00"/>
    <d v="2016-11-07T00:00:00"/>
    <s v="si"/>
    <d v="2501-01-04T00:00:00"/>
    <x v="0"/>
    <s v="INDEFINIDO"/>
    <s v="Sofiamorismunoz@Gmail.Com"/>
    <x v="1"/>
  </r>
  <r>
    <n v="11233422"/>
    <s v="K"/>
    <n v="414158"/>
    <x v="84"/>
    <n v="2333"/>
    <s v="Gcia. Per.Adm. Y Oper. Curico"/>
    <x v="2"/>
    <x v="2"/>
    <s v="F"/>
    <d v="1968-10-24T00:00:00"/>
    <d v="2007-04-16T00:00:00"/>
    <d v="2007-04-16T00:00:00"/>
    <s v="si"/>
    <d v="2501-01-04T00:00:00"/>
    <x v="1"/>
    <s v="INDEFINIDO"/>
    <s v="Alisson.Diedrichs68@Gmail.Com"/>
    <x v="0"/>
  </r>
  <r>
    <n v="11558724"/>
    <n v="2"/>
    <n v="711683"/>
    <x v="85"/>
    <n v="2333"/>
    <s v="Gcia. Per.Adm. Y Oper. Curico"/>
    <x v="24"/>
    <x v="1"/>
    <s v="F"/>
    <d v="1970-09-19T00:00:00"/>
    <d v="2014-09-15T00:00:00"/>
    <d v="2014-09-15T00:00:00"/>
    <s v="si"/>
    <d v="2501-01-04T00:00:00"/>
    <x v="2"/>
    <s v="INDEFINIDO"/>
    <s v="Miriam.Diedrichs@Gmail.Com"/>
    <x v="1"/>
  </r>
  <r>
    <n v="14051740"/>
    <n v="2"/>
    <n v="91766"/>
    <x v="86"/>
    <n v="4362"/>
    <s v="Corner Curico Click &amp; Collect"/>
    <x v="28"/>
    <x v="1"/>
    <s v="M"/>
    <d v="1981-05-26T00:00:00"/>
    <d v="2001-05-11T00:00:00"/>
    <d v="2001-05-11T00:00:00"/>
    <s v="si"/>
    <d v="2501-01-04T00:00:00"/>
    <x v="0"/>
    <s v="INDEFINIDO"/>
    <s v="Rodrigobenito81@Gmail.Com"/>
    <x v="0"/>
  </r>
  <r>
    <n v="12371390"/>
    <n v="7"/>
    <n v="700533"/>
    <x v="87"/>
    <n v="2333"/>
    <s v="Gcia. Per.Adm. Y Oper. Curico"/>
    <x v="32"/>
    <x v="2"/>
    <s v="F"/>
    <d v="1972-11-30T00:00:00"/>
    <d v="2021-07-21T00:00:00"/>
    <d v="2021-07-21T00:00:00"/>
    <s v="si"/>
    <d v="2501-01-04T00:00:00"/>
    <x v="2"/>
    <s v="INDEFINIDO"/>
    <s v="Abernycurico@Gmail.Com"/>
    <x v="1"/>
  </r>
  <r>
    <n v="11558016"/>
    <n v="7"/>
    <n v="822531"/>
    <x v="88"/>
    <n v="2333"/>
    <s v="Gcia. Per.Adm. Y Oper. Curico"/>
    <x v="0"/>
    <x v="0"/>
    <s v="M"/>
    <d v="1970-04-02T00:00:00"/>
    <d v="2017-11-20T00:00:00"/>
    <d v="2017-11-20T00:00:00"/>
    <s v="si"/>
    <d v="2501-01-04T00:00:00"/>
    <x v="0"/>
    <s v="INDEFINIDO"/>
    <s v="Amandi.Pascalle@Gmail.Com"/>
    <x v="0"/>
  </r>
  <r>
    <n v="13458437"/>
    <n v="8"/>
    <n v="730416"/>
    <x v="89"/>
    <n v="2333"/>
    <s v="Gcia. Per.Adm. Y Oper. Curico"/>
    <x v="9"/>
    <x v="7"/>
    <s v="F"/>
    <d v="1978-09-07T00:00:00"/>
    <d v="2012-11-05T00:00:00"/>
    <d v="2012-11-05T00:00:00"/>
    <s v="si"/>
    <d v="2501-01-04T00:00:00"/>
    <x v="0"/>
    <s v="INDEFINIDO"/>
    <s v="Karina_Ormazabal_M@Hotmail.Com"/>
    <x v="0"/>
  </r>
  <r>
    <n v="12873955"/>
    <n v="6"/>
    <n v="258881"/>
    <x v="90"/>
    <n v="2333"/>
    <s v="Gcia. Per.Adm. Y Oper. Curico"/>
    <x v="17"/>
    <x v="2"/>
    <s v="F"/>
    <d v="1975-01-05T00:00:00"/>
    <d v="2011-03-21T00:00:00"/>
    <d v="2011-03-21T00:00:00"/>
    <s v="si"/>
    <d v="2501-01-04T00:00:00"/>
    <x v="0"/>
    <s v="INDEFINIDO"/>
    <s v="Maritza_5@Msn.Com"/>
    <x v="0"/>
  </r>
  <r>
    <n v="15946978"/>
    <n v="6"/>
    <n v="673595"/>
    <x v="91"/>
    <n v="2333"/>
    <s v="Gcia. Per.Adm. Y Oper. Curico"/>
    <x v="31"/>
    <x v="1"/>
    <s v="F"/>
    <d v="1984-12-17T00:00:00"/>
    <d v="2014-10-06T00:00:00"/>
    <d v="2014-10-06T00:00:00"/>
    <s v="si"/>
    <d v="2501-01-04T00:00:00"/>
    <x v="3"/>
    <s v="INDEFINIDO"/>
    <s v="Ccot.2701@Gmail.Com"/>
    <x v="1"/>
  </r>
  <r>
    <n v="17339236"/>
    <n v="2"/>
    <n v="901695"/>
    <x v="92"/>
    <n v="2333"/>
    <s v="Gcia. Per.Adm. Y Oper. Curico"/>
    <x v="6"/>
    <x v="1"/>
    <s v="M"/>
    <d v="1989-12-30T00:00:00"/>
    <d v="2017-06-12T00:00:00"/>
    <d v="2017-06-12T00:00:00"/>
    <s v="si"/>
    <d v="2501-01-04T00:00:00"/>
    <x v="3"/>
    <s v="INDEFINIDO"/>
    <s v="Blancaibarraramirez1@Gmail.Com"/>
    <x v="0"/>
  </r>
  <r>
    <n v="10609700"/>
    <n v="3"/>
    <n v="692298"/>
    <x v="93"/>
    <n v="2333"/>
    <s v="Gcia. Per.Adm. Y Oper. Curico"/>
    <x v="9"/>
    <x v="7"/>
    <s v="F"/>
    <d v="1972-05-01T00:00:00"/>
    <d v="2014-04-21T00:00:00"/>
    <d v="2014-04-21T00:00:00"/>
    <s v="si"/>
    <d v="2501-01-04T00:00:00"/>
    <x v="0"/>
    <s v="INDEFINIDO"/>
    <s v="Marpachefu@Hotmail.Com"/>
    <x v="0"/>
  </r>
  <r>
    <n v="17228778"/>
    <n v="6"/>
    <n v="781843"/>
    <x v="94"/>
    <n v="2333"/>
    <s v="Gcia. Per.Adm. Y Oper. Curico"/>
    <x v="9"/>
    <x v="7"/>
    <s v="F"/>
    <d v="1989-09-16T00:00:00"/>
    <d v="2017-04-17T00:00:00"/>
    <d v="2017-04-17T00:00:00"/>
    <s v="si"/>
    <d v="2501-01-04T00:00:00"/>
    <x v="2"/>
    <s v="INDEFINIDO"/>
    <s v="Rpalmapach@Gmail.Com"/>
    <x v="0"/>
  </r>
  <r>
    <n v="19699295"/>
    <n v="2"/>
    <n v="625515"/>
    <x v="95"/>
    <n v="2333"/>
    <s v="Gcia. Per.Adm. Y Oper. Curico"/>
    <x v="13"/>
    <x v="2"/>
    <s v="F"/>
    <d v="1997-05-17T00:00:00"/>
    <d v="2018-02-05T00:00:00"/>
    <d v="2018-02-05T00:00:00"/>
    <s v="si"/>
    <d v="2501-01-04T00:00:00"/>
    <x v="0"/>
    <s v="INDEFINIDO"/>
    <s v="Valeska.Parraquiroz@Gmail.Com"/>
    <x v="1"/>
  </r>
  <r>
    <n v="17182108"/>
    <n v="8"/>
    <n v="915939"/>
    <x v="96"/>
    <n v="2333"/>
    <s v="Gcia. Per.Adm. Y Oper. Curico"/>
    <x v="11"/>
    <x v="9"/>
    <s v="M"/>
    <d v="1989-06-02T00:00:00"/>
    <d v="2017-08-21T00:00:00"/>
    <d v="2017-08-21T00:00:00"/>
    <s v="si"/>
    <d v="2501-01-04T00:00:00"/>
    <x v="0"/>
    <s v="INDEFINIDO"/>
    <s v="Antonioperalta1989@Gmail.Com"/>
    <x v="1"/>
  </r>
  <r>
    <n v="18282236"/>
    <n v="1"/>
    <n v="115142"/>
    <x v="97"/>
    <n v="2333"/>
    <s v="Gcia. Per.Adm. Y Oper. Curico"/>
    <x v="11"/>
    <x v="9"/>
    <s v="M"/>
    <d v="1993-01-19T00:00:00"/>
    <d v="2021-08-09T00:00:00"/>
    <d v="2021-08-09T00:00:00"/>
    <s v="si"/>
    <d v="2501-01-04T00:00:00"/>
    <x v="0"/>
    <s v="INDEFINIDO"/>
    <s v="Jperedohernandez@Gmail.Com"/>
    <x v="1"/>
  </r>
  <r>
    <n v="18253703"/>
    <n v="9"/>
    <n v="849618"/>
    <x v="98"/>
    <n v="2333"/>
    <s v="Gcia. Per.Adm. Y Oper. Curico"/>
    <x v="18"/>
    <x v="14"/>
    <s v="F"/>
    <d v="1993-01-10T00:00:00"/>
    <d v="2017-04-10T00:00:00"/>
    <d v="2017-04-10T00:00:00"/>
    <s v="si"/>
    <d v="2501-01-04T00:00:00"/>
    <x v="0"/>
    <s v="INDEFINIDO"/>
    <s v="Peredo.Estefania@Gmail.Com"/>
    <x v="2"/>
  </r>
  <r>
    <n v="15130159"/>
    <n v="2"/>
    <n v="742597"/>
    <x v="99"/>
    <n v="2333"/>
    <s v="Gcia. Per.Adm. Y Oper. Curico"/>
    <x v="9"/>
    <x v="7"/>
    <s v="F"/>
    <d v="1982-11-14T00:00:00"/>
    <d v="2014-11-17T00:00:00"/>
    <d v="2014-11-17T00:00:00"/>
    <s v="si"/>
    <d v="2501-01-04T00:00:00"/>
    <x v="2"/>
    <s v="INDEFINIDO"/>
    <s v="Angepaguilar14@Gmail.Com"/>
    <x v="0"/>
  </r>
  <r>
    <n v="25735658"/>
    <n v="2"/>
    <n v="765279"/>
    <x v="100"/>
    <n v="2333"/>
    <s v="Gcia. Per.Adm. Y Oper. Curico"/>
    <x v="13"/>
    <x v="2"/>
    <s v="F"/>
    <d v="1978-09-17T00:00:00"/>
    <d v="2017-06-05T00:00:00"/>
    <d v="2020-03-01T00:00:00"/>
    <s v="no"/>
    <d v="2501-01-04T00:00:00"/>
    <x v="0"/>
    <s v="INDEFINIDO"/>
    <s v="Nicmaryp@Hotmail.Com"/>
    <x v="1"/>
  </r>
  <r>
    <n v="18577213"/>
    <n v="6"/>
    <n v="683450"/>
    <x v="101"/>
    <n v="2333"/>
    <s v="Gcia. Per.Adm. Y Oper. Curico"/>
    <x v="32"/>
    <x v="2"/>
    <s v="F"/>
    <d v="1993-09-12T00:00:00"/>
    <d v="2022-12-12T00:00:00"/>
    <d v="2022-12-12T00:00:00"/>
    <s v="si"/>
    <d v="2501-01-04T00:00:00"/>
    <x v="2"/>
    <s v="INDEFINIDO"/>
    <s v="Tamarabelenps@Hotmail.Com"/>
    <x v="1"/>
  </r>
  <r>
    <n v="20150385"/>
    <s v="K"/>
    <n v="842346"/>
    <x v="102"/>
    <n v="2333"/>
    <s v="Gcia. Per.Adm. Y Oper. Curico"/>
    <x v="25"/>
    <x v="1"/>
    <s v="F"/>
    <d v="1990-10-14T00:00:00"/>
    <d v="2016-07-11T00:00:00"/>
    <d v="2016-07-11T00:00:00"/>
    <s v="si"/>
    <d v="2501-01-04T00:00:00"/>
    <x v="3"/>
    <s v="INDEFINIDO"/>
    <s v="Mfernanda.Psoto@Gmail.Com"/>
    <x v="0"/>
  </r>
  <r>
    <n v="12783112"/>
    <n v="2"/>
    <n v="508098"/>
    <x v="103"/>
    <n v="2333"/>
    <s v="Gcia. Per.Adm. Y Oper. Curico"/>
    <x v="13"/>
    <x v="2"/>
    <s v="F"/>
    <d v="1975-01-10T00:00:00"/>
    <d v="2011-12-05T00:00:00"/>
    <d v="2011-12-05T00:00:00"/>
    <s v="si"/>
    <d v="2501-01-04T00:00:00"/>
    <x v="0"/>
    <s v="INDEFINIDO"/>
    <s v="Yislenquezada@Hotmail.Com"/>
    <x v="0"/>
  </r>
  <r>
    <n v="9771330"/>
    <n v="8"/>
    <n v="396044"/>
    <x v="104"/>
    <n v="2333"/>
    <s v="Gcia. Per.Adm. Y Oper. Curico"/>
    <x v="22"/>
    <x v="2"/>
    <s v="F"/>
    <d v="1968-07-07T00:00:00"/>
    <d v="2013-02-04T00:00:00"/>
    <d v="2013-02-04T00:00:00"/>
    <s v="si"/>
    <d v="2501-01-04T00:00:00"/>
    <x v="0"/>
    <s v="INDEFINIDO"/>
    <s v="Roypoxi1@Gmail.Com"/>
    <x v="1"/>
  </r>
  <r>
    <n v="15127046"/>
    <n v="8"/>
    <n v="664510"/>
    <x v="105"/>
    <n v="2333"/>
    <s v="Gcia. Per.Adm. Y Oper. Curico"/>
    <x v="7"/>
    <x v="2"/>
    <s v="M"/>
    <d v="1982-01-27T00:00:00"/>
    <d v="2010-06-21T00:00:00"/>
    <d v="2010-06-21T00:00:00"/>
    <s v="si"/>
    <d v="2501-01-04T00:00:00"/>
    <x v="4"/>
    <s v="INDEFINIDO"/>
    <s v="Deividcar@Hotmail.Com"/>
    <x v="0"/>
  </r>
  <r>
    <n v="13266064"/>
    <n v="6"/>
    <n v="922765"/>
    <x v="106"/>
    <n v="2333"/>
    <s v="Gcia. Per.Adm. Y Oper. Curico"/>
    <x v="4"/>
    <x v="20"/>
    <s v="F"/>
    <d v="1977-05-24T00:00:00"/>
    <d v="2017-12-04T00:00:00"/>
    <d v="2017-12-04T00:00:00"/>
    <s v="si"/>
    <d v="2501-01-04T00:00:00"/>
    <x v="0"/>
    <s v="INDEFINIDO"/>
    <s v="Carolinareveco24@Gmail.Com"/>
    <x v="1"/>
  </r>
  <r>
    <n v="12775545"/>
    <n v="0"/>
    <n v="685615"/>
    <x v="107"/>
    <n v="2333"/>
    <s v="Gcia. Per.Adm. Y Oper. Curico"/>
    <x v="11"/>
    <x v="21"/>
    <s v="M"/>
    <d v="1975-01-08T00:00:00"/>
    <d v="2005-09-01T00:00:00"/>
    <d v="2005-09-01T00:00:00"/>
    <s v="si"/>
    <d v="2501-01-04T00:00:00"/>
    <x v="0"/>
    <s v="INDEFINIDO"/>
    <s v="Rreyesaravena@Yahoo.Com"/>
    <x v="1"/>
  </r>
  <r>
    <n v="11368841"/>
    <n v="6"/>
    <n v="896926"/>
    <x v="108"/>
    <n v="2333"/>
    <s v="Gcia. Per.Adm. Y Oper. Curico"/>
    <x v="11"/>
    <x v="9"/>
    <s v="F"/>
    <d v="1969-12-04T00:00:00"/>
    <d v="2014-10-20T00:00:00"/>
    <d v="2014-10-20T00:00:00"/>
    <s v="si"/>
    <d v="2501-01-04T00:00:00"/>
    <x v="0"/>
    <s v="INDEFINIDO"/>
    <s v="Maaria.Elenaa@Gmail.Com"/>
    <x v="1"/>
  </r>
  <r>
    <n v="16024920"/>
    <s v="K"/>
    <n v="562718"/>
    <x v="109"/>
    <n v="2333"/>
    <s v="Gcia. Per.Adm. Y Oper. Curico"/>
    <x v="29"/>
    <x v="2"/>
    <s v="F"/>
    <d v="1985-09-10T00:00:00"/>
    <d v="2010-12-06T00:00:00"/>
    <d v="2010-12-06T00:00:00"/>
    <s v="si"/>
    <d v="2501-01-04T00:00:00"/>
    <x v="1"/>
    <s v="INDEFINIDO"/>
    <s v="Lorenaereyesn@Gmail.Com"/>
    <x v="0"/>
  </r>
  <r>
    <n v="14051938"/>
    <n v="3"/>
    <n v="771082"/>
    <x v="110"/>
    <n v="2333"/>
    <s v="Gcia. Per.Adm. Y Oper. Curico"/>
    <x v="0"/>
    <x v="22"/>
    <s v="F"/>
    <d v="1981-06-26T00:00:00"/>
    <d v="2017-12-04T00:00:00"/>
    <d v="2017-12-04T00:00:00"/>
    <s v="si"/>
    <d v="2501-01-04T00:00:00"/>
    <x v="0"/>
    <s v="INDEFINIDO"/>
    <s v="Nreyessaavedra@Gmail.Com"/>
    <x v="2"/>
  </r>
  <r>
    <n v="14622943"/>
    <n v="3"/>
    <n v="230065"/>
    <x v="111"/>
    <n v="2333"/>
    <s v="Gcia. Per.Adm. Y Oper. Curico"/>
    <x v="20"/>
    <x v="1"/>
    <s v="M"/>
    <d v="1979-12-16T00:00:00"/>
    <d v="2012-05-22T00:00:00"/>
    <d v="2012-05-22T00:00:00"/>
    <s v="si"/>
    <d v="2501-01-04T00:00:00"/>
    <x v="2"/>
    <s v="INDEFINIDO"/>
    <s v="Luisriquelme342@Gmail.Com"/>
    <x v="0"/>
  </r>
  <r>
    <n v="17509057"/>
    <n v="6"/>
    <n v="504963"/>
    <x v="112"/>
    <n v="2333"/>
    <s v="Gcia. Per.Adm. Y Oper. Curico"/>
    <x v="16"/>
    <x v="1"/>
    <s v="F"/>
    <d v="1990-05-20T00:00:00"/>
    <d v="2015-10-19T00:00:00"/>
    <d v="2015-10-19T00:00:00"/>
    <s v="si"/>
    <d v="2501-01-04T00:00:00"/>
    <x v="0"/>
    <s v="INDEFINIDO"/>
    <s v="Maririve81@Gmail.Com"/>
    <x v="1"/>
  </r>
  <r>
    <n v="18252962"/>
    <n v="1"/>
    <n v="147346"/>
    <x v="113"/>
    <n v="2333"/>
    <s v="Gcia. Per.Adm. Y Oper. Curico"/>
    <x v="33"/>
    <x v="23"/>
    <s v="M"/>
    <d v="1992-09-19T00:00:00"/>
    <d v="2021-11-10T00:00:00"/>
    <d v="2021-11-10T00:00:00"/>
    <s v="si"/>
    <d v="2501-01-04T00:00:00"/>
    <x v="0"/>
    <s v="INDEFINIDO"/>
    <s v="Sergioriverarojas@Gmail.Com"/>
    <x v="2"/>
  </r>
  <r>
    <n v="21764650"/>
    <n v="2"/>
    <n v="742260"/>
    <x v="114"/>
    <n v="2333"/>
    <s v="Gcia. Per.Adm. Y Oper. Curico"/>
    <x v="6"/>
    <x v="6"/>
    <s v="M"/>
    <d v="2005-01-23T00:00:00"/>
    <d v="2024-02-17T00:00:00"/>
    <d v="2024-02-17T00:00:00"/>
    <s v="si"/>
    <d v="2024-05-31T00:00:00"/>
    <x v="3"/>
    <s v="SEGUNDO PLAZO FIJO"/>
    <s v="Matias.Rodriguezt2014@Gmail.Com"/>
    <x v="5"/>
  </r>
  <r>
    <n v="16336042"/>
    <s v="K"/>
    <n v="750212"/>
    <x v="115"/>
    <n v="2333"/>
    <s v="Gcia. Per.Adm. Y Oper. Curico"/>
    <x v="9"/>
    <x v="7"/>
    <s v="F"/>
    <d v="1986-06-13T00:00:00"/>
    <d v="2017-04-17T00:00:00"/>
    <d v="2017-04-17T00:00:00"/>
    <s v="si"/>
    <d v="2501-01-04T00:00:00"/>
    <x v="2"/>
    <s v="INDEFINIDO"/>
    <s v="Carolinarojasgue@Gmail.Com"/>
    <x v="0"/>
  </r>
  <r>
    <n v="17154771"/>
    <n v="7"/>
    <n v="113336"/>
    <x v="116"/>
    <n v="2333"/>
    <s v="Gcia. Per.Adm. Y Oper. Curico"/>
    <x v="16"/>
    <x v="1"/>
    <s v="F"/>
    <d v="1988-10-18T00:00:00"/>
    <d v="2012-04-16T00:00:00"/>
    <d v="2012-04-16T00:00:00"/>
    <s v="si"/>
    <d v="2501-01-04T00:00:00"/>
    <x v="1"/>
    <s v="INDEFINIDO"/>
    <s v="Nataliescrf@Gmail.Com"/>
    <x v="1"/>
  </r>
  <r>
    <n v="20061719"/>
    <n v="3"/>
    <n v="329851"/>
    <x v="117"/>
    <n v="2333"/>
    <s v="Gcia. Per.Adm. Y Oper. Curico"/>
    <x v="9"/>
    <x v="7"/>
    <s v="F"/>
    <d v="1998-10-01T00:00:00"/>
    <d v="2022-08-01T00:00:00"/>
    <d v="2022-08-01T00:00:00"/>
    <s v="si"/>
    <d v="2501-01-04T00:00:00"/>
    <x v="3"/>
    <s v="INDEFINIDO"/>
    <s v="Vaniasaavedraj@Gmail.Com"/>
    <x v="1"/>
  </r>
  <r>
    <n v="21737318"/>
    <n v="2"/>
    <m/>
    <x v="118"/>
    <m/>
    <m/>
    <x v="34"/>
    <x v="24"/>
    <m/>
    <m/>
    <m/>
    <d v="2024-04-15T00:00:00"/>
    <s v="no"/>
    <m/>
    <x v="3"/>
    <m/>
    <s v="matiassalamanca599@gmail.com"/>
    <x v="1"/>
  </r>
  <r>
    <n v="13573046"/>
    <n v="7"/>
    <n v="340359"/>
    <x v="119"/>
    <n v="2333"/>
    <s v="Gcia. Per.Adm. Y Oper. Curico"/>
    <x v="18"/>
    <x v="14"/>
    <s v="M"/>
    <d v="1979-07-23T00:00:00"/>
    <d v="2002-06-10T00:00:00"/>
    <d v="2002-06-10T00:00:00"/>
    <s v="si"/>
    <d v="2501-01-04T00:00:00"/>
    <x v="0"/>
    <s v="INDEFINIDO"/>
    <s v="Henserol@Hotmail.Com"/>
    <x v="2"/>
  </r>
  <r>
    <n v="18254464"/>
    <n v="7"/>
    <n v="456233"/>
    <x v="120"/>
    <n v="4362"/>
    <s v="Corner Curico Click &amp; Collect"/>
    <x v="28"/>
    <x v="1"/>
    <s v="F"/>
    <d v="1993-03-25T00:00:00"/>
    <d v="2017-09-04T00:00:00"/>
    <d v="2017-09-04T00:00:00"/>
    <s v="si"/>
    <d v="2501-01-04T00:00:00"/>
    <x v="0"/>
    <s v="INDEFINIDO"/>
    <s v="Msfalabella616@Gmail.Com"/>
    <x v="1"/>
  </r>
  <r>
    <n v="19923469"/>
    <n v="2"/>
    <n v="775517"/>
    <x v="121"/>
    <n v="2333"/>
    <s v="Gcia. Per.Adm. Y Oper. Curico"/>
    <x v="5"/>
    <x v="5"/>
    <s v="F"/>
    <d v="1998-04-05T00:00:00"/>
    <d v="2021-12-09T00:00:00"/>
    <d v="2021-12-09T00:00:00"/>
    <s v="si"/>
    <d v="2501-01-04T00:00:00"/>
    <x v="0"/>
    <s v="INDEFINIDO"/>
    <s v="Dgrafico.Catalina@Gmail.Com"/>
    <x v="1"/>
  </r>
  <r>
    <n v="10219249"/>
    <n v="4"/>
    <n v="296902"/>
    <x v="122"/>
    <n v="2333"/>
    <s v="Gcia. Per.Adm. Y Oper. Curico"/>
    <x v="12"/>
    <x v="10"/>
    <s v="M"/>
    <d v="1977-07-06T00:00:00"/>
    <d v="2010-11-15T00:00:00"/>
    <d v="2010-11-15T00:00:00"/>
    <s v="si"/>
    <d v="2501-01-04T00:00:00"/>
    <x v="0"/>
    <s v="INDEFINIDO"/>
    <s v="Aasolis077@Gmail.Com"/>
    <x v="0"/>
  </r>
  <r>
    <n v="17443988"/>
    <n v="5"/>
    <n v="652946"/>
    <x v="123"/>
    <n v="4362"/>
    <s v="Corner Curico Click &amp; Collect"/>
    <x v="28"/>
    <x v="1"/>
    <s v="M"/>
    <d v="1990-07-17T00:00:00"/>
    <d v="2018-11-19T00:00:00"/>
    <d v="2018-11-19T00:00:00"/>
    <s v="si"/>
    <d v="2501-01-04T00:00:00"/>
    <x v="0"/>
    <s v="INDEFINIDO"/>
    <s v="Ignaciotoledoreyes@Gmail.Com"/>
    <x v="1"/>
  </r>
  <r>
    <n v="10792320"/>
    <n v="9"/>
    <n v="488046"/>
    <x v="124"/>
    <n v="2333"/>
    <s v="Gcia. Per.Adm. Y Oper. Curico"/>
    <x v="22"/>
    <x v="2"/>
    <s v="M"/>
    <d v="1972-06-05T00:00:00"/>
    <d v="2003-12-05T00:00:00"/>
    <d v="2003-12-05T00:00:00"/>
    <s v="si"/>
    <d v="2501-01-04T00:00:00"/>
    <x v="4"/>
    <s v="INDEFINIDO"/>
    <s v="Christorfu@Gmail.Com"/>
    <x v="1"/>
  </r>
  <r>
    <n v="17040327"/>
    <n v="4"/>
    <n v="233315"/>
    <x v="125"/>
    <n v="2333"/>
    <s v="Gcia. Per.Adm. Y Oper. Curico"/>
    <x v="8"/>
    <x v="2"/>
    <s v="F"/>
    <d v="1988-09-16T00:00:00"/>
    <d v="2009-11-02T00:00:00"/>
    <d v="2009-11-02T00:00:00"/>
    <s v="si"/>
    <d v="2501-01-04T00:00:00"/>
    <x v="5"/>
    <s v="INDEFINIDO"/>
    <s v="Fernandavaldesf@Gmail.Com"/>
    <x v="0"/>
  </r>
  <r>
    <n v="20802267"/>
    <n v="9"/>
    <n v="639249"/>
    <x v="126"/>
    <n v="2333"/>
    <s v="Gcia. Per.Adm. Y Oper. Curico"/>
    <x v="25"/>
    <x v="1"/>
    <s v="M"/>
    <d v="2001-09-20T00:00:00"/>
    <d v="2022-12-05T00:00:00"/>
    <d v="2022-12-05T00:00:00"/>
    <s v="si"/>
    <d v="2501-01-04T00:00:00"/>
    <x v="3"/>
    <s v="INDEFINIDO"/>
    <s v="Damianvalenzuelar@Gmail.Com"/>
    <x v="0"/>
  </r>
  <r>
    <n v="17842647"/>
    <n v="8"/>
    <n v="488216"/>
    <x v="127"/>
    <n v="2333"/>
    <s v="Gcia. Per.Adm. Y Oper. Curico"/>
    <x v="18"/>
    <x v="14"/>
    <s v="M"/>
    <d v="1991-03-09T00:00:00"/>
    <d v="2022-10-01T00:00:00"/>
    <d v="2023-10-01T00:00:00"/>
    <s v="no"/>
    <d v="2501-01-04T00:00:00"/>
    <x v="0"/>
    <s v="INDEFINIDO"/>
    <s v="Cesar.Valenzuela.Parra@Gmail.Com"/>
    <x v="2"/>
  </r>
  <r>
    <n v="11764221"/>
    <n v="6"/>
    <n v="262781"/>
    <x v="128"/>
    <n v="2333"/>
    <s v="Gcia. Per.Adm. Y Oper. Curico"/>
    <x v="3"/>
    <x v="3"/>
    <s v="F"/>
    <d v="1971-10-29T00:00:00"/>
    <d v="2017-09-04T00:00:00"/>
    <d v="2017-09-04T00:00:00"/>
    <s v="si"/>
    <d v="2501-01-04T00:00:00"/>
    <x v="0"/>
    <s v="INDEFINIDO"/>
    <s v="Meryvalenzuelazapata@Gmail.Com"/>
    <x v="0"/>
  </r>
  <r>
    <n v="13601866"/>
    <n v="3"/>
    <n v="436607"/>
    <x v="129"/>
    <n v="2333"/>
    <s v="Gcia. Per.Adm. Y Oper. Curico"/>
    <x v="27"/>
    <x v="25"/>
    <s v="M"/>
    <d v="1979-04-23T00:00:00"/>
    <d v="2010-10-01T00:00:00"/>
    <d v="2019-09-01T00:00:00"/>
    <s v="no"/>
    <d v="2501-01-04T00:00:00"/>
    <x v="0"/>
    <s v="INDEFINIDO"/>
    <s v="Jvargascof@Gmail.Com"/>
    <x v="3"/>
  </r>
  <r>
    <n v="14285667"/>
    <n v="0"/>
    <n v="136948"/>
    <x v="130"/>
    <n v="2333"/>
    <s v="Gcia. Per.Adm. Y Oper. Curico"/>
    <x v="23"/>
    <x v="2"/>
    <s v="F"/>
    <d v="1974-03-10T00:00:00"/>
    <d v="2001-09-13T00:00:00"/>
    <d v="2001-09-13T00:00:00"/>
    <s v="si"/>
    <d v="2501-01-04T00:00:00"/>
    <x v="4"/>
    <s v="INDEFINIDO"/>
    <s v="Rositavargas007@Gmail.Com"/>
    <x v="1"/>
  </r>
  <r>
    <n v="16857233"/>
    <n v="6"/>
    <n v="340200"/>
    <x v="131"/>
    <n v="2333"/>
    <s v="Gcia. Per.Adm. Y Oper. Curico"/>
    <x v="18"/>
    <x v="14"/>
    <s v="F"/>
    <d v="1988-11-28T00:00:00"/>
    <d v="2015-09-01T00:00:00"/>
    <d v="2022-09-01T00:00:00"/>
    <s v="no"/>
    <d v="2501-01-04T00:00:00"/>
    <x v="0"/>
    <s v="INDEFINIDO"/>
    <s v="Karem.Av@Gmail.Com"/>
    <x v="6"/>
  </r>
  <r>
    <n v="14553859"/>
    <n v="9"/>
    <n v="451037"/>
    <x v="132"/>
    <n v="2333"/>
    <s v="Gcia. Per.Adm. Y Oper. Curico"/>
    <x v="11"/>
    <x v="26"/>
    <s v="F"/>
    <d v="1976-04-12T00:00:00"/>
    <d v="2007-05-15T00:00:00"/>
    <d v="2007-05-15T00:00:00"/>
    <s v="si"/>
    <d v="2501-01-04T00:00:00"/>
    <x v="0"/>
    <s v="INDEFINIDO"/>
    <s v="Velizclaudia95@Gmail.Com"/>
    <x v="4"/>
  </r>
  <r>
    <n v="18429266"/>
    <n v="1"/>
    <n v="428639"/>
    <x v="133"/>
    <n v="2333"/>
    <s v="Gcia. Per.Adm. Y Oper. Curico"/>
    <x v="18"/>
    <x v="14"/>
    <s v="M"/>
    <d v="1993-02-13T00:00:00"/>
    <d v="2021-08-16T00:00:00"/>
    <d v="2021-08-16T00:00:00"/>
    <s v="si"/>
    <d v="2501-01-04T00:00:00"/>
    <x v="0"/>
    <s v="INDEFINIDO"/>
    <s v="Dievidal1993@Gmail.Com"/>
    <x v="2"/>
  </r>
  <r>
    <n v="16589072"/>
    <n v="8"/>
    <n v="507245"/>
    <x v="134"/>
    <n v="2333"/>
    <s v="Gcia. Per.Adm. Y Oper. Curico"/>
    <x v="23"/>
    <x v="2"/>
    <s v="F"/>
    <d v="1987-02-28T00:00:00"/>
    <d v="2007-12-10T00:00:00"/>
    <d v="2007-12-10T00:00:00"/>
    <s v="si"/>
    <d v="2501-01-04T00:00:00"/>
    <x v="0"/>
    <s v="INDEFINIDO"/>
    <s v="Vvilchesb2005@Gmail.Com"/>
    <x v="0"/>
  </r>
  <r>
    <n v="17819820"/>
    <n v="3"/>
    <n v="799238"/>
    <x v="135"/>
    <n v="2333"/>
    <s v="Gcia. Per.Adm. Y Oper. Curico"/>
    <x v="19"/>
    <x v="2"/>
    <s v="F"/>
    <d v="1991-01-10T00:00:00"/>
    <d v="2011-04-11T00:00:00"/>
    <d v="2011-04-11T00:00:00"/>
    <s v="si"/>
    <d v="2501-01-04T00:00:00"/>
    <x v="1"/>
    <s v="INDEFINIDO"/>
    <s v="Jocelinevilches@Hotmail.Com"/>
    <x v="1"/>
  </r>
  <r>
    <n v="18254352"/>
    <n v="7"/>
    <n v="661805"/>
    <x v="136"/>
    <n v="2333"/>
    <s v="Gcia. Per.Adm. Y Oper. Curico"/>
    <x v="29"/>
    <x v="2"/>
    <s v="F"/>
    <d v="1993-04-20T00:00:00"/>
    <d v="2012-02-06T00:00:00"/>
    <d v="2012-02-06T00:00:00"/>
    <s v="si"/>
    <d v="2501-01-04T00:00:00"/>
    <x v="5"/>
    <s v="INDEFINIDO"/>
    <s v="Francyscaalejandra@Gmail.Com"/>
    <x v="0"/>
  </r>
  <r>
    <n v="15143382"/>
    <n v="0"/>
    <n v="396656"/>
    <x v="137"/>
    <n v="2333"/>
    <s v="Gcia. Per.Adm. Y Oper. Curico"/>
    <x v="5"/>
    <x v="27"/>
    <s v="M"/>
    <d v="1982-10-27T00:00:00"/>
    <d v="2023-05-02T00:00:00"/>
    <d v="2023-05-02T00:00:00"/>
    <s v="si"/>
    <d v="2501-01-04T00:00:00"/>
    <x v="0"/>
    <s v="INDEFINIDO"/>
    <s v="Gvillasecaramos@Gmail.Com"/>
    <x v="2"/>
  </r>
  <r>
    <n v="20150547"/>
    <s v="K"/>
    <n v="867403"/>
    <x v="138"/>
    <n v="2333"/>
    <s v="Gcia. Per.Adm. Y Oper. Curico"/>
    <x v="6"/>
    <x v="9"/>
    <s v="M"/>
    <d v="1999-06-23T00:00:00"/>
    <d v="2023-12-09T00:00:00"/>
    <d v="2023-12-09T00:00:00"/>
    <s v="si"/>
    <d v="2501-01-04T00:00:00"/>
    <x v="0"/>
    <s v="INDEFINIDO"/>
    <s v="Trivillegasd@Gmail.Com"/>
    <x v="1"/>
  </r>
  <r>
    <n v="10692117"/>
    <n v="2"/>
    <n v="685607"/>
    <x v="139"/>
    <n v="2333"/>
    <s v="Gcia. Per.Adm. Y Oper. Curico"/>
    <x v="11"/>
    <x v="9"/>
    <s v="M"/>
    <d v="1966-05-13T00:00:00"/>
    <d v="2005-09-01T00:00:00"/>
    <d v="2005-09-01T00:00:00"/>
    <s v="si"/>
    <d v="2501-01-04T00:00:00"/>
    <x v="0"/>
    <s v="INDEFINIDO"/>
    <s v="Anibalramon.66@Gmail.Com"/>
    <x v="1"/>
  </r>
  <r>
    <n v="14355575"/>
    <n v="5"/>
    <n v="517607"/>
    <x v="140"/>
    <n v="2333"/>
    <s v="Gcia. Per.Adm. Y Oper. Curico"/>
    <x v="11"/>
    <x v="28"/>
    <s v="M"/>
    <d v="1979-10-21T00:00:00"/>
    <d v="2015-11-02T00:00:00"/>
    <d v="2023-08-01T00:00:00"/>
    <s v="no"/>
    <d v="2501-01-04T00:00:00"/>
    <x v="0"/>
    <s v="INDEFINIDO"/>
    <s v="Pyanezv@Outlook.Com"/>
    <x v="2"/>
  </r>
  <r>
    <n v="27033023"/>
    <n v="1"/>
    <n v="701386"/>
    <x v="141"/>
    <n v="2333"/>
    <s v="Gcia. Per.Adm. Y Oper. Curico"/>
    <x v="9"/>
    <x v="7"/>
    <s v="M"/>
    <d v="1994-11-25T00:00:00"/>
    <d v="2023-12-04T00:00:00"/>
    <d v="2023-12-04T00:00:00"/>
    <s v="si"/>
    <d v="2501-01-04T00:00:00"/>
    <x v="0"/>
    <s v="INDEFINIDO"/>
    <s v="Freddyzambrano94@Gmail.Com"/>
    <x v="1"/>
  </r>
  <r>
    <n v="11560259"/>
    <n v="4"/>
    <n v="686832"/>
    <x v="142"/>
    <n v="2333"/>
    <s v="Gcia. Per.Adm. Y Oper. Curico"/>
    <x v="1"/>
    <x v="1"/>
    <s v="F"/>
    <d v="1970-03-30T00:00:00"/>
    <d v="2018-11-19T00:00:00"/>
    <d v="2018-11-19T00:00:00"/>
    <s v="si"/>
    <d v="2501-01-04T00:00:00"/>
    <x v="2"/>
    <s v="INDEFINIDO"/>
    <s v="Geozamorano865@Gmail.C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13785813"/>
    <n v="4"/>
    <x v="0"/>
    <m/>
    <x v="0"/>
    <s v="CT"/>
    <x v="0"/>
    <n v="2866"/>
    <x v="0"/>
    <s v="Asesor De Compras"/>
    <x v="0"/>
    <n v="8.506849315068493"/>
    <d v="1979-05-10T00:00:00"/>
    <s v="Loreaguilar1005@gmail.com"/>
    <s v="Galilea pasaje tarento 1589"/>
    <s v="Curicó"/>
    <n v="966594262"/>
    <s v="Casado (a)"/>
    <s v="FONASA"/>
    <m/>
    <m/>
    <n v="18738"/>
    <n v="18738"/>
    <n v="20460"/>
    <n v="15520"/>
    <m/>
    <m/>
    <n v="30000"/>
    <m/>
    <m/>
    <m/>
    <m/>
    <m/>
    <m/>
    <m/>
    <m/>
    <m/>
    <m/>
    <n v="200"/>
    <n v="5498"/>
    <n v="25000"/>
    <n v="12825"/>
    <n v="20000"/>
    <n v="127783"/>
    <m/>
    <n v="20000"/>
    <m/>
    <m/>
  </r>
  <r>
    <n v="17155397"/>
    <n v="0"/>
    <x v="1"/>
    <m/>
    <x v="0"/>
    <s v="CT"/>
    <x v="1"/>
    <n v="679"/>
    <x v="1"/>
    <s v="Asesor De Compras"/>
    <x v="1"/>
    <n v="13.857534246575343"/>
    <d v="1988-12-30T00:00:00"/>
    <s v="aguilera.jeremy@gmail.com"/>
    <s v="Apóstol Andrés 1538"/>
    <s v="Curicó"/>
    <n v="996407837"/>
    <s v="Soltero (a)"/>
    <s v="ISAPRE"/>
    <n v="60000"/>
    <m/>
    <m/>
    <m/>
    <n v="20460"/>
    <n v="15520"/>
    <m/>
    <m/>
    <m/>
    <m/>
    <m/>
    <m/>
    <m/>
    <m/>
    <m/>
    <m/>
    <m/>
    <m/>
    <m/>
    <n v="481515"/>
    <n v="157272"/>
    <m/>
    <n v="1163"/>
    <m/>
    <m/>
    <m/>
    <m/>
    <m/>
    <n v="14350"/>
  </r>
  <r>
    <n v="14399370"/>
    <n v="1"/>
    <x v="2"/>
    <m/>
    <x v="1"/>
    <s v="CT"/>
    <x v="2"/>
    <n v="2866"/>
    <x v="0"/>
    <s v="Asesor De Compras"/>
    <x v="2"/>
    <n v="14.468493150684932"/>
    <d v="1978-09-30T00:00:00"/>
    <s v="Ximena.apablaza@hotmail.com"/>
    <s v="Luis cruz Martínez 452 Luis cruz"/>
    <s v="Curicó"/>
    <n v="999482239"/>
    <s v="Casado (a)"/>
    <s v="FONASA"/>
    <m/>
    <n v="9571"/>
    <n v="4164"/>
    <n v="4164"/>
    <n v="8184"/>
    <n v="6208"/>
    <m/>
    <m/>
    <n v="20000"/>
    <m/>
    <m/>
    <m/>
    <m/>
    <m/>
    <m/>
    <m/>
    <m/>
    <m/>
    <m/>
    <n v="2000"/>
    <n v="2522"/>
    <n v="16667"/>
    <n v="5438"/>
    <n v="13333"/>
    <n v="29302"/>
    <m/>
    <n v="13333"/>
    <m/>
    <m/>
  </r>
  <r>
    <n v="17441446"/>
    <n v="7"/>
    <x v="3"/>
    <m/>
    <x v="0"/>
    <s v="CT"/>
    <x v="3"/>
    <n v="48"/>
    <x v="2"/>
    <s v="Asistente De Display"/>
    <x v="3"/>
    <n v="3.4547945205479453"/>
    <d v="1989-11-06T00:00:00"/>
    <m/>
    <m/>
    <m/>
    <m/>
    <m/>
    <m/>
    <m/>
    <m/>
    <n v="11243"/>
    <n v="11243"/>
    <n v="14322"/>
    <n v="10864"/>
    <m/>
    <m/>
    <m/>
    <m/>
    <m/>
    <m/>
    <m/>
    <m/>
    <m/>
    <m/>
    <m/>
    <m/>
    <m/>
    <m/>
    <n v="0"/>
    <m/>
    <m/>
    <m/>
    <m/>
    <m/>
    <m/>
    <m/>
    <m/>
  </r>
  <r>
    <n v="16858860"/>
    <n v="7"/>
    <x v="4"/>
    <m/>
    <x v="2"/>
    <s v="CT"/>
    <x v="4"/>
    <n v="653"/>
    <x v="3"/>
    <s v="Guardia"/>
    <x v="4"/>
    <n v="1.6082191780821917"/>
    <d v="1988-03-30T00:00:00"/>
    <s v="R23232023@GMAIL.COM"/>
    <s v="RAUQUEN. LAS ROSAS, CASA N°9"/>
    <s v="Curico"/>
    <n v="962965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22174"/>
    <n v="9"/>
    <x v="5"/>
    <m/>
    <x v="2"/>
    <s v="CT"/>
    <x v="5"/>
    <m/>
    <x v="4"/>
    <s v="Asesor De Compras"/>
    <x v="5"/>
    <n v="2.1397260273972605"/>
    <d v="1999-03-30T00:00:00"/>
    <s v="karincamilab@outlook.com"/>
    <s v="Villa Doña Carmen, pasaje los Jasminez"/>
    <m/>
    <n v="9651537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28807"/>
    <n v="4"/>
    <x v="6"/>
    <m/>
    <x v="0"/>
    <s v="CT"/>
    <x v="6"/>
    <n v="2866"/>
    <x v="5"/>
    <s v="Consultor Perfumeria"/>
    <x v="6"/>
    <n v="1.6986301369863013"/>
    <d v="1992-09-30T00:00:00"/>
    <s v="luisfelipebernalb@gmail.com"/>
    <s v="Cloroformo Valenzuela #760, depto. D-54"/>
    <s v="Curico"/>
    <n v="9498152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663038"/>
    <n v="8"/>
    <x v="7"/>
    <m/>
    <x v="2"/>
    <s v="CT"/>
    <x v="6"/>
    <n v="2866"/>
    <x v="5"/>
    <s v="Consultor Perfumeria"/>
    <x v="6"/>
    <n v="1.6986301369863013"/>
    <d v="2023-09-06T00:00:00"/>
    <s v="bravoalistec@gmail.com"/>
    <s v="Maria Luisa Bombal #1555"/>
    <s v="Curico"/>
    <n v="935833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55794"/>
    <n v="1"/>
    <x v="8"/>
    <m/>
    <x v="0"/>
    <s v="CT"/>
    <x v="4"/>
    <n v="653"/>
    <x v="3"/>
    <s v="Guardia"/>
    <x v="7"/>
    <n v="6.6054794520547944"/>
    <d v="1989-02-02T00:00:00"/>
    <m/>
    <m/>
    <m/>
    <m/>
    <m/>
    <m/>
    <m/>
    <m/>
    <n v="18738"/>
    <n v="18738"/>
    <n v="17391"/>
    <n v="13192"/>
    <m/>
    <m/>
    <m/>
    <m/>
    <m/>
    <m/>
    <m/>
    <m/>
    <m/>
    <m/>
    <m/>
    <n v="24655"/>
    <m/>
    <m/>
    <n v="0"/>
    <m/>
    <m/>
    <m/>
    <m/>
    <m/>
    <m/>
    <m/>
    <m/>
  </r>
  <r>
    <n v="15850392"/>
    <n v="1"/>
    <x v="9"/>
    <m/>
    <x v="0"/>
    <s v="CT"/>
    <x v="4"/>
    <n v="653"/>
    <x v="3"/>
    <s v="Guardia"/>
    <x v="8"/>
    <n v="3.7890410958904108"/>
    <d v="1984-06-14T00:00:00"/>
    <m/>
    <m/>
    <m/>
    <m/>
    <m/>
    <m/>
    <m/>
    <m/>
    <n v="18738"/>
    <n v="18738"/>
    <n v="22506"/>
    <n v="17072"/>
    <m/>
    <m/>
    <m/>
    <m/>
    <m/>
    <m/>
    <m/>
    <n v="30000"/>
    <m/>
    <m/>
    <m/>
    <m/>
    <m/>
    <m/>
    <n v="0"/>
    <m/>
    <m/>
    <m/>
    <m/>
    <m/>
    <m/>
    <m/>
    <m/>
  </r>
  <r>
    <n v="19768878"/>
    <n v="5"/>
    <x v="10"/>
    <m/>
    <x v="2"/>
    <s v="CT"/>
    <x v="4"/>
    <n v="653"/>
    <x v="3"/>
    <s v="Guardia"/>
    <x v="9"/>
    <n v="1.4684931506849315"/>
    <d v="1999-03-13T00:00:00"/>
    <s v="escarletbelén@gmail.com"/>
    <s v="Valles de Casa Blanca pasaje 14"/>
    <s v="Molina"/>
    <n v="990032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92613"/>
    <n v="5"/>
    <x v="11"/>
    <m/>
    <x v="1"/>
    <s v="CT"/>
    <x v="7"/>
    <n v="679"/>
    <x v="1"/>
    <s v="Vendedor(A)"/>
    <x v="10"/>
    <n v="5.4794520547945202"/>
    <d v="1990-07-20T00:00:00"/>
    <s v="b.cabilar.portia@gmail.com"/>
    <s v="Hacienda El Boldo II calle Lleuque #2638"/>
    <s v="Curico"/>
    <n v="9553120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51199"/>
    <n v="4"/>
    <x v="12"/>
    <m/>
    <x v="1"/>
    <s v="CT"/>
    <x v="2"/>
    <n v="2866"/>
    <x v="0"/>
    <s v="Asesor De Compras"/>
    <x v="11"/>
    <n v="6.8"/>
    <d v="1981-03-05T00:00:00"/>
    <s v="carolinacanales30@gmail.com"/>
    <s v="Pob. Villa Los Niches psje. 30 de Julio #127"/>
    <s v="Curicó"/>
    <n v="957448709"/>
    <s v="Casado (a)"/>
    <s v="FONASA"/>
    <m/>
    <m/>
    <n v="12492"/>
    <n v="12492"/>
    <n v="17391"/>
    <n v="13192"/>
    <m/>
    <m/>
    <n v="20000"/>
    <m/>
    <m/>
    <m/>
    <m/>
    <m/>
    <m/>
    <m/>
    <m/>
    <m/>
    <m/>
    <m/>
    <n v="2541"/>
    <n v="16667"/>
    <n v="7200"/>
    <n v="13333"/>
    <n v="82214"/>
    <m/>
    <n v="13333"/>
    <m/>
    <m/>
  </r>
  <r>
    <n v="20509166"/>
    <n v="1"/>
    <x v="13"/>
    <m/>
    <x v="1"/>
    <s v="CT"/>
    <x v="5"/>
    <n v="741"/>
    <x v="4"/>
    <s v="Cajera(O) - Empaque"/>
    <x v="12"/>
    <n v="2.6739726027397261"/>
    <d v="2000-09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58936"/>
    <n v="4"/>
    <x v="14"/>
    <m/>
    <x v="0"/>
    <s v="ST"/>
    <x v="4"/>
    <n v="653"/>
    <x v="3"/>
    <s v="Guardia"/>
    <x v="13"/>
    <n v="20.487671232876714"/>
    <d v="1964-04-04T00:00:00"/>
    <s v="amanda.sofia.quilhot@gmail.com"/>
    <s v="Callé agua helada 2535"/>
    <s v="Curicó"/>
    <n v="985542454"/>
    <s v="Soltero (a)"/>
    <s v="FONASA"/>
    <m/>
    <m/>
    <n v="0"/>
    <n v="18738"/>
    <n v="18414"/>
    <n v="13968"/>
    <m/>
    <m/>
    <m/>
    <m/>
    <m/>
    <m/>
    <m/>
    <m/>
    <m/>
    <m/>
    <m/>
    <m/>
    <m/>
    <m/>
    <n v="0"/>
    <m/>
    <m/>
    <m/>
    <m/>
    <m/>
    <m/>
    <m/>
    <m/>
  </r>
  <r>
    <n v="19998291"/>
    <n v="5"/>
    <x v="15"/>
    <m/>
    <x v="1"/>
    <s v="CT"/>
    <x v="8"/>
    <n v="2866"/>
    <x v="0"/>
    <s v="Asesor De Compras"/>
    <x v="14"/>
    <n v="6.646575342465753"/>
    <d v="1998-11-03T00:00:00"/>
    <m/>
    <m/>
    <m/>
    <m/>
    <m/>
    <m/>
    <m/>
    <m/>
    <n v="6662"/>
    <n v="6662"/>
    <n v="11253"/>
    <n v="8536"/>
    <m/>
    <m/>
    <m/>
    <m/>
    <m/>
    <m/>
    <m/>
    <m/>
    <m/>
    <m/>
    <m/>
    <m/>
    <m/>
    <n v="2828"/>
    <n v="514"/>
    <m/>
    <m/>
    <m/>
    <n v="43544"/>
    <m/>
    <m/>
    <m/>
    <m/>
  </r>
  <r>
    <n v="14499879"/>
    <n v="0"/>
    <x v="16"/>
    <m/>
    <x v="0"/>
    <s v="CT"/>
    <x v="9"/>
    <n v="2866"/>
    <x v="0"/>
    <s v="Asesor De Compras"/>
    <x v="15"/>
    <n v="7.7589041095890412"/>
    <d v="1976-03-08T00:00:00"/>
    <s v="puricontrerasp@gmail.com"/>
    <s v="Calle Roma 1944 villa Galilea"/>
    <s v="Curicó"/>
    <n v="996969501"/>
    <s v="Casado (a)"/>
    <s v="FONASA"/>
    <n v="60000"/>
    <m/>
    <n v="0"/>
    <n v="18738"/>
    <n v="11253"/>
    <n v="8536"/>
    <m/>
    <m/>
    <n v="30000"/>
    <m/>
    <m/>
    <m/>
    <m/>
    <m/>
    <m/>
    <m/>
    <m/>
    <m/>
    <m/>
    <m/>
    <n v="154"/>
    <n v="25000"/>
    <n v="338"/>
    <n v="20000"/>
    <n v="134804"/>
    <m/>
    <n v="20000"/>
    <m/>
    <m/>
  </r>
  <r>
    <n v="17980549"/>
    <n v="9"/>
    <x v="17"/>
    <m/>
    <x v="1"/>
    <s v="CT"/>
    <x v="8"/>
    <n v="2866"/>
    <x v="0"/>
    <s v="Asesor De Compras"/>
    <x v="16"/>
    <n v="6.9726027397260273"/>
    <d v="1991-11-30T00:00:00"/>
    <m/>
    <m/>
    <m/>
    <m/>
    <m/>
    <m/>
    <m/>
    <m/>
    <n v="12492"/>
    <n v="12492"/>
    <n v="20460"/>
    <n v="15520"/>
    <m/>
    <m/>
    <n v="20000"/>
    <m/>
    <m/>
    <m/>
    <m/>
    <m/>
    <m/>
    <m/>
    <m/>
    <m/>
    <m/>
    <n v="300"/>
    <n v="698"/>
    <n v="16667"/>
    <n v="2025"/>
    <n v="13333"/>
    <n v="82389"/>
    <m/>
    <n v="13333"/>
    <m/>
    <m/>
  </r>
  <r>
    <n v="15138844"/>
    <n v="2"/>
    <x v="18"/>
    <m/>
    <x v="2"/>
    <s v="CT"/>
    <x v="5"/>
    <n v="741"/>
    <x v="4"/>
    <s v="Cajera(O) - Empaque"/>
    <x v="17"/>
    <n v="3.8410958904109589"/>
    <d v="1982-11-20T00:00:00"/>
    <m/>
    <m/>
    <m/>
    <m/>
    <m/>
    <m/>
    <m/>
    <m/>
    <n v="8328"/>
    <n v="8328"/>
    <n v="8184"/>
    <n v="6208"/>
    <m/>
    <m/>
    <m/>
    <m/>
    <m/>
    <m/>
    <m/>
    <m/>
    <m/>
    <m/>
    <m/>
    <m/>
    <n v="15875"/>
    <n v="300"/>
    <n v="0"/>
    <m/>
    <n v="34875"/>
    <m/>
    <m/>
    <n v="17400"/>
    <m/>
    <m/>
    <m/>
  </r>
  <r>
    <n v="21478843"/>
    <n v="8"/>
    <x v="19"/>
    <m/>
    <x v="2"/>
    <s v="CT"/>
    <x v="10"/>
    <m/>
    <x v="0"/>
    <m/>
    <x v="12"/>
    <n v="2.6739726027397261"/>
    <d v="2004-01-0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51507"/>
    <n v="0"/>
    <x v="20"/>
    <m/>
    <x v="3"/>
    <s v="CT"/>
    <x v="1"/>
    <n v="679"/>
    <x v="1"/>
    <s v="Vendedor(A)"/>
    <x v="18"/>
    <n v="20.317808219178083"/>
    <d v="1978-04-28T00:00:00"/>
    <m/>
    <m/>
    <m/>
    <m/>
    <m/>
    <m/>
    <m/>
    <n v="9075"/>
    <m/>
    <m/>
    <n v="18414"/>
    <n v="13968"/>
    <m/>
    <n v="11250"/>
    <m/>
    <m/>
    <m/>
    <m/>
    <m/>
    <m/>
    <m/>
    <m/>
    <m/>
    <m/>
    <m/>
    <n v="224580"/>
    <n v="82160"/>
    <m/>
    <n v="600"/>
    <m/>
    <m/>
    <m/>
    <m/>
    <m/>
    <n v="8050"/>
  </r>
  <r>
    <n v="14287355"/>
    <n v="9"/>
    <x v="21"/>
    <m/>
    <x v="0"/>
    <s v="ST"/>
    <x v="4"/>
    <n v="653"/>
    <x v="3"/>
    <s v="Guardia"/>
    <x v="19"/>
    <n v="21.356164383561644"/>
    <d v="1974-11-14T00:00:00"/>
    <m/>
    <m/>
    <m/>
    <m/>
    <m/>
    <m/>
    <m/>
    <m/>
    <n v="0"/>
    <n v="13117"/>
    <n v="15345"/>
    <n v="11640"/>
    <m/>
    <m/>
    <m/>
    <m/>
    <m/>
    <m/>
    <m/>
    <m/>
    <m/>
    <m/>
    <m/>
    <m/>
    <m/>
    <m/>
    <n v="0"/>
    <m/>
    <m/>
    <m/>
    <m/>
    <m/>
    <m/>
    <m/>
    <m/>
  </r>
  <r>
    <n v="11371360"/>
    <n v="7"/>
    <x v="22"/>
    <m/>
    <x v="0"/>
    <s v="ST"/>
    <x v="4"/>
    <n v="653"/>
    <x v="3"/>
    <s v="Guardia"/>
    <x v="20"/>
    <n v="19.531506849315068"/>
    <d v="1969-12-07T00:00:00"/>
    <s v="felix69@live.cl"/>
    <s v="Bombero Garrido pasaje luciano 1110"/>
    <s v="Curicó"/>
    <n v="964250934"/>
    <s v="Soltero (a)"/>
    <s v="ISAPRE"/>
    <m/>
    <m/>
    <n v="18738"/>
    <n v="18738"/>
    <n v="21483"/>
    <n v="16296"/>
    <m/>
    <m/>
    <m/>
    <m/>
    <m/>
    <m/>
    <m/>
    <m/>
    <m/>
    <m/>
    <m/>
    <m/>
    <m/>
    <m/>
    <n v="0"/>
    <m/>
    <m/>
    <m/>
    <m/>
    <m/>
    <m/>
    <m/>
    <m/>
  </r>
  <r>
    <n v="10466538"/>
    <n v="1"/>
    <x v="23"/>
    <m/>
    <x v="0"/>
    <s v="ST"/>
    <x v="4"/>
    <n v="653"/>
    <x v="3"/>
    <s v="Guardia"/>
    <x v="21"/>
    <n v="18.230136986301371"/>
    <d v="1965-09-26T00:00:00"/>
    <s v="guillermofaundez65@gmail.com"/>
    <s v="Rauquen don Sebastian calle Le Mans#1256 Curico"/>
    <s v="Curicó"/>
    <n v="958319011"/>
    <s v="Soltero (a)"/>
    <s v="FONASA"/>
    <m/>
    <m/>
    <n v="18738"/>
    <n v="18738"/>
    <n v="21483"/>
    <n v="16296"/>
    <m/>
    <m/>
    <m/>
    <m/>
    <m/>
    <m/>
    <m/>
    <n v="30000"/>
    <m/>
    <m/>
    <m/>
    <m/>
    <m/>
    <m/>
    <n v="0"/>
    <m/>
    <m/>
    <m/>
    <m/>
    <m/>
    <m/>
    <m/>
    <m/>
  </r>
  <r>
    <n v="12416653"/>
    <n v="5"/>
    <x v="24"/>
    <m/>
    <x v="4"/>
    <s v="CT"/>
    <x v="11"/>
    <n v="679"/>
    <x v="1"/>
    <s v="Vendedor(A)"/>
    <x v="22"/>
    <n v="15.391780821917807"/>
    <d v="1973-06-22T00:00:00"/>
    <s v="rpaulinafuenzalida@gmail.com"/>
    <s v="Mejillones 2 pasaje Isla lifen 0217"/>
    <s v="Curicó"/>
    <n v="954465532"/>
    <s v="Divorc(a) Separ(a)"/>
    <s v="FONASA"/>
    <m/>
    <m/>
    <m/>
    <m/>
    <n v="8184"/>
    <n v="6208"/>
    <m/>
    <n v="5000"/>
    <m/>
    <m/>
    <m/>
    <m/>
    <m/>
    <m/>
    <m/>
    <m/>
    <m/>
    <m/>
    <m/>
    <n v="181238"/>
    <n v="0"/>
    <m/>
    <n v="900"/>
    <m/>
    <m/>
    <m/>
    <m/>
    <m/>
    <n v="12250"/>
  </r>
  <r>
    <n v="17374147"/>
    <n v="2"/>
    <x v="25"/>
    <m/>
    <x v="0"/>
    <s v="CT"/>
    <x v="3"/>
    <n v="48"/>
    <x v="2"/>
    <s v="Asistente De Display"/>
    <x v="23"/>
    <n v="4.6328767123287671"/>
    <d v="1990-03-16T00:00:00"/>
    <m/>
    <m/>
    <m/>
    <m/>
    <m/>
    <m/>
    <m/>
    <m/>
    <n v="0"/>
    <n v="18738"/>
    <n v="20460"/>
    <n v="15520"/>
    <m/>
    <m/>
    <m/>
    <m/>
    <m/>
    <m/>
    <m/>
    <m/>
    <m/>
    <m/>
    <m/>
    <m/>
    <m/>
    <m/>
    <n v="0"/>
    <n v="10417"/>
    <m/>
    <m/>
    <m/>
    <m/>
    <m/>
    <m/>
    <m/>
  </r>
  <r>
    <n v="13352679"/>
    <s v="K"/>
    <x v="26"/>
    <m/>
    <x v="1"/>
    <s v="CT"/>
    <x v="5"/>
    <n v="741"/>
    <x v="4"/>
    <s v="Cajera(O) - Empaque"/>
    <x v="24"/>
    <n v="12.304109589041095"/>
    <d v="1978-11-19T00:00:00"/>
    <s v="Isabelgavilanrojas0206@gmail.com"/>
    <s v="Pobl. Sol de sept Lauca 393"/>
    <s v="Curicó"/>
    <n v="994959989"/>
    <s v="Divorc(a) Separ(a)"/>
    <s v="FONASA"/>
    <m/>
    <m/>
    <n v="12492"/>
    <n v="12492"/>
    <n v="16368"/>
    <n v="12416"/>
    <m/>
    <n v="17019"/>
    <m/>
    <m/>
    <m/>
    <n v="187500"/>
    <m/>
    <m/>
    <m/>
    <m/>
    <m/>
    <m/>
    <n v="134375"/>
    <n v="6300"/>
    <n v="72928"/>
    <m/>
    <n v="52125"/>
    <m/>
    <m/>
    <n v="18570"/>
    <m/>
    <m/>
    <m/>
  </r>
  <r>
    <n v="17795856"/>
    <n v="5"/>
    <x v="27"/>
    <m/>
    <x v="0"/>
    <s v="CT"/>
    <x v="4"/>
    <n v="653"/>
    <x v="3"/>
    <s v="Guardia"/>
    <x v="25"/>
    <n v="14.03013698630137"/>
    <d v="1991-03-08T00:00:00"/>
    <s v="aegonzalezsilva@gmail.com"/>
    <s v="Villa Nueva Galilea #2118"/>
    <s v="Curicó"/>
    <n v="954453036"/>
    <s v="Casado (a)"/>
    <s v="FONASA"/>
    <n v="60000"/>
    <n v="6050"/>
    <n v="18738"/>
    <n v="18738"/>
    <n v="10230"/>
    <n v="7760"/>
    <m/>
    <m/>
    <m/>
    <m/>
    <m/>
    <m/>
    <m/>
    <m/>
    <m/>
    <m/>
    <m/>
    <m/>
    <m/>
    <m/>
    <n v="0"/>
    <m/>
    <m/>
    <m/>
    <m/>
    <m/>
    <m/>
    <m/>
    <m/>
  </r>
  <r>
    <n v="17214601"/>
    <n v="5"/>
    <x v="28"/>
    <m/>
    <x v="2"/>
    <s v="CT"/>
    <x v="12"/>
    <n v="2866"/>
    <x v="0"/>
    <s v="Asistente De Probadores"/>
    <x v="26"/>
    <n v="6.5123287671232877"/>
    <d v="1989-01-25T00:00:00"/>
    <s v="valescagonzalez25@gmail.com"/>
    <s v="Bombero Garrido pj san marcos 1862"/>
    <s v="Curicó"/>
    <n v="935613179"/>
    <s v="Soltero (a)"/>
    <s v="FONASA"/>
    <m/>
    <m/>
    <n v="8328"/>
    <n v="0"/>
    <n v="7161"/>
    <n v="5432"/>
    <m/>
    <m/>
    <n v="13333"/>
    <m/>
    <m/>
    <m/>
    <m/>
    <m/>
    <m/>
    <m/>
    <m/>
    <m/>
    <m/>
    <n v="1600"/>
    <n v="0"/>
    <n v="11111"/>
    <n v="3125"/>
    <n v="8889"/>
    <n v="40875"/>
    <m/>
    <n v="8889"/>
    <m/>
    <m/>
  </r>
  <r>
    <n v="18577117"/>
    <n v="2"/>
    <x v="29"/>
    <m/>
    <x v="0"/>
    <s v="CT"/>
    <x v="13"/>
    <n v="2866"/>
    <x v="0"/>
    <s v="Asesor De Compras"/>
    <x v="11"/>
    <n v="6.8"/>
    <d v="1993-08-20T00:00:00"/>
    <s v="constanza.h19@gmail.com"/>
    <s v="villa padre hurtado pasaje 7 cardenal antonio samore 1062"/>
    <s v="Curicó"/>
    <n v="950259879"/>
    <s v="Soltero (a)"/>
    <s v="FONASA"/>
    <m/>
    <n v="3025"/>
    <n v="18738"/>
    <n v="18738"/>
    <n v="17391"/>
    <n v="13192"/>
    <m/>
    <m/>
    <n v="30000"/>
    <m/>
    <m/>
    <m/>
    <m/>
    <m/>
    <m/>
    <m/>
    <m/>
    <n v="24655"/>
    <m/>
    <m/>
    <n v="2002"/>
    <n v="25000"/>
    <n v="38"/>
    <n v="20000"/>
    <n v="128460"/>
    <m/>
    <n v="20000"/>
    <m/>
    <m/>
  </r>
  <r>
    <n v="15850696"/>
    <n v="3"/>
    <x v="30"/>
    <m/>
    <x v="5"/>
    <s v="CT"/>
    <x v="14"/>
    <n v="679"/>
    <x v="1"/>
    <s v="Vendedor(A)"/>
    <x v="27"/>
    <n v="19.980821917808218"/>
    <d v="1984-10-11T00:00:00"/>
    <m/>
    <m/>
    <m/>
    <m/>
    <m/>
    <m/>
    <m/>
    <m/>
    <m/>
    <m/>
    <n v="20460"/>
    <n v="15520"/>
    <m/>
    <n v="12500"/>
    <m/>
    <m/>
    <m/>
    <m/>
    <m/>
    <m/>
    <m/>
    <m/>
    <m/>
    <m/>
    <m/>
    <n v="233427"/>
    <n v="96755"/>
    <m/>
    <n v="4388"/>
    <m/>
    <m/>
    <m/>
    <m/>
    <m/>
    <n v="84700"/>
  </r>
  <r>
    <n v="9503353"/>
    <n v="9"/>
    <x v="31"/>
    <m/>
    <x v="0"/>
    <s v="ST"/>
    <x v="15"/>
    <n v="2865"/>
    <x v="6"/>
    <s v="Asistente De Bodega"/>
    <x v="28"/>
    <n v="19.989041095890411"/>
    <d v="1962-05-26T00:00:00"/>
    <m/>
    <m/>
    <m/>
    <m/>
    <m/>
    <m/>
    <m/>
    <m/>
    <n v="18738"/>
    <n v="18738"/>
    <n v="11253"/>
    <n v="8536"/>
    <n v="40000"/>
    <m/>
    <n v="40000"/>
    <m/>
    <m/>
    <m/>
    <m/>
    <m/>
    <n v="40000"/>
    <m/>
    <m/>
    <m/>
    <m/>
    <m/>
    <n v="0"/>
    <n v="25000"/>
    <m/>
    <m/>
    <m/>
    <m/>
    <m/>
    <m/>
    <m/>
  </r>
  <r>
    <n v="21284551"/>
    <n v="5"/>
    <x v="32"/>
    <m/>
    <x v="2"/>
    <s v="CT"/>
    <x v="15"/>
    <n v="2865"/>
    <x v="6"/>
    <s v="Asistente De Trastienda Calzado"/>
    <x v="29"/>
    <n v="3.6356164383561644"/>
    <d v="2003-04-22T00:00:00"/>
    <m/>
    <m/>
    <m/>
    <m/>
    <m/>
    <m/>
    <m/>
    <m/>
    <n v="0"/>
    <n v="0"/>
    <n v="7161"/>
    <n v="5432"/>
    <n v="17778"/>
    <m/>
    <n v="17778"/>
    <m/>
    <m/>
    <m/>
    <m/>
    <m/>
    <n v="17778"/>
    <m/>
    <m/>
    <m/>
    <m/>
    <m/>
    <n v="0"/>
    <n v="11111"/>
    <m/>
    <m/>
    <m/>
    <m/>
    <m/>
    <m/>
    <m/>
  </r>
  <r>
    <n v="18349995"/>
    <n v="5"/>
    <x v="33"/>
    <m/>
    <x v="1"/>
    <s v="CT"/>
    <x v="10"/>
    <n v="2866"/>
    <x v="0"/>
    <s v="Asesor De Compras"/>
    <x v="30"/>
    <n v="10.558904109589042"/>
    <d v="1993-04-27T00:00:00"/>
    <s v="Lopezromina1402@gmail.com"/>
    <s v="Villa Luis Orrego luco"/>
    <s v="Curicó"/>
    <n v="920404252"/>
    <s v="Soltero (a)"/>
    <s v="FONASA"/>
    <m/>
    <m/>
    <n v="12492"/>
    <n v="12492"/>
    <n v="18414"/>
    <n v="13968"/>
    <m/>
    <m/>
    <n v="20000"/>
    <m/>
    <m/>
    <m/>
    <m/>
    <m/>
    <m/>
    <m/>
    <m/>
    <m/>
    <m/>
    <m/>
    <n v="383"/>
    <n v="15278"/>
    <n v="150"/>
    <n v="13333"/>
    <n v="81937"/>
    <m/>
    <n v="13333"/>
    <m/>
    <m/>
  </r>
  <r>
    <n v="14285611"/>
    <n v="5"/>
    <x v="34"/>
    <m/>
    <x v="5"/>
    <s v="CT"/>
    <x v="16"/>
    <n v="679"/>
    <x v="1"/>
    <s v="Vendedor(A)"/>
    <x v="31"/>
    <n v="24.783561643835615"/>
    <d v="1974-03-25T00:00:00"/>
    <s v="ly.nlgpagliaro@gmail.com"/>
    <s v="Pje reinas luisas #395 &quot;Los Aromos&quot;"/>
    <s v="Curicó"/>
    <n v="994925504"/>
    <s v="Casado (a)"/>
    <s v="FONASA"/>
    <m/>
    <m/>
    <m/>
    <m/>
    <n v="18414"/>
    <n v="13968"/>
    <m/>
    <n v="11250"/>
    <m/>
    <m/>
    <m/>
    <m/>
    <n v="464000"/>
    <m/>
    <m/>
    <m/>
    <m/>
    <m/>
    <m/>
    <n v="404600"/>
    <n v="293958"/>
    <m/>
    <n v="1125"/>
    <m/>
    <m/>
    <m/>
    <m/>
    <m/>
    <n v="4200"/>
  </r>
  <r>
    <n v="14506328"/>
    <n v="0"/>
    <x v="35"/>
    <m/>
    <x v="1"/>
    <s v="CT"/>
    <x v="17"/>
    <n v="679"/>
    <x v="1"/>
    <s v="Vendedor(A)"/>
    <x v="32"/>
    <n v="14.106849315068493"/>
    <d v="1976-01-08T00:00:00"/>
    <s v="eluna2008luna@gmail.com"/>
    <s v="Laguna encantada 2260"/>
    <s v="Curicó"/>
    <n v="993529973"/>
    <s v="Soltero (a)"/>
    <s v="FONASA"/>
    <m/>
    <n v="19142"/>
    <m/>
    <m/>
    <n v="21483"/>
    <n v="16296"/>
    <m/>
    <n v="13125"/>
    <m/>
    <m/>
    <m/>
    <m/>
    <m/>
    <m/>
    <m/>
    <m/>
    <m/>
    <m/>
    <m/>
    <n v="162034"/>
    <n v="65460"/>
    <m/>
    <n v="2325"/>
    <m/>
    <m/>
    <m/>
    <m/>
    <m/>
    <n v="64750"/>
  </r>
  <r>
    <n v="9390703"/>
    <n v="5"/>
    <x v="36"/>
    <m/>
    <x v="0"/>
    <s v="CT"/>
    <x v="7"/>
    <n v="679"/>
    <x v="1"/>
    <s v="Vendedor(A)"/>
    <x v="33"/>
    <n v="17.80821917808219"/>
    <d v="1965-06-22T00:00:00"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</r>
  <r>
    <n v="16023715"/>
    <n v="5"/>
    <x v="37"/>
    <m/>
    <x v="1"/>
    <s v="CT"/>
    <x v="6"/>
    <n v="2866"/>
    <x v="0"/>
    <s v="Asesor De Compras"/>
    <x v="34"/>
    <n v="7.2986301369863016"/>
    <d v="1985-03-28T00:00:00"/>
    <s v="Ingridsoledad85@hotmail.com"/>
    <s v="Bombero garrido pasaje san jorge 967"/>
    <s v="Curicó"/>
    <n v="968443944"/>
    <s v="Soltero (a)"/>
    <s v="FONASA"/>
    <m/>
    <n v="19142"/>
    <n v="0"/>
    <n v="12492"/>
    <n v="20460"/>
    <n v="15520"/>
    <m/>
    <m/>
    <n v="19333"/>
    <m/>
    <m/>
    <m/>
    <m/>
    <m/>
    <m/>
    <m/>
    <m/>
    <m/>
    <m/>
    <n v="9595"/>
    <n v="4697"/>
    <n v="13889"/>
    <n v="6063"/>
    <n v="12889"/>
    <n v="70829"/>
    <m/>
    <n v="12889"/>
    <m/>
    <m/>
  </r>
  <r>
    <n v="17882371"/>
    <s v="K"/>
    <x v="38"/>
    <m/>
    <x v="0"/>
    <s v="CT"/>
    <x v="18"/>
    <n v="2866"/>
    <x v="0"/>
    <s v="Asesor Multimarca"/>
    <x v="35"/>
    <n v="8.5452054794520542"/>
    <d v="1991-11-09T00:00:00"/>
    <s v="sofiamorismunoz@gmail.com"/>
    <s v="La obra los niches"/>
    <s v="Curicó"/>
    <n v="946747877"/>
    <s v="Soltero (a)"/>
    <s v="FONASA"/>
    <m/>
    <n v="6050"/>
    <n v="18738"/>
    <n v="0"/>
    <n v="19437"/>
    <n v="14744"/>
    <m/>
    <m/>
    <n v="30000"/>
    <m/>
    <m/>
    <m/>
    <m/>
    <m/>
    <m/>
    <m/>
    <m/>
    <m/>
    <m/>
    <n v="2000"/>
    <n v="25824"/>
    <n v="25000"/>
    <n v="74475"/>
    <n v="20000"/>
    <n v="122496"/>
    <m/>
    <n v="20000"/>
    <m/>
    <m/>
  </r>
  <r>
    <n v="11558724"/>
    <n v="2"/>
    <x v="39"/>
    <m/>
    <x v="0"/>
    <s v="CT"/>
    <x v="19"/>
    <n v="2866"/>
    <x v="0"/>
    <s v="Asesor De Compras"/>
    <x v="36"/>
    <n v="10.693150684931506"/>
    <d v="1970-09-19T00:00:00"/>
    <m/>
    <m/>
    <m/>
    <m/>
    <m/>
    <m/>
    <m/>
    <m/>
    <n v="0"/>
    <n v="0"/>
    <m/>
    <m/>
    <m/>
    <m/>
    <m/>
    <m/>
    <m/>
    <m/>
    <m/>
    <m/>
    <m/>
    <m/>
    <m/>
    <m/>
    <m/>
    <m/>
    <n v="0"/>
    <m/>
    <m/>
    <m/>
    <n v="0"/>
    <m/>
    <m/>
    <m/>
    <m/>
  </r>
  <r>
    <n v="12371390"/>
    <n v="7"/>
    <x v="40"/>
    <m/>
    <x v="1"/>
    <s v="CT"/>
    <x v="20"/>
    <n v="679"/>
    <x v="1"/>
    <s v="Vendedor(A)"/>
    <x v="17"/>
    <n v="3.8410958904109589"/>
    <d v="1972-11-30T00:00:00"/>
    <m/>
    <m/>
    <m/>
    <m/>
    <m/>
    <m/>
    <m/>
    <m/>
    <m/>
    <m/>
    <n v="20460"/>
    <n v="15520"/>
    <m/>
    <m/>
    <m/>
    <m/>
    <m/>
    <m/>
    <m/>
    <m/>
    <m/>
    <m/>
    <m/>
    <m/>
    <m/>
    <n v="217875"/>
    <n v="85249"/>
    <m/>
    <n v="15688"/>
    <m/>
    <m/>
    <m/>
    <m/>
    <m/>
    <n v="47950"/>
  </r>
  <r>
    <n v="15946978"/>
    <n v="6"/>
    <x v="41"/>
    <m/>
    <x v="2"/>
    <s v="CT"/>
    <x v="6"/>
    <n v="2866"/>
    <x v="0"/>
    <s v="Asistente De Probadores"/>
    <x v="37"/>
    <n v="10.635616438356164"/>
    <d v="1984-12-17T00:00:00"/>
    <s v="Ccot.2701@gmail.com"/>
    <s v="Pobl guaiquillo psj los almendros norte 820"/>
    <s v="Curicó"/>
    <n v="967490207"/>
    <s v="Casado (a)"/>
    <s v="FONASA"/>
    <m/>
    <n v="31194"/>
    <n v="8328"/>
    <n v="8328"/>
    <n v="6138"/>
    <n v="4656"/>
    <m/>
    <m/>
    <n v="13333"/>
    <m/>
    <m/>
    <m/>
    <m/>
    <m/>
    <m/>
    <m/>
    <n v="110854"/>
    <m/>
    <m/>
    <m/>
    <n v="0"/>
    <n v="11111"/>
    <n v="33525"/>
    <n v="8889"/>
    <n v="49514"/>
    <m/>
    <n v="8889"/>
    <m/>
    <m/>
  </r>
  <r>
    <n v="19699295"/>
    <n v="2"/>
    <x v="42"/>
    <m/>
    <x v="0"/>
    <s v="CT"/>
    <x v="7"/>
    <n v="679"/>
    <x v="1"/>
    <s v="Vendedor(A)"/>
    <x v="34"/>
    <n v="7.2986301369863016"/>
    <d v="1997-05-17T00:00:00"/>
    <s v="valeska.parraquiroz@gmail.com"/>
    <s v="Camino Licantén 1587 casa 2 bombero Garrido"/>
    <s v="Curicó"/>
    <n v="973499875"/>
    <s v="Convive"/>
    <s v="FONASA"/>
    <m/>
    <m/>
    <m/>
    <m/>
    <m/>
    <m/>
    <m/>
    <m/>
    <m/>
    <m/>
    <m/>
    <m/>
    <m/>
    <m/>
    <m/>
    <m/>
    <m/>
    <m/>
    <m/>
    <m/>
    <n v="0"/>
    <m/>
    <m/>
    <m/>
    <m/>
    <m/>
    <m/>
    <m/>
    <m/>
  </r>
  <r>
    <n v="17182108"/>
    <n v="8"/>
    <x v="43"/>
    <m/>
    <x v="0"/>
    <s v="CT"/>
    <x v="4"/>
    <n v="653"/>
    <x v="3"/>
    <s v="Guardia"/>
    <x v="15"/>
    <n v="7.7589041095890412"/>
    <d v="1989-06-02T00:00:00"/>
    <m/>
    <m/>
    <m/>
    <m/>
    <m/>
    <m/>
    <m/>
    <m/>
    <n v="18738"/>
    <n v="18738"/>
    <n v="22506"/>
    <n v="17072"/>
    <m/>
    <m/>
    <m/>
    <m/>
    <m/>
    <m/>
    <m/>
    <m/>
    <m/>
    <m/>
    <m/>
    <n v="24655"/>
    <m/>
    <m/>
    <n v="0"/>
    <m/>
    <m/>
    <m/>
    <m/>
    <m/>
    <m/>
    <m/>
    <m/>
  </r>
  <r>
    <n v="18282236"/>
    <n v="1"/>
    <x v="44"/>
    <m/>
    <x v="0"/>
    <s v="CT"/>
    <x v="4"/>
    <n v="653"/>
    <x v="3"/>
    <s v="Guardia"/>
    <x v="8"/>
    <n v="3.7890410958904108"/>
    <d v="1993-01-19T00:00:00"/>
    <m/>
    <m/>
    <m/>
    <m/>
    <m/>
    <m/>
    <m/>
    <m/>
    <n v="18738"/>
    <n v="18738"/>
    <n v="12276"/>
    <n v="9312"/>
    <m/>
    <m/>
    <m/>
    <m/>
    <m/>
    <m/>
    <m/>
    <n v="30000"/>
    <m/>
    <n v="110854"/>
    <m/>
    <m/>
    <m/>
    <m/>
    <n v="0"/>
    <m/>
    <m/>
    <m/>
    <m/>
    <m/>
    <m/>
    <m/>
    <m/>
  </r>
  <r>
    <n v="25735658"/>
    <n v="2"/>
    <x v="45"/>
    <m/>
    <x v="0"/>
    <s v="CT"/>
    <x v="7"/>
    <n v="679"/>
    <x v="1"/>
    <s v="Vendedor(A)"/>
    <x v="38"/>
    <n v="7.9698630136986299"/>
    <d v="1978-09-17T00:00:00"/>
    <s v="nicmaryp@hotmail.com"/>
    <s v="Calle Leiden 1269"/>
    <s v="Curicó"/>
    <n v="999602523"/>
    <s v="Casado (a)"/>
    <s v="FONASA"/>
    <m/>
    <m/>
    <m/>
    <m/>
    <n v="20460"/>
    <n v="15520"/>
    <m/>
    <m/>
    <m/>
    <m/>
    <m/>
    <m/>
    <m/>
    <m/>
    <m/>
    <m/>
    <m/>
    <n v="24655"/>
    <m/>
    <n v="267503"/>
    <n v="134615"/>
    <m/>
    <n v="17063"/>
    <m/>
    <m/>
    <m/>
    <m/>
    <m/>
    <n v="164150"/>
  </r>
  <r>
    <n v="18577213"/>
    <n v="6"/>
    <x v="46"/>
    <m/>
    <x v="1"/>
    <s v="CT"/>
    <x v="20"/>
    <m/>
    <x v="1"/>
    <m/>
    <x v="39"/>
    <n v="2.4465753424657533"/>
    <d v="1993-09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71330"/>
    <n v="8"/>
    <x v="47"/>
    <m/>
    <x v="5"/>
    <s v="CT"/>
    <x v="11"/>
    <n v="2866"/>
    <x v="1"/>
    <s v="Asesor De Compras"/>
    <x v="24"/>
    <n v="12.304109589041095"/>
    <d v="1968-07-07T00:00:00"/>
    <s v="roypoxi1@gmail.com"/>
    <s v="Boldo 1 pasaje 4 #2138"/>
    <s v="Curicó"/>
    <n v="987800411"/>
    <s v="Convive"/>
    <s v="FONASA"/>
    <m/>
    <n v="6050"/>
    <m/>
    <m/>
    <n v="18414"/>
    <n v="13968"/>
    <m/>
    <m/>
    <n v="30000"/>
    <m/>
    <m/>
    <n v="375000"/>
    <m/>
    <m/>
    <m/>
    <m/>
    <m/>
    <n v="24655"/>
    <m/>
    <m/>
    <n v="817"/>
    <n v="25000"/>
    <n v="450"/>
    <m/>
    <n v="110614"/>
    <m/>
    <m/>
    <m/>
    <m/>
  </r>
  <r>
    <n v="13266064"/>
    <n v="6"/>
    <x v="48"/>
    <m/>
    <x v="0"/>
    <s v="CT"/>
    <x v="21"/>
    <n v="983"/>
    <x v="7"/>
    <s v="Coordinadora de Ventas"/>
    <x v="40"/>
    <n v="7.4712328767123291"/>
    <d v="1977-05-27T00:00:00"/>
    <m/>
    <m/>
    <m/>
    <m/>
    <m/>
    <m/>
    <m/>
    <m/>
    <m/>
    <m/>
    <n v="1001"/>
    <n v="776"/>
    <m/>
    <m/>
    <m/>
    <m/>
    <m/>
    <m/>
    <m/>
    <m/>
    <m/>
    <m/>
    <m/>
    <m/>
    <m/>
    <m/>
    <n v="0"/>
    <m/>
    <n v="31725"/>
    <m/>
    <m/>
    <m/>
    <m/>
    <m/>
    <m/>
  </r>
  <r>
    <n v="12775545"/>
    <n v="0"/>
    <x v="49"/>
    <m/>
    <x v="0"/>
    <s v="ST"/>
    <x v="4"/>
    <n v="436"/>
    <x v="8"/>
    <s v="Encargado De Seguridad"/>
    <x v="41"/>
    <n v="19.736986301369864"/>
    <d v="1975-01-08T00:00:00"/>
    <s v="rreyesaravena@yahoo.com"/>
    <s v="Calle San José 541"/>
    <s v="Curicó"/>
    <n v="982974055"/>
    <s v="Casado (a)"/>
    <s v="FONASA"/>
    <m/>
    <n v="9075"/>
    <m/>
    <m/>
    <n v="15345"/>
    <n v="11640"/>
    <m/>
    <m/>
    <m/>
    <m/>
    <m/>
    <m/>
    <m/>
    <m/>
    <m/>
    <m/>
    <m/>
    <m/>
    <m/>
    <m/>
    <n v="0"/>
    <m/>
    <m/>
    <m/>
    <m/>
    <m/>
    <m/>
    <m/>
    <m/>
  </r>
  <r>
    <n v="11368841"/>
    <n v="6"/>
    <x v="50"/>
    <m/>
    <x v="0"/>
    <s v="CT"/>
    <x v="4"/>
    <n v="653"/>
    <x v="3"/>
    <s v="Guardia"/>
    <x v="42"/>
    <n v="10.597260273972603"/>
    <d v="1969-12-04T00:00:00"/>
    <s v="Maaria.elenaa@gmail.com"/>
    <s v="Apostol Tomas #1647..B Garrido"/>
    <s v="Curicó"/>
    <n v="985066906"/>
    <s v="Divorc(a) Separ(a)"/>
    <s v="FONASA"/>
    <m/>
    <m/>
    <n v="18738"/>
    <n v="0"/>
    <n v="20460"/>
    <n v="15520"/>
    <m/>
    <m/>
    <m/>
    <m/>
    <m/>
    <m/>
    <m/>
    <m/>
    <m/>
    <m/>
    <m/>
    <m/>
    <m/>
    <m/>
    <n v="0"/>
    <m/>
    <m/>
    <m/>
    <m/>
    <m/>
    <m/>
    <m/>
    <m/>
  </r>
  <r>
    <n v="17509057"/>
    <n v="6"/>
    <x v="51"/>
    <m/>
    <x v="0"/>
    <s v="CT"/>
    <x v="22"/>
    <n v="2866"/>
    <x v="0"/>
    <s v="Asesor De Compras"/>
    <x v="43"/>
    <n v="9.6"/>
    <d v="1990-05-20T00:00:00"/>
    <s v="Maririve81@gmail.com"/>
    <s v="Valles de Molina calle 3 casa 3286"/>
    <s v="Molina"/>
    <n v="946405721"/>
    <s v="Soltero (a)"/>
    <s v="FONASA"/>
    <n v="60000"/>
    <m/>
    <n v="18738"/>
    <n v="18738"/>
    <n v="20460"/>
    <n v="15520"/>
    <m/>
    <m/>
    <n v="29000"/>
    <m/>
    <m/>
    <m/>
    <m/>
    <m/>
    <m/>
    <m/>
    <m/>
    <n v="24655"/>
    <m/>
    <m/>
    <n v="101"/>
    <n v="25000"/>
    <n v="338"/>
    <n v="19333"/>
    <n v="121091"/>
    <m/>
    <n v="19333"/>
    <m/>
    <m/>
  </r>
  <r>
    <n v="21764650"/>
    <n v="2"/>
    <x v="52"/>
    <m/>
    <x v="2"/>
    <s v="CT"/>
    <x v="12"/>
    <m/>
    <x v="9"/>
    <m/>
    <x v="44"/>
    <n v="1.263013698630137"/>
    <d v="2005-01-23T00:00:00"/>
    <s v="Matias.Rodriguezt2014@Gmail.Co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54771"/>
    <n v="7"/>
    <x v="53"/>
    <m/>
    <x v="5"/>
    <s v="CT"/>
    <x v="8"/>
    <n v="2866"/>
    <x v="0"/>
    <s v="Asesor De Compras"/>
    <x v="45"/>
    <n v="13.109589041095891"/>
    <d v="1988-10-18T00:00:00"/>
    <s v="nataliescrf@gmail.com"/>
    <s v="villa Nueva Galilea pasaje lujo 2103"/>
    <s v="Curicó"/>
    <n v="998315729"/>
    <s v="Soltero (a)"/>
    <s v="FONASA"/>
    <m/>
    <n v="31194"/>
    <n v="0"/>
    <n v="0"/>
    <m/>
    <m/>
    <m/>
    <m/>
    <m/>
    <m/>
    <m/>
    <m/>
    <m/>
    <m/>
    <m/>
    <m/>
    <m/>
    <m/>
    <m/>
    <m/>
    <n v="0"/>
    <n v="6250"/>
    <m/>
    <m/>
    <n v="0"/>
    <m/>
    <m/>
    <m/>
    <m/>
  </r>
  <r>
    <n v="20061719"/>
    <n v="3"/>
    <x v="54"/>
    <m/>
    <x v="2"/>
    <s v="CT"/>
    <x v="5"/>
    <m/>
    <x v="4"/>
    <m/>
    <x v="46"/>
    <n v="2.8109589041095893"/>
    <d v="1998-10-01T00:00:00"/>
    <s v="vaniasaavedraj@gmail.com"/>
    <s v="El maiten km. 5,1 "/>
    <s v="Los Niches"/>
    <n v="948740451"/>
    <s v="Soltero (a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737318"/>
    <n v="2"/>
    <x v="55"/>
    <m/>
    <x v="2"/>
    <s v="CT"/>
    <x v="12"/>
    <m/>
    <x v="9"/>
    <m/>
    <x v="47"/>
    <n v="1.1041095890410959"/>
    <d v="2004-09-22T00:00:00"/>
    <s v="matiassalamanca599@gmail.co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54464"/>
    <n v="7"/>
    <x v="56"/>
    <m/>
    <x v="0"/>
    <s v="CT"/>
    <x v="23"/>
    <n v="2866"/>
    <x v="0"/>
    <s v="Asesor Click And Collect"/>
    <x v="48"/>
    <n v="7.720547945205479"/>
    <d v="1993-03-25T00:00:00"/>
    <s v="Karidami97@gmail.com"/>
    <s v="Villa bicentenario 2 pasaje 7 1571"/>
    <s v="Romeral"/>
    <n v="977040447"/>
    <s v="Soltero (a)"/>
    <s v="FONASA"/>
    <m/>
    <n v="3025"/>
    <n v="0"/>
    <n v="18738"/>
    <n v="18414"/>
    <n v="13968"/>
    <m/>
    <m/>
    <n v="30000"/>
    <m/>
    <m/>
    <m/>
    <m/>
    <m/>
    <m/>
    <m/>
    <m/>
    <m/>
    <m/>
    <m/>
    <n v="1767"/>
    <n v="25000"/>
    <m/>
    <n v="20000"/>
    <n v="107139"/>
    <m/>
    <n v="20000"/>
    <m/>
    <m/>
  </r>
  <r>
    <n v="19923469"/>
    <n v="2"/>
    <x v="57"/>
    <m/>
    <x v="1"/>
    <s v="CT"/>
    <x v="3"/>
    <n v="48"/>
    <x v="2"/>
    <s v="Asistente De Display"/>
    <x v="3"/>
    <n v="3.4547945205479453"/>
    <d v="1998-04-05T00:00:00"/>
    <m/>
    <m/>
    <m/>
    <m/>
    <m/>
    <m/>
    <m/>
    <m/>
    <n v="6662"/>
    <n v="6662"/>
    <n v="10230"/>
    <n v="7760"/>
    <m/>
    <m/>
    <m/>
    <m/>
    <m/>
    <m/>
    <m/>
    <m/>
    <m/>
    <m/>
    <m/>
    <m/>
    <m/>
    <m/>
    <n v="0"/>
    <m/>
    <m/>
    <m/>
    <m/>
    <m/>
    <m/>
    <m/>
    <m/>
  </r>
  <r>
    <n v="17443988"/>
    <n v="5"/>
    <x v="58"/>
    <m/>
    <x v="0"/>
    <s v="CT"/>
    <x v="23"/>
    <n v="2866"/>
    <x v="0"/>
    <s v="Asesor Click And Collect"/>
    <x v="26"/>
    <n v="6.5123287671232877"/>
    <d v="1990-07-17T00:00:00"/>
    <s v="Ignaciotoledoreyes@gmail.com"/>
    <s v="Pasaje 2 valle don Felipe 143 Santa Fe"/>
    <s v="Curicó"/>
    <n v="930037609"/>
    <s v="Convive"/>
    <s v="FONASA"/>
    <m/>
    <m/>
    <n v="18738"/>
    <n v="18738"/>
    <n v="20460"/>
    <n v="15520"/>
    <m/>
    <m/>
    <n v="30000"/>
    <m/>
    <m/>
    <m/>
    <m/>
    <m/>
    <m/>
    <n v="110854"/>
    <m/>
    <m/>
    <m/>
    <m/>
    <n v="0"/>
    <n v="25000"/>
    <m/>
    <n v="20000"/>
    <n v="120433"/>
    <m/>
    <n v="20000"/>
    <m/>
    <m/>
  </r>
  <r>
    <n v="10792320"/>
    <n v="9"/>
    <x v="59"/>
    <m/>
    <x v="3"/>
    <s v="CT"/>
    <x v="11"/>
    <n v="679"/>
    <x v="1"/>
    <s v="Vendedor(A)"/>
    <x v="49"/>
    <n v="21.479452054794521"/>
    <d v="1972-06-05T00:00:00"/>
    <s v="christorfu@gmail.com"/>
    <s v="Villa Galilea pasaje Turín 1887"/>
    <s v="Curicó"/>
    <n v="999647429"/>
    <s v="Casado (a)"/>
    <s v="ISAPRE"/>
    <m/>
    <m/>
    <m/>
    <m/>
    <n v="14014"/>
    <n v="10864"/>
    <m/>
    <m/>
    <m/>
    <m/>
    <m/>
    <m/>
    <m/>
    <m/>
    <m/>
    <m/>
    <m/>
    <m/>
    <m/>
    <m/>
    <n v="0"/>
    <m/>
    <m/>
    <m/>
    <m/>
    <m/>
    <m/>
    <m/>
    <m/>
  </r>
  <r>
    <n v="14285667"/>
    <n v="0"/>
    <x v="60"/>
    <m/>
    <x v="3"/>
    <s v="CT"/>
    <x v="24"/>
    <n v="679"/>
    <x v="1"/>
    <s v="Vendedor(A)"/>
    <x v="50"/>
    <n v="23.706849315068492"/>
    <d v="1974-03-10T00:00:00"/>
    <s v="rositavargas007@gmail.com"/>
    <s v="Bombero Garrido San Ricardo #1147"/>
    <s v="Curico"/>
    <n v="964233235"/>
    <s v="Divorc(a) Separ(a)"/>
    <s v="FONASA"/>
    <m/>
    <m/>
    <m/>
    <m/>
    <n v="17391"/>
    <n v="13192"/>
    <m/>
    <n v="10625"/>
    <m/>
    <m/>
    <m/>
    <m/>
    <m/>
    <m/>
    <m/>
    <m/>
    <m/>
    <m/>
    <m/>
    <n v="104225"/>
    <n v="41891"/>
    <m/>
    <n v="1125"/>
    <m/>
    <m/>
    <m/>
    <m/>
    <m/>
    <n v="28700"/>
  </r>
  <r>
    <n v="17819820"/>
    <n v="3"/>
    <x v="61"/>
    <m/>
    <x v="5"/>
    <s v="CT"/>
    <x v="25"/>
    <n v="679"/>
    <x v="1"/>
    <s v="Vendedor(A)"/>
    <x v="51"/>
    <n v="14.126027397260273"/>
    <d v="1991-01-10T00:00:00"/>
    <s v="Jocelinevilches@gmail.com"/>
    <s v="San Jorge de romeral avda principal 510"/>
    <s v="Molina"/>
    <n v="946490263"/>
    <s v="Soltero (a)"/>
    <s v="FONASA"/>
    <m/>
    <n v="31194"/>
    <m/>
    <m/>
    <m/>
    <m/>
    <m/>
    <m/>
    <m/>
    <m/>
    <m/>
    <m/>
    <m/>
    <m/>
    <m/>
    <m/>
    <m/>
    <m/>
    <m/>
    <m/>
    <n v="0"/>
    <m/>
    <m/>
    <m/>
    <m/>
    <m/>
    <m/>
    <m/>
    <m/>
  </r>
  <r>
    <n v="20150547"/>
    <s v="K"/>
    <x v="62"/>
    <m/>
    <x v="0"/>
    <s v="CT"/>
    <x v="4"/>
    <n v="653"/>
    <x v="3"/>
    <s v="Guardia"/>
    <x v="52"/>
    <n v="1.4547945205479451"/>
    <d v="1999-06-23T00:00:00"/>
    <s v="trivillegasd@gmail.com"/>
    <s v="CALLE LINARES CASA 3909, MOLINA"/>
    <s v="Molina"/>
    <n v="948922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92117"/>
    <n v="2"/>
    <x v="63"/>
    <m/>
    <x v="0"/>
    <s v="ST"/>
    <x v="4"/>
    <n v="653"/>
    <x v="3"/>
    <s v="Guardia"/>
    <x v="41"/>
    <n v="19.736986301369864"/>
    <d v="1966-05-13T00:00:00"/>
    <m/>
    <m/>
    <m/>
    <m/>
    <m/>
    <m/>
    <m/>
    <m/>
    <n v="18738"/>
    <n v="18738"/>
    <n v="20460"/>
    <n v="15520"/>
    <m/>
    <m/>
    <m/>
    <m/>
    <m/>
    <m/>
    <m/>
    <n v="30000"/>
    <m/>
    <m/>
    <m/>
    <m/>
    <m/>
    <m/>
    <n v="0"/>
    <m/>
    <m/>
    <m/>
    <m/>
    <m/>
    <m/>
    <m/>
    <m/>
  </r>
  <r>
    <n v="27033023"/>
    <n v="1"/>
    <x v="64"/>
    <m/>
    <x v="0"/>
    <s v="CT"/>
    <x v="5"/>
    <n v="373"/>
    <x v="4"/>
    <m/>
    <x v="9"/>
    <n v="1.4684931506849315"/>
    <d v="1994-11-2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60259"/>
    <n v="4"/>
    <x v="65"/>
    <m/>
    <x v="1"/>
    <s v="CT"/>
    <x v="2"/>
    <n v="2866"/>
    <x v="0"/>
    <s v="Asesor De Compras"/>
    <x v="26"/>
    <n v="6.5123287671232877"/>
    <d v="1970-03-30T00:00:00"/>
    <s v="Geozamorano865@gmail.com"/>
    <s v="Villa san Hilario pasaje 6 #2117"/>
    <s v="Molina"/>
    <n v="977442492"/>
    <s v="Casado (a)"/>
    <s v="FONASA"/>
    <m/>
    <m/>
    <n v="0"/>
    <n v="12492"/>
    <n v="20460"/>
    <n v="15520"/>
    <m/>
    <m/>
    <n v="19333"/>
    <m/>
    <m/>
    <m/>
    <m/>
    <m/>
    <m/>
    <m/>
    <m/>
    <m/>
    <m/>
    <m/>
    <n v="0"/>
    <n v="16667"/>
    <m/>
    <n v="12889"/>
    <n v="84278"/>
    <m/>
    <n v="12889"/>
    <m/>
    <m/>
  </r>
  <r>
    <n v="20815892"/>
    <n v="9"/>
    <x v="66"/>
    <m/>
    <x v="0"/>
    <s v="CT"/>
    <x v="12"/>
    <m/>
    <x v="9"/>
    <m/>
    <x v="53"/>
    <n v="0.35068493150684932"/>
    <d v="2002-06-03T00:00:00"/>
    <m/>
    <m/>
    <m/>
    <n v="9913127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25329"/>
    <n v="4"/>
    <x v="67"/>
    <m/>
    <x v="0"/>
    <s v="CT"/>
    <x v="4"/>
    <n v="653"/>
    <x v="3"/>
    <s v="Guardia"/>
    <x v="54"/>
    <n v="0.45205479452054792"/>
    <d v="1981-12-03T00:00:00"/>
    <m/>
    <m/>
    <m/>
    <n v="97825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2" cacheId="1" applyNumberFormats="0" applyBorderFormats="0" applyFontFormats="0" applyPatternFormats="0" applyAlignmentFormats="0" applyWidthHeightFormats="1" dataCaption="Valores" grandTotalCaption="Total " updatedVersion="7" minRefreshableVersion="3" useAutoFormatting="1" itemPrintTitles="1" createdVersion="5" indent="0" outline="1" outlineData="1" multipleFieldFilters="0" chartFormat="1" colHeaderCaption="Jor">
  <location ref="J2:M11" firstHeaderRow="1" firstDataRow="2" firstDataCol="1"/>
  <pivotFields count="48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0">
        <item sd="0" x="0"/>
        <item sd="0" x="1"/>
        <item sd="0" x="2"/>
        <item sd="0" x="3"/>
        <item sd="0" x="8"/>
        <item sd="0" x="9"/>
        <item sd="0" x="12"/>
        <item sd="0" x="14"/>
        <item sd="0" x="15"/>
        <item sd="0" x="16"/>
        <item sd="0" x="17"/>
        <item sd="0" x="18"/>
        <item sd="0" x="20"/>
        <item sd="0" x="21"/>
        <item sd="0" m="1" x="74"/>
        <item sd="0" m="1" x="75"/>
        <item sd="0" x="22"/>
        <item sd="0" x="23"/>
        <item sd="0" x="24"/>
        <item sd="0" x="25"/>
        <item sd="0" x="26"/>
        <item sd="0" x="27"/>
        <item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7"/>
        <item sd="0" x="48"/>
        <item sd="0" x="49"/>
        <item sd="0" x="50"/>
        <item sd="0" x="51"/>
        <item sd="0" m="1" x="76"/>
        <item sd="0" x="53"/>
        <item sd="0" x="56"/>
        <item sd="0" m="1" x="73"/>
        <item sd="0" x="57"/>
        <item sd="0" x="58"/>
        <item sd="0" x="59"/>
        <item sd="0" x="60"/>
        <item sd="0" x="61"/>
        <item sd="0" x="63"/>
        <item sd="0" x="65"/>
        <item sd="0" x="13"/>
        <item sd="0" x="19"/>
        <item sd="0" x="46"/>
        <item sd="0" m="1" x="77"/>
        <item sd="0" m="1" x="72"/>
        <item sd="0" m="1" x="71"/>
        <item sd="0" m="1" x="78"/>
        <item sd="0" m="1" x="69"/>
        <item sd="0" x="54"/>
        <item sd="0" x="5"/>
        <item sd="0" m="1" x="70"/>
        <item sd="0" x="11"/>
        <item sd="0" x="6"/>
        <item sd="0" x="7"/>
        <item sd="0" x="4"/>
        <item sd="0" x="62"/>
        <item sd="0" x="10"/>
        <item sd="0" x="64"/>
        <item m="1" x="68"/>
        <item x="52"/>
        <item x="55"/>
        <item x="66"/>
        <item x="67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2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multipleItemSelectionAllowed="1" showAll="0">
      <items count="8">
        <item x="4"/>
        <item x="2"/>
        <item h="1" x="3"/>
        <item h="1" x="1"/>
        <item h="1" x="5"/>
        <item h="1" m="1" x="6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9">
        <item sd="0" x="15"/>
        <item sd="0" x="1"/>
        <item sd="0" x="5"/>
        <item sd="0" x="7"/>
        <item sd="0" x="24"/>
        <item sd="0" x="14"/>
        <item sd="0" x="2"/>
        <item sd="0" x="18"/>
        <item sd="0" x="3"/>
        <item sd="0" x="16"/>
        <item sd="0" x="20"/>
        <item sd="0" x="25"/>
        <item sd="0" x="21"/>
        <item sd="0" x="11"/>
        <item sd="0" x="22"/>
        <item sd="0" x="9"/>
        <item sd="0" m="1" x="27"/>
        <item sd="0" x="6"/>
        <item sd="0" x="23"/>
        <item sd="0" x="4"/>
        <item sd="0" x="12"/>
        <item sd="0" x="8"/>
        <item sd="0" x="13"/>
        <item sd="0" x="0"/>
        <item sd="0" x="10"/>
        <item sd="0" x="19"/>
        <item sd="0" x="17"/>
        <item m="1" x="26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>
      <items count="12">
        <item x="0"/>
        <item m="1" x="10"/>
        <item x="6"/>
        <item x="2"/>
        <item sd="0" x="4"/>
        <item x="5"/>
        <item x="7"/>
        <item x="8"/>
        <item x="3"/>
        <item x="9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>
      <items count="62">
        <item x="31"/>
        <item x="50"/>
        <item x="49"/>
        <item x="19"/>
        <item x="13"/>
        <item x="18"/>
        <item x="28"/>
        <item x="27"/>
        <item x="41"/>
        <item x="20"/>
        <item x="21"/>
        <item x="33"/>
        <item x="22"/>
        <item x="2"/>
        <item x="51"/>
        <item x="32"/>
        <item x="25"/>
        <item x="1"/>
        <item x="45"/>
        <item x="24"/>
        <item x="36"/>
        <item x="37"/>
        <item x="42"/>
        <item x="30"/>
        <item x="43"/>
        <item m="1" x="55"/>
        <item x="35"/>
        <item x="0"/>
        <item m="1" x="59"/>
        <item x="15"/>
        <item x="48"/>
        <item x="40"/>
        <item x="34"/>
        <item x="16"/>
        <item x="11"/>
        <item x="14"/>
        <item x="7"/>
        <item x="26"/>
        <item x="23"/>
        <item x="17"/>
        <item x="8"/>
        <item x="29"/>
        <item m="1" x="58"/>
        <item x="3"/>
        <item x="12"/>
        <item x="39"/>
        <item m="1" x="60"/>
        <item m="1" x="57"/>
        <item x="46"/>
        <item x="5"/>
        <item x="10"/>
        <item x="38"/>
        <item x="6"/>
        <item x="4"/>
        <item x="52"/>
        <item x="9"/>
        <item m="1" x="56"/>
        <item x="44"/>
        <item x="47"/>
        <item x="53"/>
        <item x="5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8"/>
    <field x="2"/>
    <field x="10"/>
  </rowFields>
  <rowItems count="8">
    <i>
      <x/>
    </i>
    <i>
      <x v="2"/>
    </i>
    <i>
      <x v="13"/>
    </i>
    <i>
      <x v="17"/>
    </i>
    <i>
      <x v="19"/>
    </i>
    <i>
      <x v="20"/>
    </i>
    <i>
      <x v="2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cargo nuevo" fld="8" subtotal="count" baseField="0" baseItem="0"/>
  </dataFields>
  <conditionalFormats count="1">
    <conditionalFormat priority="1">
      <pivotAreas count="28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1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">
              <x v="27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1" applyNumberFormats="0" applyBorderFormats="0" applyFontFormats="0" applyPatternFormats="0" applyAlignmentFormats="0" applyWidthHeightFormats="1" dataCaption="Valores" grandTotalCaption="Total " updatedVersion="7" minRefreshableVersion="3" useAutoFormatting="1" itemPrintTitles="1" createdVersion="5" indent="0" outline="1" outlineData="1" multipleFieldFilters="0" chartFormat="1" colHeaderCaption="Jor">
  <location ref="A2:H14" firstHeaderRow="1" firstDataRow="2" firstDataCol="1"/>
  <pivotFields count="48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0">
        <item sd="0" x="0"/>
        <item sd="0" x="1"/>
        <item sd="0" x="2"/>
        <item sd="0" x="3"/>
        <item sd="0" x="8"/>
        <item sd="0" x="9"/>
        <item sd="0" x="12"/>
        <item sd="0" x="14"/>
        <item sd="0" x="15"/>
        <item sd="0" x="16"/>
        <item sd="0" x="17"/>
        <item sd="0" x="18"/>
        <item sd="0" x="20"/>
        <item sd="0" x="21"/>
        <item sd="0" m="1" x="74"/>
        <item sd="0" m="1" x="75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7"/>
        <item sd="0" x="48"/>
        <item sd="0" x="49"/>
        <item sd="0" x="50"/>
        <item sd="0" x="51"/>
        <item sd="0" m="1" x="76"/>
        <item sd="0" x="53"/>
        <item sd="0" x="56"/>
        <item sd="0" m="1" x="73"/>
        <item sd="0" x="57"/>
        <item sd="0" x="58"/>
        <item sd="0" x="59"/>
        <item sd="0" x="60"/>
        <item sd="0" x="61"/>
        <item sd="0" x="63"/>
        <item sd="0" x="65"/>
        <item sd="0" x="13"/>
        <item sd="0" x="19"/>
        <item sd="0" x="46"/>
        <item sd="0" m="1" x="77"/>
        <item sd="0" m="1" x="72"/>
        <item sd="0" m="1" x="71"/>
        <item sd="0" m="1" x="78"/>
        <item sd="0" m="1" x="69"/>
        <item sd="0" x="54"/>
        <item sd="0" x="5"/>
        <item sd="0" m="1" x="70"/>
        <item sd="0" x="11"/>
        <item sd="0" x="6"/>
        <item sd="0" x="7"/>
        <item sd="0" x="4"/>
        <item sd="0" x="62"/>
        <item sd="0" x="10"/>
        <item sd="0" x="64"/>
        <item m="1" x="68"/>
        <item x="52"/>
        <item x="55"/>
        <item x="66"/>
        <item x="67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2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multipleItemSelectionAllowed="1" showAll="0">
      <items count="8">
        <item x="4"/>
        <item x="2"/>
        <item x="3"/>
        <item x="1"/>
        <item x="5"/>
        <item m="1" x="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>
      <items count="12">
        <item sd="0" x="0"/>
        <item sd="0" m="1" x="10"/>
        <item sd="0" x="6"/>
        <item sd="0" x="2"/>
        <item sd="0" x="4"/>
        <item sd="0" x="7"/>
        <item sd="0" x="8"/>
        <item sd="0" x="3"/>
        <item sd="0" x="1"/>
        <item sd="0" x="5"/>
        <item sd="0" x="9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>
      <items count="62">
        <item x="31"/>
        <item x="50"/>
        <item x="49"/>
        <item x="19"/>
        <item x="13"/>
        <item x="18"/>
        <item x="28"/>
        <item x="27"/>
        <item x="41"/>
        <item x="20"/>
        <item x="21"/>
        <item x="33"/>
        <item x="22"/>
        <item x="2"/>
        <item x="51"/>
        <item x="32"/>
        <item x="25"/>
        <item x="1"/>
        <item x="45"/>
        <item x="24"/>
        <item x="36"/>
        <item x="37"/>
        <item x="42"/>
        <item x="30"/>
        <item x="43"/>
        <item m="1" x="55"/>
        <item x="35"/>
        <item x="0"/>
        <item m="1" x="59"/>
        <item x="15"/>
        <item x="48"/>
        <item x="40"/>
        <item x="34"/>
        <item x="16"/>
        <item x="11"/>
        <item x="14"/>
        <item x="7"/>
        <item x="26"/>
        <item x="23"/>
        <item x="17"/>
        <item x="8"/>
        <item x="29"/>
        <item m="1" x="58"/>
        <item x="3"/>
        <item x="12"/>
        <item x="39"/>
        <item m="1" x="60"/>
        <item m="1" x="57"/>
        <item x="46"/>
        <item x="5"/>
        <item x="10"/>
        <item x="38"/>
        <item x="6"/>
        <item x="4"/>
        <item x="52"/>
        <item x="9"/>
        <item m="1" x="56"/>
        <item x="44"/>
        <item x="47"/>
        <item x="53"/>
        <item x="5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2"/>
    <field x="1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Cuenta de cargo nuevo" fld="8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" cacheId="0" applyNumberFormats="0" applyBorderFormats="0" applyFontFormats="0" applyPatternFormats="0" applyAlignmentFormats="0" applyWidthHeightFormats="1" dataCaption="Valores" grandTotalCaption="Total " updatedVersion="7" minRefreshableVersion="3" useAutoFormatting="1" itemPrintTitles="1" createdVersion="7" indent="0" compact="0" outline="1" outlineData="1" compactData="0" multipleFieldFilters="0" chartFormat="19" rowHeaderCaption="Nomina" colHeaderCaption="Jor">
  <location ref="A5:J9" firstHeaderRow="1" firstDataRow="2" firstDataCol="2" rowPageCount="2" colPageCount="1"/>
  <pivotFields count="18">
    <pivotField compact="0" showAll="0" insertBlankRow="1"/>
    <pivotField compact="0" showAll="0" defaultSubtotal="0"/>
    <pivotField compact="0" showAll="0" defaultSubtotal="0"/>
    <pivotField name="Nombre " axis="axisRow" compact="0" showAll="0" defaultSubtotal="0">
      <items count="164">
        <item x="0"/>
        <item x="1"/>
        <item x="2"/>
        <item x="3"/>
        <item m="1" x="146"/>
        <item x="4"/>
        <item x="5"/>
        <item x="6"/>
        <item x="7"/>
        <item x="8"/>
        <item x="9"/>
        <item m="1" x="149"/>
        <item x="10"/>
        <item x="11"/>
        <item x="12"/>
        <item x="13"/>
        <item x="14"/>
        <item x="15"/>
        <item m="1" x="155"/>
        <item x="16"/>
        <item x="17"/>
        <item x="18"/>
        <item x="19"/>
        <item x="20"/>
        <item x="21"/>
        <item x="22"/>
        <item x="23"/>
        <item x="24"/>
        <item m="1" x="151"/>
        <item x="25"/>
        <item x="26"/>
        <item x="27"/>
        <item x="28"/>
        <item m="1" x="154"/>
        <item x="29"/>
        <item x="30"/>
        <item x="31"/>
        <item x="32"/>
        <item x="33"/>
        <item m="1" x="162"/>
        <item x="34"/>
        <item x="35"/>
        <item x="36"/>
        <item x="37"/>
        <item x="38"/>
        <item m="1" x="157"/>
        <item m="1" x="15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48"/>
        <item x="68"/>
        <item x="69"/>
        <item x="70"/>
        <item x="71"/>
        <item x="72"/>
        <item m="1" x="158"/>
        <item x="73"/>
        <item x="74"/>
        <item x="75"/>
        <item x="76"/>
        <item x="77"/>
        <item x="78"/>
        <item m="1" x="152"/>
        <item x="79"/>
        <item x="80"/>
        <item x="81"/>
        <item x="82"/>
        <item x="83"/>
        <item x="84"/>
        <item x="85"/>
        <item m="1" x="153"/>
        <item m="1" x="145"/>
        <item x="86"/>
        <item x="87"/>
        <item x="88"/>
        <item x="89"/>
        <item x="90"/>
        <item x="91"/>
        <item x="92"/>
        <item x="93"/>
        <item x="94"/>
        <item x="95"/>
        <item m="1" x="163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61"/>
        <item x="114"/>
        <item x="115"/>
        <item x="116"/>
        <item x="117"/>
        <item x="119"/>
        <item m="1" x="150"/>
        <item x="120"/>
        <item m="1" x="156"/>
        <item x="121"/>
        <item x="122"/>
        <item x="123"/>
        <item x="124"/>
        <item m="1" x="160"/>
        <item x="125"/>
        <item x="126"/>
        <item x="127"/>
        <item m="1" x="147"/>
        <item x="128"/>
        <item x="129"/>
        <item x="130"/>
        <item x="131"/>
        <item x="132"/>
        <item m="1" x="143"/>
        <item m="1" x="144"/>
        <item x="133"/>
        <item x="134"/>
        <item x="135"/>
        <item x="136"/>
        <item x="137"/>
        <item x="138"/>
        <item x="139"/>
        <item x="140"/>
        <item x="141"/>
        <item x="142"/>
        <item x="118"/>
      </items>
    </pivotField>
    <pivotField compact="0" showAll="0" defaultSubtotal="0"/>
    <pivotField compact="0" showAll="0" defaultSubtotal="0"/>
    <pivotField axis="axisPage" compact="0" showAll="0" defaultSubtotal="0">
      <items count="37">
        <item x="0"/>
        <item x="3"/>
        <item x="26"/>
        <item x="12"/>
        <item x="2"/>
        <item x="9"/>
        <item x="13"/>
        <item x="23"/>
        <item x="29"/>
        <item m="1" x="36"/>
        <item x="1"/>
        <item x="31"/>
        <item x="15"/>
        <item x="5"/>
        <item x="27"/>
        <item x="7"/>
        <item x="32"/>
        <item x="18"/>
        <item x="19"/>
        <item x="4"/>
        <item x="33"/>
        <item x="22"/>
        <item x="25"/>
        <item x="17"/>
        <item x="21"/>
        <item x="10"/>
        <item x="28"/>
        <item x="30"/>
        <item x="11"/>
        <item x="6"/>
        <item x="16"/>
        <item x="20"/>
        <item x="14"/>
        <item x="24"/>
        <item m="1" x="35"/>
        <item x="8"/>
        <item x="34"/>
      </items>
    </pivotField>
    <pivotField axis="axisPage" compact="0" multipleItemSelectionAllowed="1" showAll="0" insertBlankRow="1">
      <items count="32">
        <item sd="0" x="15"/>
        <item sd="0" x="13"/>
        <item sd="0" x="1"/>
        <item sd="0" x="4"/>
        <item sd="0" x="0"/>
        <item sd="0" x="5"/>
        <item sd="0" x="3"/>
        <item sd="0" x="7"/>
        <item sd="0" x="8"/>
        <item sd="0" x="20"/>
        <item sd="0" x="22"/>
        <item sd="0" m="1" x="30"/>
        <item sd="0" x="21"/>
        <item sd="0" x="11"/>
        <item sd="0" x="10"/>
        <item sd="0" x="25"/>
        <item sd="0" x="17"/>
        <item sd="0" x="9"/>
        <item sd="0" x="16"/>
        <item sd="0" x="19"/>
        <item sd="0" x="18"/>
        <item sd="0" x="23"/>
        <item sd="0" m="1" x="29"/>
        <item sd="0" x="14"/>
        <item sd="0" x="27"/>
        <item sd="0" x="28"/>
        <item sd="0" x="26"/>
        <item sd="0" x="12"/>
        <item sd="0" x="6"/>
        <item sd="0" x="2"/>
        <item x="24"/>
        <item t="default" sd="0"/>
      </items>
    </pivotField>
    <pivotField compact="0" showAll="0" defaultSubtotal="0"/>
    <pivotField compact="0" numFmtId="14" showAll="0" defaultSubtotal="0"/>
    <pivotField compact="0" numFmtId="14" showAll="0" defaultSubtotal="0"/>
    <pivotField compact="0" numFmtId="14" showAll="0" defaultSubtotal="0"/>
    <pivotField compact="0" showAll="0" defaultSubtotal="0"/>
    <pivotField compact="0" numFmtId="14" showAll="0" defaultSubtotal="0"/>
    <pivotField axis="axisCol" dataField="1" compact="0" showAll="0" insertBlankRow="1">
      <items count="8">
        <item x="6"/>
        <item x="5"/>
        <item x="3"/>
        <item x="4"/>
        <item x="2"/>
        <item x="1"/>
        <item x="0"/>
        <item t="default"/>
      </items>
    </pivotField>
    <pivotField compact="0" showAll="0" defaultSubtotal="0"/>
    <pivotField compact="0" showAll="0" defaultSubtotal="0"/>
    <pivotField axis="axisRow" compact="0" showAll="0" defaultSubtotal="0">
      <items count="7">
        <item h="1" sd="0" x="2"/>
        <item h="1" sd="0" x="4"/>
        <item h="1" sd="0" x="3"/>
        <item sd="0" x="0"/>
        <item h="1" sd="0" x="6"/>
        <item sd="0" x="1"/>
        <item h="1" sd="0" x="5"/>
      </items>
    </pivotField>
  </pivotFields>
  <rowFields count="2">
    <field x="17"/>
    <field x="3"/>
  </rowFields>
  <rowItems count="3">
    <i>
      <x v="3"/>
    </i>
    <i>
      <x v="5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6" hier="-1"/>
    <pageField fld="7" hier="-1"/>
  </pageFields>
  <dataFields count="1">
    <dataField name="Cuenta de Jor" fld="14" subtotal="count" baseField="5" baseItem="4"/>
  </dataFields>
  <formats count="28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14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4" count="0"/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4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4" count="0"/>
        </references>
      </pivotArea>
    </format>
    <format dxfId="10">
      <pivotArea dataOnly="0" labelOnly="1" grandCol="1" outline="0" fieldPosition="0"/>
    </format>
    <format dxfId="9">
      <pivotArea dataOnly="0" labelOnly="1" fieldPosition="0">
        <references count="1">
          <reference field="14" count="6">
            <x v="1"/>
            <x v="2"/>
            <x v="3"/>
            <x v="4"/>
            <x v="5"/>
            <x v="6"/>
          </reference>
        </references>
      </pivotArea>
    </format>
    <format dxfId="8">
      <pivotArea dataOnly="0" labelOnly="1" fieldPosition="0">
        <references count="1">
          <reference field="14" count="1">
            <x v="0"/>
          </reference>
        </references>
      </pivotArea>
    </format>
    <format dxfId="7">
      <pivotArea outline="0" fieldPosition="0">
        <references count="1">
          <reference field="14" count="0" selected="0"/>
        </references>
      </pivotArea>
    </format>
    <format dxfId="6">
      <pivotArea field="14" type="button" dataOnly="0" labelOnly="1" outline="0" axis="axisCol" fieldPosition="0"/>
    </format>
    <format dxfId="5">
      <pivotArea type="topRight" dataOnly="0" labelOnly="1" outline="0" fieldPosition="0"/>
    </format>
    <format dxfId="4">
      <pivotArea grandRow="1" outline="0" collapsedLevelsAreSubtotals="1" fieldPosition="0"/>
    </format>
    <format dxfId="3">
      <pivotArea grandRow="1" grandCol="1" outline="0" collapsedLevelsAreSubtotals="1" fieldPosition="0"/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14" count="0"/>
        </references>
      </pivotArea>
    </format>
    <format dxfId="0">
      <pivotArea dataOnly="0" labelOnly="1" grandCol="1" outline="0" fieldPosition="0"/>
    </format>
  </formats>
  <chartFormats count="30">
    <chartFormat chart="18" format="83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18" format="84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18" format="85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18" format="86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18" format="87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18" format="88" series="1">
      <pivotArea type="data" outline="0" fieldPosition="0">
        <references count="1">
          <reference field="14" count="1" selected="0">
            <x v="5"/>
          </reference>
        </references>
      </pivotArea>
    </chartFormat>
    <chartFormat chart="18" format="89" series="1">
      <pivotArea type="data" outline="0" fieldPosition="0">
        <references count="1">
          <reference field="14" count="1" selected="0">
            <x v="6"/>
          </reference>
        </references>
      </pivotArea>
    </chartFormat>
    <chartFormat chart="18" format="9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8" format="9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8" format="9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8" format="9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8" format="10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8" format="10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8" format="10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8" format="109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7" count="1" selected="0">
            <x v="0"/>
          </reference>
        </references>
      </pivotArea>
    </chartFormat>
    <chartFormat chart="18" format="110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7" count="1" selected="0">
            <x v="1"/>
          </reference>
        </references>
      </pivotArea>
    </chartFormat>
    <chartFormat chart="18" format="11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7" count="1" selected="0">
            <x v="0"/>
          </reference>
        </references>
      </pivotArea>
    </chartFormat>
    <chartFormat chart="18" format="11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7" count="1" selected="0">
            <x v="1"/>
          </reference>
        </references>
      </pivotArea>
    </chartFormat>
    <chartFormat chart="18" format="113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7" count="1" selected="0">
            <x v="0"/>
          </reference>
        </references>
      </pivotArea>
    </chartFormat>
    <chartFormat chart="18" format="114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7" count="1" selected="0">
            <x v="1"/>
          </reference>
        </references>
      </pivotArea>
    </chartFormat>
    <chartFormat chart="18" format="115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7" count="1" selected="0">
            <x v="0"/>
          </reference>
        </references>
      </pivotArea>
    </chartFormat>
    <chartFormat chart="18" format="116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7" count="1" selected="0">
            <x v="1"/>
          </reference>
        </references>
      </pivotArea>
    </chartFormat>
    <chartFormat chart="18" format="117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7" count="1" selected="0">
            <x v="3"/>
          </reference>
        </references>
      </pivotArea>
    </chartFormat>
    <chartFormat chart="18" format="118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7" count="1" selected="0">
            <x v="5"/>
          </reference>
        </references>
      </pivotArea>
    </chartFormat>
    <chartFormat chart="18" format="119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7" count="1" selected="0">
            <x v="3"/>
          </reference>
        </references>
      </pivotArea>
    </chartFormat>
    <chartFormat chart="18" format="120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7" count="1" selected="0">
            <x v="5"/>
          </reference>
        </references>
      </pivotArea>
    </chartFormat>
    <chartFormat chart="18" format="121">
      <pivotArea type="data" outline="0" fieldPosition="0">
        <references count="3">
          <reference field="4294967294" count="1" selected="0">
            <x v="0"/>
          </reference>
          <reference field="14" count="1" selected="0">
            <x v="6"/>
          </reference>
          <reference field="17" count="1" selected="0">
            <x v="3"/>
          </reference>
        </references>
      </pivotArea>
    </chartFormat>
    <chartFormat chart="18" format="122">
      <pivotArea type="data" outline="0" fieldPosition="0">
        <references count="3">
          <reference field="4294967294" count="1" selected="0">
            <x v="0"/>
          </reference>
          <reference field="14" count="1" selected="0">
            <x v="6"/>
          </reference>
          <reference field="17" count="1" selected="0">
            <x v="5"/>
          </reference>
        </references>
      </pivotArea>
    </chartFormat>
    <chartFormat chart="18" format="123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7" count="1" selected="0">
            <x v="3"/>
          </reference>
        </references>
      </pivotArea>
    </chartFormat>
    <chartFormat chart="18" format="124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7" count="1" selected="0">
            <x v="5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B1:S144" totalsRowShown="0" headerRowDxfId="97" dataDxfId="96">
  <autoFilter ref="B1:S144" xr:uid="{00000000-0009-0000-0100-000004000000}"/>
  <sortState xmlns:xlrd2="http://schemas.microsoft.com/office/spreadsheetml/2017/richdata2" ref="B2:S146">
    <sortCondition ref="E1"/>
  </sortState>
  <tableColumns count="18">
    <tableColumn id="1" xr3:uid="{00000000-0010-0000-0000-000001000000}" name="Rut " dataDxfId="95"/>
    <tableColumn id="2" xr3:uid="{00000000-0010-0000-0000-000002000000}" name="Dv" dataDxfId="94"/>
    <tableColumn id="3" xr3:uid="{00000000-0010-0000-0000-000003000000}" name="Codigo" dataDxfId="93"/>
    <tableColumn id="4" xr3:uid="{00000000-0010-0000-0000-000004000000}" name="Nombre Completo Empleado" dataDxfId="92"/>
    <tableColumn id="5" xr3:uid="{00000000-0010-0000-0000-000005000000}" name="Centro Costo" dataDxfId="91"/>
    <tableColumn id="6" xr3:uid="{00000000-0010-0000-0000-000006000000}" name="Centro de Costo" dataDxfId="90"/>
    <tableColumn id="7" xr3:uid="{00000000-0010-0000-0000-000007000000}" name="Departamento" dataDxfId="89"/>
    <tableColumn id="8" xr3:uid="{00000000-0010-0000-0000-000008000000}" name="Cargo" dataDxfId="88"/>
    <tableColumn id="9" xr3:uid="{00000000-0010-0000-0000-000009000000}" name="Sexo" dataDxfId="87"/>
    <tableColumn id="10" xr3:uid="{00000000-0010-0000-0000-00000A000000}" name="Nacimiento" dataDxfId="86"/>
    <tableColumn id="11" xr3:uid="{00000000-0010-0000-0000-00000B000000}" name="Indemnizable" dataDxfId="85"/>
    <tableColumn id="12" xr3:uid="{00000000-0010-0000-0000-00000C000000}" name="I. Contrato" dataDxfId="84"/>
    <tableColumn id="18" xr3:uid="{00000000-0010-0000-0000-000012000000}" name="Dif" dataDxfId="83">
      <calculatedColumnFormula>+IF(Tabla4[[#This Row],[I. Contrato]]=Tabla4[[#This Row],[Indemnizable]],"si","no")</calculatedColumnFormula>
    </tableColumn>
    <tableColumn id="13" xr3:uid="{00000000-0010-0000-0000-00000D000000}" name="T. Contrato" dataDxfId="82"/>
    <tableColumn id="14" xr3:uid="{00000000-0010-0000-0000-00000E000000}" name="Jor" dataDxfId="81"/>
    <tableColumn id="15" xr3:uid="{00000000-0010-0000-0000-00000F000000}" name="Situacion Contractual" dataDxfId="80"/>
    <tableColumn id="16" xr3:uid="{00000000-0010-0000-0000-000010000000}" name="Mail Personal" dataDxfId="79"/>
    <tableColumn id="17" xr3:uid="{00000000-0010-0000-0000-000011000000}" name="Sindicato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1:AW69" totalsRowShown="0" headerRowDxfId="77" dataDxfId="76" dataCellStyle="Moneda [0]">
  <autoFilter ref="B1:AW69" xr:uid="{00000000-0009-0000-0100-000002000000}"/>
  <sortState xmlns:xlrd2="http://schemas.microsoft.com/office/spreadsheetml/2017/richdata2" ref="B2:AW67">
    <sortCondition ref="D1:D67"/>
  </sortState>
  <tableColumns count="48">
    <tableColumn id="1" xr3:uid="{00000000-0010-0000-0100-000001000000}" name="Rut" dataDxfId="75"/>
    <tableColumn id="2" xr3:uid="{00000000-0010-0000-0100-000002000000}" name="DV" dataDxfId="74"/>
    <tableColumn id="3" xr3:uid="{00000000-0010-0000-0100-000003000000}" name="Nombre Completo Empleado" dataDxfId="73"/>
    <tableColumn id="4" xr3:uid="{00000000-0010-0000-0100-000004000000}" name="S. base" dataDxfId="72" dataCellStyle="Moneda [0]"/>
    <tableColumn id="5" xr3:uid="{00000000-0010-0000-0100-000005000000}" name="Jor" dataDxfId="71"/>
    <tableColumn id="6" xr3:uid="{00000000-0010-0000-0100-000006000000}" name="Gratif." dataDxfId="70" dataCellStyle="Moneda [0]"/>
    <tableColumn id="7" xr3:uid="{00000000-0010-0000-0100-000007000000}" name="Departamento" dataDxfId="69"/>
    <tableColumn id="8" xr3:uid="{00000000-0010-0000-0100-000008000000}" name="n° cargo nuevo" dataDxfId="68"/>
    <tableColumn id="9" xr3:uid="{00000000-0010-0000-0100-000009000000}" name="cargo nuevo" dataDxfId="67"/>
    <tableColumn id="10" xr3:uid="{00000000-0010-0000-0100-00000A000000}" name="Cargo Antiguo" dataDxfId="66"/>
    <tableColumn id="11" xr3:uid="{00000000-0010-0000-0100-00000B000000}" name="Inicio Contrato" dataDxfId="65"/>
    <tableColumn id="12" xr3:uid="{00000000-0010-0000-0100-00000C000000}" name="ANTIGÜEDAD" dataDxfId="64" dataCellStyle="Millares [0]">
      <calculatedColumnFormula>+(TODAY()-L2)/365</calculatedColumnFormula>
    </tableColumn>
    <tableColumn id="13" xr3:uid="{00000000-0010-0000-0100-00000D000000}" name="Nacimiento" dataDxfId="63"/>
    <tableColumn id="14" xr3:uid="{00000000-0010-0000-0100-00000E000000}" name="correo" dataDxfId="62"/>
    <tableColumn id="15" xr3:uid="{00000000-0010-0000-0100-00000F000000}" name="Direccion " dataDxfId="61"/>
    <tableColumn id="16" xr3:uid="{00000000-0010-0000-0100-000010000000}" name="Comuna" dataDxfId="60"/>
    <tableColumn id="17" xr3:uid="{00000000-0010-0000-0100-000011000000}" name="celular" dataDxfId="59"/>
    <tableColumn id="18" xr3:uid="{00000000-0010-0000-0100-000012000000}" name="Estado Civil" dataDxfId="58"/>
    <tableColumn id="19" xr3:uid="{00000000-0010-0000-0100-000013000000}" name="Salud" dataDxfId="57"/>
    <tableColumn id="20" xr3:uid="{00000000-0010-0000-0100-000014000000}" name="BONO BRIGADISTA" dataDxfId="56" dataCellStyle="Moneda [0]"/>
    <tableColumn id="21" xr3:uid="{00000000-0010-0000-0100-000015000000}" name="ASIG. FAMILIAR" dataDxfId="55" dataCellStyle="Moneda [0]"/>
    <tableColumn id="22" xr3:uid="{00000000-0010-0000-0100-000016000000}" name="BONO PUNT. AUT." dataDxfId="54" dataCellStyle="Moneda [0]"/>
    <tableColumn id="23" xr3:uid="{00000000-0010-0000-0100-000017000000}" name="BONO ASIST.  AUT." dataDxfId="53" dataCellStyle="Moneda [0]"/>
    <tableColumn id="24" xr3:uid="{00000000-0010-0000-0100-000018000000}" name="MOVIL." dataDxfId="52" dataCellStyle="Moneda [0]"/>
    <tableColumn id="25" xr3:uid="{00000000-0010-0000-0100-000019000000}" name="COLA." dataDxfId="51" dataCellStyle="Moneda [0]"/>
    <tableColumn id="26" xr3:uid="{00000000-0010-0000-0100-00001A000000}" name="INCENTIVO CONFIABILIDAD" dataDxfId="50" dataCellStyle="Moneda [0]"/>
    <tableColumn id="27" xr3:uid="{00000000-0010-0000-0100-00001B000000}" name="ASIG.DE CAJA VENDEDORES" dataDxfId="49" dataCellStyle="Moneda [0]"/>
    <tableColumn id="28" xr3:uid="{00000000-0010-0000-0100-00001C000000}" name="PREMIO CUMPL.GRUPAL NPS" dataDxfId="48" dataCellStyle="Moneda [0]"/>
    <tableColumn id="29" xr3:uid="{00000000-0010-0000-0100-00001D000000}" name="PREMIO CUMPL.GRUPAL VTAS" dataDxfId="47" dataCellStyle="Moneda [0]"/>
    <tableColumn id="30" xr3:uid="{00000000-0010-0000-0100-00001E000000}" name="PREMIO SEMESTRAL" dataDxfId="46" dataCellStyle="Moneda [0]"/>
    <tableColumn id="31" xr3:uid="{00000000-0010-0000-0100-00001F000000}" name="EXCELENCIA ACADEMICA" dataDxfId="45" dataCellStyle="Moneda [0]"/>
    <tableColumn id="32" xr3:uid="{00000000-0010-0000-0100-000020000000}" name="COMISION CONNECT AUT" dataDxfId="44" dataCellStyle="Moneda [0]"/>
    <tableColumn id="33" xr3:uid="{00000000-0010-0000-0100-000021000000}" name="BONO TRABAJO NOCTURNO" dataDxfId="43" dataCellStyle="Moneda [0]"/>
    <tableColumn id="34" xr3:uid="{00000000-0010-0000-0100-000022000000}" name="QUIEBRE STOCK" dataDxfId="42" dataCellStyle="Moneda [0]"/>
    <tableColumn id="35" xr3:uid="{00000000-0010-0000-0100-000023000000}" name="BENEFICIO NACIMIENTO" dataDxfId="41" dataCellStyle="Moneda [0]"/>
    <tableColumn id="36" xr3:uid="{00000000-0010-0000-0100-000024000000}" name="BENEFICIO DEFUNCION" dataDxfId="40" dataCellStyle="Moneda [0]"/>
    <tableColumn id="37" xr3:uid="{00000000-0010-0000-0100-000025000000}" name="BONO INVENTARIO" dataDxfId="39" dataCellStyle="Moneda [0]"/>
    <tableColumn id="38" xr3:uid="{00000000-0010-0000-0100-000026000000}" name="INCENTIVO PRODUC CAJAS AUT" dataDxfId="38" dataCellStyle="Moneda [0]"/>
    <tableColumn id="39" xr3:uid="{00000000-0010-0000-0100-000027000000}" name="COM.EFEC." dataDxfId="37" dataCellStyle="Moneda [0]"/>
    <tableColumn id="40" xr3:uid="{00000000-0010-0000-0100-000028000000}" name="SEMANA CORRIDA" dataDxfId="36" dataCellStyle="Moneda [0]"/>
    <tableColumn id="41" xr3:uid="{00000000-0010-0000-0100-000029000000}" name="BONO CLICK AND COLLECT" dataDxfId="35" dataCellStyle="Moneda [0]"/>
    <tableColumn id="42" xr3:uid="{00000000-0010-0000-0100-00002A000000}" name="CONCURSO FPAY" dataDxfId="34" dataCellStyle="Moneda [0]"/>
    <tableColumn id="43" xr3:uid="{00000000-0010-0000-0100-00002B000000}" name="INCENTIVO TIENDA CD/SFS" dataDxfId="33" dataCellStyle="Moneda [0]"/>
    <tableColumn id="44" xr3:uid="{00000000-0010-0000-0100-00002C000000}" name="PREMIO VENTA TIENDA AUT." dataDxfId="32" dataCellStyle="Moneda [0]"/>
    <tableColumn id="45" xr3:uid="{00000000-0010-0000-0100-00002D000000}" name="INCENTIVO SELF CHECK OUT AUT" dataDxfId="31" dataCellStyle="Moneda [0]"/>
    <tableColumn id="46" xr3:uid="{00000000-0010-0000-0100-00002E000000}" name="PREMIO CLICK AND COLLECT" dataDxfId="30" dataCellStyle="Moneda [0]"/>
    <tableColumn id="47" xr3:uid="{00000000-0010-0000-0100-00002F000000}" name="PREMIO MARCA" dataDxfId="29" dataCellStyle="Moneda [0]"/>
    <tableColumn id="48" xr3:uid="{00000000-0010-0000-0100-000030000000}" name="COMISION CYD" dataDxfId="28" dataCellStyle="Moneda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tiassalamanca599@gmail.com" TargetMode="External"/><Relationship Id="rId1" Type="http://schemas.openxmlformats.org/officeDocument/2006/relationships/hyperlink" Target="mailto:Matias.Rodriguezt2014@G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rivillegasd@gmail.com" TargetMode="External"/><Relationship Id="rId13" Type="http://schemas.openxmlformats.org/officeDocument/2006/relationships/table" Target="../tables/table2.xml"/><Relationship Id="rId3" Type="http://schemas.openxmlformats.org/officeDocument/2006/relationships/hyperlink" Target="mailto:b.cabilar.portia@gmail.com" TargetMode="External"/><Relationship Id="rId7" Type="http://schemas.openxmlformats.org/officeDocument/2006/relationships/hyperlink" Target="mailto:R23232023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vaniasaavedraj@gmail.com" TargetMode="External"/><Relationship Id="rId1" Type="http://schemas.openxmlformats.org/officeDocument/2006/relationships/hyperlink" Target="mailto:rositavargas007@gmail.com" TargetMode="External"/><Relationship Id="rId6" Type="http://schemas.openxmlformats.org/officeDocument/2006/relationships/hyperlink" Target="mailto:bravoalistec@gmail.com" TargetMode="External"/><Relationship Id="rId11" Type="http://schemas.openxmlformats.org/officeDocument/2006/relationships/hyperlink" Target="mailto:matiassalamanca599@gmail.com" TargetMode="External"/><Relationship Id="rId5" Type="http://schemas.openxmlformats.org/officeDocument/2006/relationships/hyperlink" Target="mailto:luisfelipebernalb@gmail.com" TargetMode="External"/><Relationship Id="rId10" Type="http://schemas.openxmlformats.org/officeDocument/2006/relationships/hyperlink" Target="mailto:Matias.Rodriguezt2014@Gmail.Com" TargetMode="External"/><Relationship Id="rId4" Type="http://schemas.openxmlformats.org/officeDocument/2006/relationships/hyperlink" Target="mailto:karincamilab@outlook.com" TargetMode="External"/><Relationship Id="rId9" Type="http://schemas.openxmlformats.org/officeDocument/2006/relationships/hyperlink" Target="mailto:escarletbel&#233;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"/>
  <sheetViews>
    <sheetView showGridLines="0" workbookViewId="0">
      <pane xSplit="5" ySplit="1" topLeftCell="F119" activePane="bottomRight" state="frozen"/>
      <selection pane="topRight" activeCell="F1" sqref="F1"/>
      <selection pane="bottomLeft" activeCell="A2" sqref="A2"/>
      <selection pane="bottomRight" activeCell="E141" sqref="E141"/>
    </sheetView>
  </sheetViews>
  <sheetFormatPr baseColWidth="10" defaultRowHeight="12.75" x14ac:dyDescent="0.2"/>
  <cols>
    <col min="1" max="1" width="4" style="63" bestFit="1" customWidth="1"/>
    <col min="2" max="2" width="9" style="61" bestFit="1" customWidth="1"/>
    <col min="3" max="3" width="5.28515625" style="61" bestFit="1" customWidth="1"/>
    <col min="4" max="4" width="8.5703125" style="61" bestFit="1" customWidth="1"/>
    <col min="5" max="5" width="37.7109375" style="61" bestFit="1" customWidth="1"/>
    <col min="6" max="6" width="13.5703125" style="61" hidden="1" customWidth="1"/>
    <col min="7" max="7" width="24.140625" style="61" hidden="1" customWidth="1"/>
    <col min="8" max="8" width="35.42578125" style="61" hidden="1" customWidth="1"/>
    <col min="9" max="9" width="31.140625" style="61" bestFit="1" customWidth="1"/>
    <col min="10" max="10" width="7" style="61" bestFit="1" customWidth="1"/>
    <col min="11" max="11" width="14.5703125" style="62" hidden="1" customWidth="1"/>
    <col min="12" max="12" width="16" style="62" hidden="1" customWidth="1"/>
    <col min="13" max="13" width="13.85546875" style="62" hidden="1" customWidth="1"/>
    <col min="14" max="14" width="5.42578125" style="64" hidden="1" customWidth="1"/>
    <col min="15" max="15" width="14.28515625" style="62" hidden="1" customWidth="1"/>
    <col min="16" max="16" width="5.5703125" style="63" bestFit="1" customWidth="1"/>
    <col min="17" max="17" width="19.85546875" style="61" bestFit="1" customWidth="1"/>
    <col min="18" max="18" width="34.140625" style="61" bestFit="1" customWidth="1"/>
    <col min="19" max="19" width="16.85546875" style="61" bestFit="1" customWidth="1"/>
    <col min="20" max="16384" width="11.42578125" style="61"/>
  </cols>
  <sheetData>
    <row r="1" spans="1:19" x14ac:dyDescent="0.2">
      <c r="A1" s="60" t="s">
        <v>558</v>
      </c>
      <c r="B1" s="61" t="s">
        <v>550</v>
      </c>
      <c r="C1" s="61" t="s">
        <v>283</v>
      </c>
      <c r="D1" s="61" t="s">
        <v>551</v>
      </c>
      <c r="E1" s="61" t="s">
        <v>2</v>
      </c>
      <c r="F1" s="61" t="s">
        <v>284</v>
      </c>
      <c r="G1" s="61" t="s">
        <v>285</v>
      </c>
      <c r="H1" s="61" t="s">
        <v>53</v>
      </c>
      <c r="I1" s="61" t="s">
        <v>286</v>
      </c>
      <c r="J1" s="61" t="s">
        <v>562</v>
      </c>
      <c r="K1" s="62" t="s">
        <v>135</v>
      </c>
      <c r="L1" s="62" t="s">
        <v>552</v>
      </c>
      <c r="M1" s="62" t="s">
        <v>560</v>
      </c>
      <c r="N1" s="64" t="s">
        <v>561</v>
      </c>
      <c r="O1" s="62" t="s">
        <v>559</v>
      </c>
      <c r="P1" s="63" t="s">
        <v>132</v>
      </c>
      <c r="Q1" s="61" t="s">
        <v>287</v>
      </c>
      <c r="R1" s="61" t="s">
        <v>288</v>
      </c>
      <c r="S1" s="61" t="s">
        <v>553</v>
      </c>
    </row>
    <row r="2" spans="1:19" x14ac:dyDescent="0.2">
      <c r="B2" s="61">
        <v>20510048</v>
      </c>
      <c r="C2" s="63">
        <v>2</v>
      </c>
      <c r="D2" s="61">
        <v>734578</v>
      </c>
      <c r="E2" s="61" t="s">
        <v>516</v>
      </c>
      <c r="F2" s="61">
        <v>2333</v>
      </c>
      <c r="G2" s="61" t="s">
        <v>328</v>
      </c>
      <c r="H2" s="61" t="s">
        <v>55</v>
      </c>
      <c r="I2" s="61" t="s">
        <v>54</v>
      </c>
      <c r="J2" s="61" t="s">
        <v>289</v>
      </c>
      <c r="K2" s="62">
        <v>36915</v>
      </c>
      <c r="L2" s="62">
        <v>44531</v>
      </c>
      <c r="M2" s="62">
        <v>44531</v>
      </c>
      <c r="N2" s="64" t="str">
        <f>+IF(Tabla4[[#This Row],[I. Contrato]]=Tabla4[[#This Row],[Indemnizable]],"si","no")</f>
        <v>si</v>
      </c>
      <c r="O2" s="62">
        <v>219516</v>
      </c>
      <c r="P2" s="63">
        <v>45</v>
      </c>
      <c r="Q2" s="61" t="s">
        <v>290</v>
      </c>
      <c r="R2" s="61" t="s">
        <v>517</v>
      </c>
      <c r="S2" s="61" t="s">
        <v>555</v>
      </c>
    </row>
    <row r="3" spans="1:19" x14ac:dyDescent="0.2">
      <c r="B3" s="61">
        <v>13785813</v>
      </c>
      <c r="C3" s="63">
        <v>4</v>
      </c>
      <c r="D3" s="61">
        <v>523097</v>
      </c>
      <c r="E3" s="61" t="s">
        <v>48</v>
      </c>
      <c r="F3" s="61">
        <v>2333</v>
      </c>
      <c r="G3" s="61" t="s">
        <v>328</v>
      </c>
      <c r="H3" s="61" t="s">
        <v>67</v>
      </c>
      <c r="I3" s="61" t="s">
        <v>56</v>
      </c>
      <c r="J3" s="61" t="s">
        <v>291</v>
      </c>
      <c r="K3" s="62">
        <v>28985</v>
      </c>
      <c r="L3" s="62">
        <v>42695</v>
      </c>
      <c r="M3" s="62">
        <v>42695</v>
      </c>
      <c r="N3" s="64" t="str">
        <f>+IF(Tabla4[[#This Row],[I. Contrato]]=Tabla4[[#This Row],[Indemnizable]],"si","no")</f>
        <v>si</v>
      </c>
      <c r="O3" s="62">
        <v>219516</v>
      </c>
      <c r="P3" s="63">
        <v>45</v>
      </c>
      <c r="Q3" s="61" t="s">
        <v>290</v>
      </c>
      <c r="R3" s="61" t="s">
        <v>417</v>
      </c>
      <c r="S3" s="61" t="s">
        <v>554</v>
      </c>
    </row>
    <row r="4" spans="1:19" x14ac:dyDescent="0.2">
      <c r="B4" s="61">
        <v>17155397</v>
      </c>
      <c r="C4" s="63">
        <v>0</v>
      </c>
      <c r="D4" s="61">
        <v>691771</v>
      </c>
      <c r="E4" s="61" t="s">
        <v>16</v>
      </c>
      <c r="F4" s="61">
        <v>2333</v>
      </c>
      <c r="G4" s="61" t="s">
        <v>328</v>
      </c>
      <c r="H4" s="61" t="s">
        <v>58</v>
      </c>
      <c r="I4" s="61" t="s">
        <v>57</v>
      </c>
      <c r="J4" s="61" t="s">
        <v>289</v>
      </c>
      <c r="K4" s="62">
        <v>32507</v>
      </c>
      <c r="L4" s="62">
        <v>40742</v>
      </c>
      <c r="M4" s="62">
        <v>40742</v>
      </c>
      <c r="N4" s="64" t="str">
        <f>+IF(Tabla4[[#This Row],[I. Contrato]]=Tabla4[[#This Row],[Indemnizable]],"si","no")</f>
        <v>si</v>
      </c>
      <c r="O4" s="62">
        <v>219516</v>
      </c>
      <c r="P4" s="63">
        <v>45</v>
      </c>
      <c r="Q4" s="61" t="s">
        <v>290</v>
      </c>
      <c r="R4" s="61" t="s">
        <v>412</v>
      </c>
      <c r="S4" s="61" t="s">
        <v>554</v>
      </c>
    </row>
    <row r="5" spans="1:19" x14ac:dyDescent="0.2">
      <c r="B5" s="61">
        <v>19587888</v>
      </c>
      <c r="C5" s="63">
        <v>9</v>
      </c>
      <c r="D5" s="61">
        <v>681792</v>
      </c>
      <c r="E5" s="61" t="s">
        <v>511</v>
      </c>
      <c r="F5" s="61">
        <v>2333</v>
      </c>
      <c r="G5" s="61" t="s">
        <v>328</v>
      </c>
      <c r="H5" s="61" t="s">
        <v>311</v>
      </c>
      <c r="I5" s="61" t="s">
        <v>313</v>
      </c>
      <c r="J5" s="61" t="s">
        <v>289</v>
      </c>
      <c r="K5" s="62">
        <v>35747</v>
      </c>
      <c r="L5" s="62">
        <v>44711</v>
      </c>
      <c r="M5" s="62">
        <v>44713</v>
      </c>
      <c r="N5" s="64" t="str">
        <f>+IF(Tabla4[[#This Row],[I. Contrato]]=Tabla4[[#This Row],[Indemnizable]],"si","no")</f>
        <v>no</v>
      </c>
      <c r="O5" s="62">
        <v>219516</v>
      </c>
      <c r="P5" s="63">
        <v>45</v>
      </c>
      <c r="Q5" s="61" t="s">
        <v>290</v>
      </c>
      <c r="R5" s="61" t="s">
        <v>512</v>
      </c>
      <c r="S5" s="61" t="s">
        <v>555</v>
      </c>
    </row>
    <row r="6" spans="1:19" x14ac:dyDescent="0.2">
      <c r="B6" s="61">
        <v>14399370</v>
      </c>
      <c r="C6" s="63">
        <v>1</v>
      </c>
      <c r="D6" s="61">
        <v>560693</v>
      </c>
      <c r="E6" s="61" t="s">
        <v>12</v>
      </c>
      <c r="F6" s="61">
        <v>2333</v>
      </c>
      <c r="G6" s="61" t="s">
        <v>328</v>
      </c>
      <c r="H6" s="61" t="s">
        <v>74</v>
      </c>
      <c r="I6" s="61" t="s">
        <v>73</v>
      </c>
      <c r="J6" s="61" t="s">
        <v>291</v>
      </c>
      <c r="K6" s="62">
        <v>28763</v>
      </c>
      <c r="L6" s="62">
        <v>40519</v>
      </c>
      <c r="M6" s="62">
        <v>40519</v>
      </c>
      <c r="N6" s="64" t="str">
        <f>+IF(Tabla4[[#This Row],[I. Contrato]]=Tabla4[[#This Row],[Indemnizable]],"si","no")</f>
        <v>si</v>
      </c>
      <c r="O6" s="62">
        <v>219516</v>
      </c>
      <c r="P6" s="63">
        <v>45</v>
      </c>
      <c r="Q6" s="61" t="s">
        <v>290</v>
      </c>
      <c r="R6" s="61" t="s">
        <v>402</v>
      </c>
      <c r="S6" s="61" t="s">
        <v>554</v>
      </c>
    </row>
    <row r="7" spans="1:19" x14ac:dyDescent="0.2">
      <c r="B7" s="61">
        <v>17441446</v>
      </c>
      <c r="C7" s="63">
        <v>7</v>
      </c>
      <c r="D7" s="61">
        <v>775649</v>
      </c>
      <c r="E7" s="61" t="s">
        <v>102</v>
      </c>
      <c r="F7" s="61">
        <v>2333</v>
      </c>
      <c r="G7" s="61" t="s">
        <v>328</v>
      </c>
      <c r="H7" s="61" t="s">
        <v>70</v>
      </c>
      <c r="I7" s="61" t="s">
        <v>316</v>
      </c>
      <c r="J7" s="61" t="s">
        <v>291</v>
      </c>
      <c r="K7" s="62">
        <v>32818</v>
      </c>
      <c r="L7" s="62">
        <v>44539</v>
      </c>
      <c r="M7" s="62">
        <v>44539</v>
      </c>
      <c r="N7" s="64" t="str">
        <f>+IF(Tabla4[[#This Row],[I. Contrato]]=Tabla4[[#This Row],[Indemnizable]],"si","no")</f>
        <v>si</v>
      </c>
      <c r="O7" s="62">
        <v>219516</v>
      </c>
      <c r="P7" s="63">
        <v>45</v>
      </c>
      <c r="Q7" s="61" t="s">
        <v>290</v>
      </c>
      <c r="R7" s="61" t="s">
        <v>520</v>
      </c>
      <c r="S7" s="61" t="s">
        <v>554</v>
      </c>
    </row>
    <row r="8" spans="1:19" x14ac:dyDescent="0.2">
      <c r="B8" s="61">
        <v>16858860</v>
      </c>
      <c r="C8" s="63">
        <v>7</v>
      </c>
      <c r="D8" s="61">
        <v>446777</v>
      </c>
      <c r="E8" s="61" t="s">
        <v>272</v>
      </c>
      <c r="F8" s="61">
        <v>2333</v>
      </c>
      <c r="G8" s="61" t="s">
        <v>328</v>
      </c>
      <c r="H8" s="61" t="s">
        <v>85</v>
      </c>
      <c r="I8" s="61" t="s">
        <v>317</v>
      </c>
      <c r="J8" s="61" t="s">
        <v>291</v>
      </c>
      <c r="K8" s="62">
        <v>32232</v>
      </c>
      <c r="L8" s="62">
        <v>45213</v>
      </c>
      <c r="M8" s="62">
        <v>45213</v>
      </c>
      <c r="N8" s="64" t="str">
        <f>+IF(Tabla4[[#This Row],[I. Contrato]]=Tabla4[[#This Row],[Indemnizable]],"si","no")</f>
        <v>si</v>
      </c>
      <c r="O8" s="62">
        <v>219516</v>
      </c>
      <c r="P8" s="63">
        <v>45</v>
      </c>
      <c r="Q8" s="61" t="s">
        <v>290</v>
      </c>
      <c r="R8" s="61" t="s">
        <v>441</v>
      </c>
      <c r="S8" s="61" t="s">
        <v>554</v>
      </c>
    </row>
    <row r="9" spans="1:19" x14ac:dyDescent="0.2">
      <c r="B9" s="61">
        <v>12372987</v>
      </c>
      <c r="C9" s="63">
        <v>0</v>
      </c>
      <c r="D9" s="61">
        <v>449857</v>
      </c>
      <c r="E9" s="61" t="s">
        <v>327</v>
      </c>
      <c r="F9" s="61">
        <v>2333</v>
      </c>
      <c r="G9" s="61" t="s">
        <v>328</v>
      </c>
      <c r="H9" s="61" t="s">
        <v>71</v>
      </c>
      <c r="I9" s="61" t="s">
        <v>57</v>
      </c>
      <c r="J9" s="61" t="s">
        <v>291</v>
      </c>
      <c r="K9" s="62">
        <v>26749</v>
      </c>
      <c r="L9" s="62">
        <v>37712</v>
      </c>
      <c r="M9" s="62">
        <v>37712</v>
      </c>
      <c r="N9" s="64" t="str">
        <f>+IF(Tabla4[[#This Row],[I. Contrato]]=Tabla4[[#This Row],[Indemnizable]],"si","no")</f>
        <v>si</v>
      </c>
      <c r="O9" s="62">
        <v>219516</v>
      </c>
      <c r="P9" s="63">
        <v>40</v>
      </c>
      <c r="Q9" s="61" t="s">
        <v>290</v>
      </c>
      <c r="R9" s="61" t="s">
        <v>329</v>
      </c>
      <c r="S9" s="61" t="s">
        <v>555</v>
      </c>
    </row>
    <row r="10" spans="1:19" x14ac:dyDescent="0.2">
      <c r="B10" s="61">
        <v>14418277</v>
      </c>
      <c r="C10" s="63">
        <v>4</v>
      </c>
      <c r="D10" s="61">
        <v>423637</v>
      </c>
      <c r="E10" s="61" t="s">
        <v>350</v>
      </c>
      <c r="F10" s="61">
        <v>2333</v>
      </c>
      <c r="G10" s="61" t="s">
        <v>328</v>
      </c>
      <c r="H10" s="61" t="s">
        <v>91</v>
      </c>
      <c r="I10" s="61" t="s">
        <v>57</v>
      </c>
      <c r="J10" s="61" t="s">
        <v>291</v>
      </c>
      <c r="K10" s="62">
        <v>25843</v>
      </c>
      <c r="L10" s="62">
        <v>39636</v>
      </c>
      <c r="M10" s="62">
        <v>39636</v>
      </c>
      <c r="N10" s="64" t="str">
        <f>+IF(Tabla4[[#This Row],[I. Contrato]]=Tabla4[[#This Row],[Indemnizable]],"si","no")</f>
        <v>si</v>
      </c>
      <c r="O10" s="62">
        <v>219516</v>
      </c>
      <c r="P10" s="63">
        <v>45</v>
      </c>
      <c r="Q10" s="61" t="s">
        <v>290</v>
      </c>
      <c r="R10" s="61" t="s">
        <v>351</v>
      </c>
      <c r="S10" s="61" t="s">
        <v>555</v>
      </c>
    </row>
    <row r="11" spans="1:19" x14ac:dyDescent="0.2">
      <c r="B11" s="61">
        <v>17981399</v>
      </c>
      <c r="C11" s="63">
        <v>8</v>
      </c>
      <c r="D11" s="61">
        <v>355763</v>
      </c>
      <c r="E11" s="61" t="s">
        <v>478</v>
      </c>
      <c r="F11" s="61">
        <v>2333</v>
      </c>
      <c r="G11" s="61" t="s">
        <v>328</v>
      </c>
      <c r="H11" s="61" t="s">
        <v>60</v>
      </c>
      <c r="I11" s="61" t="s">
        <v>59</v>
      </c>
      <c r="J11" s="61" t="s">
        <v>291</v>
      </c>
      <c r="K11" s="62">
        <v>33884</v>
      </c>
      <c r="L11" s="62">
        <v>42982</v>
      </c>
      <c r="M11" s="62">
        <v>42982</v>
      </c>
      <c r="N11" s="64" t="str">
        <f>+IF(Tabla4[[#This Row],[I. Contrato]]=Tabla4[[#This Row],[Indemnizable]],"si","no")</f>
        <v>si</v>
      </c>
      <c r="O11" s="62">
        <v>219516</v>
      </c>
      <c r="P11" s="63">
        <v>30</v>
      </c>
      <c r="Q11" s="61" t="s">
        <v>290</v>
      </c>
      <c r="R11" s="61" t="s">
        <v>479</v>
      </c>
      <c r="S11" s="61" t="s">
        <v>555</v>
      </c>
    </row>
    <row r="12" spans="1:19" x14ac:dyDescent="0.2">
      <c r="B12" s="61">
        <v>20122174</v>
      </c>
      <c r="C12" s="63">
        <v>9</v>
      </c>
      <c r="D12" s="61">
        <v>911631</v>
      </c>
      <c r="E12" s="61" t="s">
        <v>521</v>
      </c>
      <c r="F12" s="61">
        <v>2333</v>
      </c>
      <c r="G12" s="61" t="s">
        <v>328</v>
      </c>
      <c r="H12" s="61" t="s">
        <v>60</v>
      </c>
      <c r="I12" s="61" t="s">
        <v>59</v>
      </c>
      <c r="J12" s="61" t="s">
        <v>291</v>
      </c>
      <c r="K12" s="62">
        <v>36249</v>
      </c>
      <c r="L12" s="62">
        <v>45019</v>
      </c>
      <c r="M12" s="62">
        <v>45019</v>
      </c>
      <c r="N12" s="64" t="str">
        <f>+IF(Tabla4[[#This Row],[I. Contrato]]=Tabla4[[#This Row],[Indemnizable]],"si","no")</f>
        <v>si</v>
      </c>
      <c r="O12" s="62">
        <v>219516</v>
      </c>
      <c r="P12" s="63">
        <v>20</v>
      </c>
      <c r="Q12" s="61" t="s">
        <v>290</v>
      </c>
      <c r="R12" s="61" t="s">
        <v>522</v>
      </c>
      <c r="S12" s="61" t="s">
        <v>554</v>
      </c>
    </row>
    <row r="13" spans="1:19" x14ac:dyDescent="0.2">
      <c r="B13" s="61">
        <v>18028807</v>
      </c>
      <c r="C13" s="63">
        <v>4</v>
      </c>
      <c r="D13" s="61">
        <v>189618</v>
      </c>
      <c r="E13" s="61" t="s">
        <v>265</v>
      </c>
      <c r="F13" s="61">
        <v>2333</v>
      </c>
      <c r="G13" s="61" t="s">
        <v>328</v>
      </c>
      <c r="H13" s="61" t="s">
        <v>320</v>
      </c>
      <c r="I13" s="61" t="s">
        <v>319</v>
      </c>
      <c r="J13" s="61" t="s">
        <v>289</v>
      </c>
      <c r="K13" s="62">
        <v>33877</v>
      </c>
      <c r="L13" s="62">
        <v>45180</v>
      </c>
      <c r="M13" s="62">
        <v>45180</v>
      </c>
      <c r="N13" s="64" t="str">
        <f>+IF(Tabla4[[#This Row],[I. Contrato]]=Tabla4[[#This Row],[Indemnizable]],"si","no")</f>
        <v>si</v>
      </c>
      <c r="O13" s="62">
        <v>219516</v>
      </c>
      <c r="P13" s="63">
        <v>45</v>
      </c>
      <c r="Q13" s="61" t="s">
        <v>290</v>
      </c>
      <c r="R13" s="61" t="s">
        <v>537</v>
      </c>
      <c r="S13" s="61" t="s">
        <v>554</v>
      </c>
    </row>
    <row r="14" spans="1:19" x14ac:dyDescent="0.2">
      <c r="B14" s="61">
        <v>20663038</v>
      </c>
      <c r="C14" s="63">
        <v>8</v>
      </c>
      <c r="D14" s="61">
        <v>189421</v>
      </c>
      <c r="E14" s="61" t="s">
        <v>269</v>
      </c>
      <c r="F14" s="61">
        <v>2333</v>
      </c>
      <c r="G14" s="61" t="s">
        <v>328</v>
      </c>
      <c r="H14" s="61" t="s">
        <v>320</v>
      </c>
      <c r="I14" s="61" t="s">
        <v>319</v>
      </c>
      <c r="J14" s="61" t="s">
        <v>291</v>
      </c>
      <c r="K14" s="62">
        <v>37140</v>
      </c>
      <c r="L14" s="62">
        <v>45180</v>
      </c>
      <c r="M14" s="62">
        <v>45180</v>
      </c>
      <c r="N14" s="64" t="str">
        <f>+IF(Tabla4[[#This Row],[I. Contrato]]=Tabla4[[#This Row],[Indemnizable]],"si","no")</f>
        <v>si</v>
      </c>
      <c r="O14" s="62">
        <v>219516</v>
      </c>
      <c r="P14" s="63">
        <v>20</v>
      </c>
      <c r="Q14" s="61" t="s">
        <v>290</v>
      </c>
      <c r="R14" s="61" t="s">
        <v>538</v>
      </c>
      <c r="S14" s="61" t="s">
        <v>554</v>
      </c>
    </row>
    <row r="15" spans="1:19" x14ac:dyDescent="0.2">
      <c r="B15" s="61">
        <v>17155794</v>
      </c>
      <c r="C15" s="63">
        <v>1</v>
      </c>
      <c r="D15" s="61">
        <v>533092</v>
      </c>
      <c r="E15" s="61" t="s">
        <v>30</v>
      </c>
      <c r="F15" s="61">
        <v>2333</v>
      </c>
      <c r="G15" s="61" t="s">
        <v>328</v>
      </c>
      <c r="H15" s="61" t="s">
        <v>83</v>
      </c>
      <c r="I15" s="61" t="s">
        <v>81</v>
      </c>
      <c r="J15" s="61" t="s">
        <v>289</v>
      </c>
      <c r="K15" s="62">
        <v>32541</v>
      </c>
      <c r="L15" s="62">
        <v>43389</v>
      </c>
      <c r="M15" s="62">
        <v>43389</v>
      </c>
      <c r="N15" s="64" t="str">
        <f>+IF(Tabla4[[#This Row],[I. Contrato]]=Tabla4[[#This Row],[Indemnizable]],"si","no")</f>
        <v>si</v>
      </c>
      <c r="O15" s="62">
        <v>219516</v>
      </c>
      <c r="P15" s="63">
        <v>45</v>
      </c>
      <c r="Q15" s="61" t="s">
        <v>290</v>
      </c>
      <c r="R15" s="61" t="s">
        <v>379</v>
      </c>
      <c r="S15" s="61" t="s">
        <v>554</v>
      </c>
    </row>
    <row r="16" spans="1:19" x14ac:dyDescent="0.2">
      <c r="B16" s="61">
        <v>14285937</v>
      </c>
      <c r="C16" s="63">
        <v>8</v>
      </c>
      <c r="D16" s="61">
        <v>649015</v>
      </c>
      <c r="E16" s="61" t="s">
        <v>387</v>
      </c>
      <c r="F16" s="61">
        <v>2333</v>
      </c>
      <c r="G16" s="61" t="s">
        <v>328</v>
      </c>
      <c r="H16" s="61" t="s">
        <v>71</v>
      </c>
      <c r="I16" s="61" t="s">
        <v>57</v>
      </c>
      <c r="J16" s="61" t="s">
        <v>291</v>
      </c>
      <c r="K16" s="62">
        <v>27163</v>
      </c>
      <c r="L16" s="62">
        <v>38443</v>
      </c>
      <c r="M16" s="62">
        <v>38443</v>
      </c>
      <c r="N16" s="64" t="str">
        <f>+IF(Tabla4[[#This Row],[I. Contrato]]=Tabla4[[#This Row],[Indemnizable]],"si","no")</f>
        <v>si</v>
      </c>
      <c r="O16" s="62">
        <v>219516</v>
      </c>
      <c r="P16" s="63">
        <v>40</v>
      </c>
      <c r="Q16" s="61" t="s">
        <v>290</v>
      </c>
      <c r="R16" s="61" t="s">
        <v>388</v>
      </c>
      <c r="S16" s="61" t="s">
        <v>555</v>
      </c>
    </row>
    <row r="17" spans="2:19" x14ac:dyDescent="0.2">
      <c r="B17" s="61">
        <v>15850392</v>
      </c>
      <c r="C17" s="63">
        <v>1</v>
      </c>
      <c r="D17" s="61">
        <v>114669</v>
      </c>
      <c r="E17" s="61" t="s">
        <v>95</v>
      </c>
      <c r="F17" s="61">
        <v>2333</v>
      </c>
      <c r="G17" s="61" t="s">
        <v>328</v>
      </c>
      <c r="H17" s="61" t="s">
        <v>83</v>
      </c>
      <c r="I17" s="61" t="s">
        <v>81</v>
      </c>
      <c r="J17" s="61" t="s">
        <v>289</v>
      </c>
      <c r="K17" s="62">
        <v>30847</v>
      </c>
      <c r="L17" s="62">
        <v>44417</v>
      </c>
      <c r="M17" s="62">
        <v>44417</v>
      </c>
      <c r="N17" s="64" t="str">
        <f>+IF(Tabla4[[#This Row],[I. Contrato]]=Tabla4[[#This Row],[Indemnizable]],"si","no")</f>
        <v>si</v>
      </c>
      <c r="O17" s="62">
        <v>219516</v>
      </c>
      <c r="P17" s="63">
        <v>45</v>
      </c>
      <c r="Q17" s="61" t="s">
        <v>290</v>
      </c>
      <c r="R17" s="61" t="s">
        <v>510</v>
      </c>
      <c r="S17" s="61" t="s">
        <v>554</v>
      </c>
    </row>
    <row r="18" spans="2:19" x14ac:dyDescent="0.2">
      <c r="B18" s="61">
        <v>19768878</v>
      </c>
      <c r="C18" s="63">
        <v>5</v>
      </c>
      <c r="D18" s="61">
        <v>843725</v>
      </c>
      <c r="E18" s="61" t="s">
        <v>278</v>
      </c>
      <c r="F18" s="61">
        <v>2333</v>
      </c>
      <c r="G18" s="61" t="s">
        <v>328</v>
      </c>
      <c r="H18" s="61" t="s">
        <v>85</v>
      </c>
      <c r="I18" s="61" t="s">
        <v>317</v>
      </c>
      <c r="J18" s="61" t="s">
        <v>291</v>
      </c>
      <c r="K18" s="62">
        <v>36232</v>
      </c>
      <c r="L18" s="62">
        <v>45264</v>
      </c>
      <c r="M18" s="62">
        <v>45264</v>
      </c>
      <c r="N18" s="64" t="str">
        <f>+IF(Tabla4[[#This Row],[I. Contrato]]=Tabla4[[#This Row],[Indemnizable]],"si","no")</f>
        <v>si</v>
      </c>
      <c r="O18" s="62">
        <v>219516</v>
      </c>
      <c r="P18" s="63">
        <v>20</v>
      </c>
      <c r="Q18" s="61" t="s">
        <v>290</v>
      </c>
      <c r="R18" s="61" t="s">
        <v>545</v>
      </c>
      <c r="S18" s="61" t="s">
        <v>554</v>
      </c>
    </row>
    <row r="19" spans="2:19" x14ac:dyDescent="0.2">
      <c r="B19" s="61">
        <v>19646819</v>
      </c>
      <c r="C19" s="63">
        <v>6</v>
      </c>
      <c r="D19" s="61">
        <v>374962</v>
      </c>
      <c r="E19" s="61" t="s">
        <v>458</v>
      </c>
      <c r="F19" s="61">
        <v>2333</v>
      </c>
      <c r="G19" s="61" t="s">
        <v>328</v>
      </c>
      <c r="H19" s="61" t="s">
        <v>60</v>
      </c>
      <c r="I19" s="61" t="s">
        <v>59</v>
      </c>
      <c r="J19" s="61" t="s">
        <v>291</v>
      </c>
      <c r="K19" s="62">
        <v>35532</v>
      </c>
      <c r="L19" s="62">
        <v>42282</v>
      </c>
      <c r="M19" s="62">
        <v>42282</v>
      </c>
      <c r="N19" s="64" t="str">
        <f>+IF(Tabla4[[#This Row],[I. Contrato]]=Tabla4[[#This Row],[Indemnizable]],"si","no")</f>
        <v>si</v>
      </c>
      <c r="O19" s="62">
        <v>219516</v>
      </c>
      <c r="P19" s="63">
        <v>30</v>
      </c>
      <c r="Q19" s="61" t="s">
        <v>290</v>
      </c>
      <c r="R19" s="61" t="s">
        <v>459</v>
      </c>
      <c r="S19" s="61" t="s">
        <v>555</v>
      </c>
    </row>
    <row r="20" spans="2:19" x14ac:dyDescent="0.2">
      <c r="B20" s="61">
        <v>19006824</v>
      </c>
      <c r="C20" s="63">
        <v>2</v>
      </c>
      <c r="D20" s="61">
        <v>170097</v>
      </c>
      <c r="E20" s="82" t="s">
        <v>415</v>
      </c>
      <c r="F20" s="61">
        <v>2333</v>
      </c>
      <c r="G20" s="61" t="s">
        <v>328</v>
      </c>
      <c r="H20" s="61" t="s">
        <v>295</v>
      </c>
      <c r="I20" s="81" t="s">
        <v>296</v>
      </c>
      <c r="J20" s="61" t="s">
        <v>289</v>
      </c>
      <c r="K20" s="62">
        <v>34641</v>
      </c>
      <c r="L20" s="62">
        <v>42706</v>
      </c>
      <c r="M20" s="62">
        <v>42706</v>
      </c>
      <c r="N20" s="64" t="str">
        <f>+IF(Tabla4[[#This Row],[I. Contrato]]=Tabla4[[#This Row],[Indemnizable]],"si","no")</f>
        <v>si</v>
      </c>
      <c r="O20" s="62">
        <v>219516</v>
      </c>
      <c r="P20" s="63">
        <v>45</v>
      </c>
      <c r="Q20" s="61" t="s">
        <v>290</v>
      </c>
      <c r="R20" s="61" t="s">
        <v>416</v>
      </c>
      <c r="S20" s="61" t="s">
        <v>555</v>
      </c>
    </row>
    <row r="21" spans="2:19" x14ac:dyDescent="0.2">
      <c r="B21" s="61">
        <v>17592613</v>
      </c>
      <c r="C21" s="63">
        <v>5</v>
      </c>
      <c r="D21" s="61">
        <v>604348</v>
      </c>
      <c r="E21" s="61" t="s">
        <v>256</v>
      </c>
      <c r="F21" s="61">
        <v>2333</v>
      </c>
      <c r="G21" s="61" t="s">
        <v>328</v>
      </c>
      <c r="H21" s="61" t="s">
        <v>62</v>
      </c>
      <c r="I21" s="61" t="s">
        <v>57</v>
      </c>
      <c r="J21" s="61" t="s">
        <v>291</v>
      </c>
      <c r="K21" s="62">
        <v>33074</v>
      </c>
      <c r="L21" s="65">
        <v>43808</v>
      </c>
      <c r="M21" s="65">
        <v>44652</v>
      </c>
      <c r="N21" s="64" t="str">
        <f>+IF(Tabla4[[#This Row],[I. Contrato]]=Tabla4[[#This Row],[Indemnizable]],"si","no")</f>
        <v>no</v>
      </c>
      <c r="O21" s="62">
        <v>219516</v>
      </c>
      <c r="P21" s="63">
        <v>30</v>
      </c>
      <c r="Q21" s="61" t="s">
        <v>290</v>
      </c>
      <c r="R21" s="61" t="s">
        <v>523</v>
      </c>
      <c r="S21" s="61" t="s">
        <v>554</v>
      </c>
    </row>
    <row r="22" spans="2:19" x14ac:dyDescent="0.2">
      <c r="B22" s="61">
        <v>14051199</v>
      </c>
      <c r="C22" s="63">
        <v>4</v>
      </c>
      <c r="D22" s="61">
        <v>750921</v>
      </c>
      <c r="E22" s="61" t="s">
        <v>13</v>
      </c>
      <c r="F22" s="61">
        <v>2333</v>
      </c>
      <c r="G22" s="61" t="s">
        <v>328</v>
      </c>
      <c r="H22" s="61" t="s">
        <v>67</v>
      </c>
      <c r="I22" s="61" t="s">
        <v>56</v>
      </c>
      <c r="J22" s="61" t="s">
        <v>291</v>
      </c>
      <c r="K22" s="62">
        <v>29650</v>
      </c>
      <c r="L22" s="62">
        <v>43318</v>
      </c>
      <c r="M22" s="62">
        <v>43318</v>
      </c>
      <c r="N22" s="64" t="str">
        <f>+IF(Tabla4[[#This Row],[I. Contrato]]=Tabla4[[#This Row],[Indemnizable]],"si","no")</f>
        <v>si</v>
      </c>
      <c r="O22" s="62">
        <v>219516</v>
      </c>
      <c r="P22" s="63">
        <v>30</v>
      </c>
      <c r="Q22" s="61" t="s">
        <v>290</v>
      </c>
      <c r="R22" s="61" t="s">
        <v>497</v>
      </c>
      <c r="S22" s="61" t="s">
        <v>554</v>
      </c>
    </row>
    <row r="23" spans="2:19" x14ac:dyDescent="0.2">
      <c r="B23" s="61">
        <v>14264186</v>
      </c>
      <c r="C23" s="63">
        <v>0</v>
      </c>
      <c r="D23" s="61">
        <v>916056</v>
      </c>
      <c r="E23" s="61" t="s">
        <v>483</v>
      </c>
      <c r="F23" s="61">
        <v>2333</v>
      </c>
      <c r="G23" s="61" t="s">
        <v>328</v>
      </c>
      <c r="H23" s="61" t="s">
        <v>303</v>
      </c>
      <c r="I23" s="61" t="s">
        <v>306</v>
      </c>
      <c r="J23" s="61" t="s">
        <v>291</v>
      </c>
      <c r="K23" s="62">
        <v>25746</v>
      </c>
      <c r="L23" s="62">
        <v>42968</v>
      </c>
      <c r="M23" s="62">
        <v>42968</v>
      </c>
      <c r="N23" s="64" t="str">
        <f>+IF(Tabla4[[#This Row],[I. Contrato]]=Tabla4[[#This Row],[Indemnizable]],"si","no")</f>
        <v>si</v>
      </c>
      <c r="O23" s="62">
        <v>219516</v>
      </c>
      <c r="P23" s="63">
        <v>45</v>
      </c>
      <c r="Q23" s="61" t="s">
        <v>290</v>
      </c>
      <c r="R23" s="61" t="s">
        <v>484</v>
      </c>
      <c r="S23" s="61" t="s">
        <v>555</v>
      </c>
    </row>
    <row r="24" spans="2:19" x14ac:dyDescent="0.2">
      <c r="B24" s="61">
        <v>16684048</v>
      </c>
      <c r="C24" s="63">
        <v>1</v>
      </c>
      <c r="D24" s="61">
        <v>916064</v>
      </c>
      <c r="E24" s="61" t="s">
        <v>480</v>
      </c>
      <c r="F24" s="61">
        <v>2333</v>
      </c>
      <c r="G24" s="61" t="s">
        <v>328</v>
      </c>
      <c r="H24" s="61" t="s">
        <v>91</v>
      </c>
      <c r="I24" s="61" t="s">
        <v>57</v>
      </c>
      <c r="J24" s="61" t="s">
        <v>291</v>
      </c>
      <c r="K24" s="62">
        <v>31916</v>
      </c>
      <c r="L24" s="62">
        <v>42968</v>
      </c>
      <c r="M24" s="62">
        <v>42968</v>
      </c>
      <c r="N24" s="64" t="str">
        <f>+IF(Tabla4[[#This Row],[I. Contrato]]=Tabla4[[#This Row],[Indemnizable]],"si","no")</f>
        <v>si</v>
      </c>
      <c r="O24" s="62">
        <v>219516</v>
      </c>
      <c r="P24" s="63">
        <v>45</v>
      </c>
      <c r="Q24" s="61" t="s">
        <v>290</v>
      </c>
      <c r="R24" s="61" t="s">
        <v>481</v>
      </c>
      <c r="S24" s="61" t="s">
        <v>555</v>
      </c>
    </row>
    <row r="25" spans="2:19" x14ac:dyDescent="0.2">
      <c r="B25" s="61">
        <v>20509166</v>
      </c>
      <c r="C25" s="63">
        <v>1</v>
      </c>
      <c r="D25" s="61">
        <v>147397</v>
      </c>
      <c r="E25" s="61" t="s">
        <v>226</v>
      </c>
      <c r="F25" s="61">
        <v>2333</v>
      </c>
      <c r="G25" s="61" t="s">
        <v>328</v>
      </c>
      <c r="H25" s="61" t="s">
        <v>60</v>
      </c>
      <c r="I25" s="61" t="s">
        <v>59</v>
      </c>
      <c r="J25" s="61" t="s">
        <v>291</v>
      </c>
      <c r="K25" s="62">
        <v>36790</v>
      </c>
      <c r="L25" s="62">
        <v>44824</v>
      </c>
      <c r="M25" s="62">
        <v>44824</v>
      </c>
      <c r="N25" s="64" t="str">
        <f>+IF(Tabla4[[#This Row],[I. Contrato]]=Tabla4[[#This Row],[Indemnizable]],"si","no")</f>
        <v>si</v>
      </c>
      <c r="O25" s="62">
        <v>219516</v>
      </c>
      <c r="P25" s="63">
        <v>30</v>
      </c>
      <c r="Q25" s="61" t="s">
        <v>290</v>
      </c>
      <c r="R25" s="61" t="s">
        <v>528</v>
      </c>
      <c r="S25" s="61" t="s">
        <v>554</v>
      </c>
    </row>
    <row r="26" spans="2:19" x14ac:dyDescent="0.2">
      <c r="B26" s="61">
        <v>10658936</v>
      </c>
      <c r="C26" s="63">
        <v>4</v>
      </c>
      <c r="D26" s="61">
        <v>593249</v>
      </c>
      <c r="E26" s="61" t="s">
        <v>31</v>
      </c>
      <c r="F26" s="61">
        <v>2333</v>
      </c>
      <c r="G26" s="61" t="s">
        <v>328</v>
      </c>
      <c r="H26" s="61" t="s">
        <v>83</v>
      </c>
      <c r="I26" s="61" t="s">
        <v>81</v>
      </c>
      <c r="J26" s="61" t="s">
        <v>291</v>
      </c>
      <c r="K26" s="62">
        <v>23471</v>
      </c>
      <c r="L26" s="62">
        <v>38322</v>
      </c>
      <c r="M26" s="62">
        <v>38322</v>
      </c>
      <c r="N26" s="64" t="str">
        <f>+IF(Tabla4[[#This Row],[I. Contrato]]=Tabla4[[#This Row],[Indemnizable]],"si","no")</f>
        <v>si</v>
      </c>
      <c r="O26" s="62">
        <v>219516</v>
      </c>
      <c r="P26" s="63">
        <v>45</v>
      </c>
      <c r="Q26" s="61" t="s">
        <v>290</v>
      </c>
      <c r="R26" s="61" t="s">
        <v>334</v>
      </c>
      <c r="S26" s="61" t="s">
        <v>554</v>
      </c>
    </row>
    <row r="27" spans="2:19" x14ac:dyDescent="0.2">
      <c r="B27" s="61">
        <v>19031187</v>
      </c>
      <c r="C27" s="63">
        <v>2</v>
      </c>
      <c r="D27" s="61">
        <v>475475</v>
      </c>
      <c r="E27" s="61" t="s">
        <v>495</v>
      </c>
      <c r="F27" s="61">
        <v>2333</v>
      </c>
      <c r="G27" s="61" t="s">
        <v>328</v>
      </c>
      <c r="H27" s="61" t="s">
        <v>295</v>
      </c>
      <c r="I27" s="61" t="s">
        <v>296</v>
      </c>
      <c r="J27" s="61" t="s">
        <v>289</v>
      </c>
      <c r="K27" s="62">
        <v>34972</v>
      </c>
      <c r="L27" s="62">
        <v>43284</v>
      </c>
      <c r="M27" s="62">
        <v>43284</v>
      </c>
      <c r="N27" s="64" t="str">
        <f>+IF(Tabla4[[#This Row],[I. Contrato]]=Tabla4[[#This Row],[Indemnizable]],"si","no")</f>
        <v>si</v>
      </c>
      <c r="O27" s="62">
        <v>219516</v>
      </c>
      <c r="P27" s="63">
        <v>20</v>
      </c>
      <c r="Q27" s="61" t="s">
        <v>290</v>
      </c>
      <c r="R27" s="61" t="s">
        <v>496</v>
      </c>
      <c r="S27" s="61" t="s">
        <v>555</v>
      </c>
    </row>
    <row r="28" spans="2:19" x14ac:dyDescent="0.2">
      <c r="B28" s="61">
        <v>19299101</v>
      </c>
      <c r="C28" s="63">
        <v>3</v>
      </c>
      <c r="D28" s="61">
        <v>913227</v>
      </c>
      <c r="E28" s="61" t="s">
        <v>456</v>
      </c>
      <c r="F28" s="61">
        <v>2333</v>
      </c>
      <c r="G28" s="61" t="s">
        <v>328</v>
      </c>
      <c r="H28" s="61" t="s">
        <v>310</v>
      </c>
      <c r="I28" s="61" t="s">
        <v>56</v>
      </c>
      <c r="J28" s="61" t="s">
        <v>291</v>
      </c>
      <c r="K28" s="62">
        <v>35186</v>
      </c>
      <c r="L28" s="62">
        <v>41988</v>
      </c>
      <c r="M28" s="62">
        <v>41988</v>
      </c>
      <c r="N28" s="64" t="str">
        <f>+IF(Tabla4[[#This Row],[I. Contrato]]=Tabla4[[#This Row],[Indemnizable]],"si","no")</f>
        <v>si</v>
      </c>
      <c r="O28" s="62">
        <v>219516</v>
      </c>
      <c r="P28" s="63">
        <v>45</v>
      </c>
      <c r="Q28" s="61" t="s">
        <v>290</v>
      </c>
      <c r="R28" s="61" t="s">
        <v>457</v>
      </c>
      <c r="S28" s="61" t="s">
        <v>555</v>
      </c>
    </row>
    <row r="29" spans="2:19" x14ac:dyDescent="0.2">
      <c r="B29" s="61">
        <v>19234600</v>
      </c>
      <c r="C29" s="63">
        <v>2</v>
      </c>
      <c r="D29" s="61">
        <v>146587</v>
      </c>
      <c r="E29" s="61" t="s">
        <v>532</v>
      </c>
      <c r="F29" s="61">
        <v>2333</v>
      </c>
      <c r="G29" s="61" t="s">
        <v>328</v>
      </c>
      <c r="H29" s="61" t="s">
        <v>86</v>
      </c>
      <c r="I29" s="61" t="s">
        <v>56</v>
      </c>
      <c r="J29" s="61" t="s">
        <v>291</v>
      </c>
      <c r="K29" s="62">
        <v>35109</v>
      </c>
      <c r="L29" s="62">
        <v>44824</v>
      </c>
      <c r="M29" s="62">
        <v>44824</v>
      </c>
      <c r="N29" s="64" t="str">
        <f>+IF(Tabla4[[#This Row],[I. Contrato]]=Tabla4[[#This Row],[Indemnizable]],"si","no")</f>
        <v>si</v>
      </c>
      <c r="O29" s="62">
        <v>219516</v>
      </c>
      <c r="P29" s="63">
        <v>20</v>
      </c>
      <c r="Q29" s="61" t="s">
        <v>290</v>
      </c>
      <c r="R29" s="61" t="s">
        <v>533</v>
      </c>
      <c r="S29" s="61" t="s">
        <v>555</v>
      </c>
    </row>
    <row r="30" spans="2:19" x14ac:dyDescent="0.2">
      <c r="B30" s="61">
        <v>19998291</v>
      </c>
      <c r="C30" s="63">
        <v>5</v>
      </c>
      <c r="D30" s="61">
        <v>497207</v>
      </c>
      <c r="E30" s="61" t="s">
        <v>44</v>
      </c>
      <c r="F30" s="61">
        <v>2333</v>
      </c>
      <c r="G30" s="61" t="s">
        <v>328</v>
      </c>
      <c r="H30" s="61" t="s">
        <v>86</v>
      </c>
      <c r="I30" s="61" t="s">
        <v>56</v>
      </c>
      <c r="J30" s="61" t="s">
        <v>291</v>
      </c>
      <c r="K30" s="62">
        <v>36102</v>
      </c>
      <c r="L30" s="62">
        <v>43374</v>
      </c>
      <c r="M30" s="62">
        <v>43374</v>
      </c>
      <c r="N30" s="64" t="str">
        <f>+IF(Tabla4[[#This Row],[I. Contrato]]=Tabla4[[#This Row],[Indemnizable]],"si","no")</f>
        <v>si</v>
      </c>
      <c r="O30" s="62">
        <v>219516</v>
      </c>
      <c r="P30" s="63">
        <v>30</v>
      </c>
      <c r="Q30" s="61" t="s">
        <v>290</v>
      </c>
      <c r="R30" s="61" t="s">
        <v>373</v>
      </c>
      <c r="S30" s="61" t="s">
        <v>554</v>
      </c>
    </row>
    <row r="31" spans="2:19" x14ac:dyDescent="0.2">
      <c r="B31" s="61">
        <v>17172678</v>
      </c>
      <c r="C31" s="63">
        <v>6</v>
      </c>
      <c r="D31" s="61">
        <v>497886</v>
      </c>
      <c r="E31" s="61" t="s">
        <v>429</v>
      </c>
      <c r="F31" s="61">
        <v>2333</v>
      </c>
      <c r="G31" s="61" t="s">
        <v>328</v>
      </c>
      <c r="H31" s="61" t="s">
        <v>60</v>
      </c>
      <c r="I31" s="61" t="s">
        <v>322</v>
      </c>
      <c r="J31" s="61" t="s">
        <v>291</v>
      </c>
      <c r="K31" s="62">
        <v>32577</v>
      </c>
      <c r="L31" s="62">
        <v>42800</v>
      </c>
      <c r="M31" s="62">
        <v>42800</v>
      </c>
      <c r="N31" s="64" t="str">
        <f>+IF(Tabla4[[#This Row],[I. Contrato]]=Tabla4[[#This Row],[Indemnizable]],"si","no")</f>
        <v>si</v>
      </c>
      <c r="O31" s="62">
        <v>219516</v>
      </c>
      <c r="P31" s="63">
        <v>45</v>
      </c>
      <c r="Q31" s="61" t="s">
        <v>290</v>
      </c>
      <c r="R31" s="61" t="s">
        <v>430</v>
      </c>
      <c r="S31" s="61" t="s">
        <v>321</v>
      </c>
    </row>
    <row r="32" spans="2:19" x14ac:dyDescent="0.2">
      <c r="B32" s="61">
        <v>14499879</v>
      </c>
      <c r="C32" s="63">
        <v>0</v>
      </c>
      <c r="D32" s="61">
        <v>916080</v>
      </c>
      <c r="E32" s="61" t="s">
        <v>25</v>
      </c>
      <c r="F32" s="61">
        <v>2333</v>
      </c>
      <c r="G32" s="61" t="s">
        <v>328</v>
      </c>
      <c r="H32" s="61" t="s">
        <v>55</v>
      </c>
      <c r="I32" s="61" t="s">
        <v>326</v>
      </c>
      <c r="J32" s="61" t="s">
        <v>291</v>
      </c>
      <c r="K32" s="62">
        <v>27827</v>
      </c>
      <c r="L32" s="62">
        <v>42968</v>
      </c>
      <c r="M32" s="62">
        <v>42968</v>
      </c>
      <c r="N32" s="64" t="str">
        <f>+IF(Tabla4[[#This Row],[I. Contrato]]=Tabla4[[#This Row],[Indemnizable]],"si","no")</f>
        <v>si</v>
      </c>
      <c r="O32" s="62">
        <v>219516</v>
      </c>
      <c r="P32" s="63">
        <v>45</v>
      </c>
      <c r="Q32" s="61" t="s">
        <v>290</v>
      </c>
      <c r="R32" s="61" t="s">
        <v>489</v>
      </c>
      <c r="S32" s="61" t="s">
        <v>554</v>
      </c>
    </row>
    <row r="33" spans="2:19" x14ac:dyDescent="0.2">
      <c r="B33" s="61">
        <v>17980549</v>
      </c>
      <c r="C33" s="63">
        <v>9</v>
      </c>
      <c r="D33" s="61">
        <v>658510</v>
      </c>
      <c r="E33" s="61" t="s">
        <v>45</v>
      </c>
      <c r="F33" s="61">
        <v>2333</v>
      </c>
      <c r="G33" s="61" t="s">
        <v>328</v>
      </c>
      <c r="H33" s="61" t="s">
        <v>86</v>
      </c>
      <c r="I33" s="61" t="s">
        <v>56</v>
      </c>
      <c r="J33" s="61" t="s">
        <v>291</v>
      </c>
      <c r="K33" s="62">
        <v>33572</v>
      </c>
      <c r="L33" s="62">
        <v>43255</v>
      </c>
      <c r="M33" s="62">
        <v>43255</v>
      </c>
      <c r="N33" s="64" t="str">
        <f>+IF(Tabla4[[#This Row],[I. Contrato]]=Tabla4[[#This Row],[Indemnizable]],"si","no")</f>
        <v>si</v>
      </c>
      <c r="O33" s="62">
        <v>219516</v>
      </c>
      <c r="P33" s="63">
        <v>30</v>
      </c>
      <c r="Q33" s="61" t="s">
        <v>290</v>
      </c>
      <c r="R33" s="61" t="s">
        <v>498</v>
      </c>
      <c r="S33" s="61" t="s">
        <v>554</v>
      </c>
    </row>
    <row r="34" spans="2:19" x14ac:dyDescent="0.2">
      <c r="B34" s="61">
        <v>14557872</v>
      </c>
      <c r="C34" s="63">
        <v>8</v>
      </c>
      <c r="D34" s="61">
        <v>215457</v>
      </c>
      <c r="E34" s="61" t="s">
        <v>427</v>
      </c>
      <c r="F34" s="61">
        <v>2333</v>
      </c>
      <c r="G34" s="61" t="s">
        <v>328</v>
      </c>
      <c r="H34" s="61" t="s">
        <v>292</v>
      </c>
      <c r="I34" s="61" t="s">
        <v>57</v>
      </c>
      <c r="J34" s="61" t="s">
        <v>291</v>
      </c>
      <c r="K34" s="62">
        <v>28036</v>
      </c>
      <c r="L34" s="62">
        <v>42738</v>
      </c>
      <c r="M34" s="62">
        <v>42738</v>
      </c>
      <c r="N34" s="64" t="str">
        <f>+IF(Tabla4[[#This Row],[I. Contrato]]=Tabla4[[#This Row],[Indemnizable]],"si","no")</f>
        <v>si</v>
      </c>
      <c r="O34" s="62">
        <v>219516</v>
      </c>
      <c r="P34" s="63">
        <v>30</v>
      </c>
      <c r="Q34" s="61" t="s">
        <v>290</v>
      </c>
      <c r="R34" s="61" t="s">
        <v>428</v>
      </c>
      <c r="S34" s="61" t="s">
        <v>555</v>
      </c>
    </row>
    <row r="35" spans="2:19" x14ac:dyDescent="0.2">
      <c r="B35" s="61">
        <v>11437358</v>
      </c>
      <c r="C35" s="63">
        <v>3</v>
      </c>
      <c r="D35" s="61">
        <v>598941</v>
      </c>
      <c r="E35" s="61" t="s">
        <v>492</v>
      </c>
      <c r="F35" s="61">
        <v>2333</v>
      </c>
      <c r="G35" s="61" t="s">
        <v>328</v>
      </c>
      <c r="H35" s="61" t="s">
        <v>293</v>
      </c>
      <c r="I35" s="61" t="s">
        <v>294</v>
      </c>
      <c r="J35" s="61" t="s">
        <v>289</v>
      </c>
      <c r="K35" s="62">
        <v>25207</v>
      </c>
      <c r="L35" s="65">
        <v>40637</v>
      </c>
      <c r="M35" s="65">
        <v>43282</v>
      </c>
      <c r="N35" s="64" t="str">
        <f>+IF(Tabla4[[#This Row],[I. Contrato]]=Tabla4[[#This Row],[Indemnizable]],"si","no")</f>
        <v>no</v>
      </c>
      <c r="O35" s="62">
        <v>219516</v>
      </c>
      <c r="P35" s="63">
        <v>45</v>
      </c>
      <c r="Q35" s="61" t="s">
        <v>290</v>
      </c>
      <c r="R35" s="61" t="s">
        <v>493</v>
      </c>
      <c r="S35" s="61" t="s">
        <v>321</v>
      </c>
    </row>
    <row r="36" spans="2:19" x14ac:dyDescent="0.2">
      <c r="B36" s="61">
        <v>15138844</v>
      </c>
      <c r="C36" s="63">
        <v>2</v>
      </c>
      <c r="D36" s="61">
        <v>703206</v>
      </c>
      <c r="E36" s="61" t="s">
        <v>100</v>
      </c>
      <c r="F36" s="61">
        <v>2333</v>
      </c>
      <c r="G36" s="61" t="s">
        <v>328</v>
      </c>
      <c r="H36" s="61" t="s">
        <v>60</v>
      </c>
      <c r="I36" s="61" t="s">
        <v>59</v>
      </c>
      <c r="J36" s="61" t="s">
        <v>291</v>
      </c>
      <c r="K36" s="62">
        <v>30275</v>
      </c>
      <c r="L36" s="62">
        <v>44398</v>
      </c>
      <c r="M36" s="62">
        <v>44398</v>
      </c>
      <c r="N36" s="64" t="str">
        <f>+IF(Tabla4[[#This Row],[I. Contrato]]=Tabla4[[#This Row],[Indemnizable]],"si","no")</f>
        <v>si</v>
      </c>
      <c r="O36" s="62">
        <v>219516</v>
      </c>
      <c r="P36" s="63">
        <v>30</v>
      </c>
      <c r="Q36" s="61" t="s">
        <v>290</v>
      </c>
      <c r="R36" s="61" t="s">
        <v>503</v>
      </c>
      <c r="S36" s="61" t="s">
        <v>554</v>
      </c>
    </row>
    <row r="37" spans="2:19" x14ac:dyDescent="0.2">
      <c r="B37" s="61">
        <v>10711488</v>
      </c>
      <c r="C37" s="63">
        <v>2</v>
      </c>
      <c r="D37" s="61">
        <v>260703</v>
      </c>
      <c r="E37" s="61" t="s">
        <v>369</v>
      </c>
      <c r="F37" s="61">
        <v>2333</v>
      </c>
      <c r="G37" s="61" t="s">
        <v>328</v>
      </c>
      <c r="H37" s="61" t="s">
        <v>72</v>
      </c>
      <c r="I37" s="61" t="s">
        <v>57</v>
      </c>
      <c r="J37" s="61" t="s">
        <v>291</v>
      </c>
      <c r="K37" s="62">
        <v>24151</v>
      </c>
      <c r="L37" s="62">
        <v>39118</v>
      </c>
      <c r="M37" s="62">
        <v>39118</v>
      </c>
      <c r="N37" s="64" t="str">
        <f>+IF(Tabla4[[#This Row],[I. Contrato]]=Tabla4[[#This Row],[Indemnizable]],"si","no")</f>
        <v>si</v>
      </c>
      <c r="O37" s="62">
        <v>219516</v>
      </c>
      <c r="P37" s="63">
        <v>40</v>
      </c>
      <c r="Q37" s="61" t="s">
        <v>290</v>
      </c>
      <c r="R37" s="61" t="s">
        <v>370</v>
      </c>
      <c r="S37" s="61" t="s">
        <v>555</v>
      </c>
    </row>
    <row r="38" spans="2:19" x14ac:dyDescent="0.2">
      <c r="B38" s="61">
        <v>21478843</v>
      </c>
      <c r="C38" s="63">
        <v>8</v>
      </c>
      <c r="D38" s="61">
        <v>147621</v>
      </c>
      <c r="E38" s="61" t="s">
        <v>227</v>
      </c>
      <c r="F38" s="61">
        <v>2333</v>
      </c>
      <c r="G38" s="61" t="s">
        <v>328</v>
      </c>
      <c r="H38" s="61" t="s">
        <v>89</v>
      </c>
      <c r="I38" s="61" t="s">
        <v>56</v>
      </c>
      <c r="J38" s="61" t="s">
        <v>291</v>
      </c>
      <c r="K38" s="62">
        <v>37990</v>
      </c>
      <c r="L38" s="62">
        <v>44824</v>
      </c>
      <c r="M38" s="62">
        <v>44824</v>
      </c>
      <c r="N38" s="64" t="str">
        <f>+IF(Tabla4[[#This Row],[I. Contrato]]=Tabla4[[#This Row],[Indemnizable]],"si","no")</f>
        <v>si</v>
      </c>
      <c r="O38" s="62">
        <v>219516</v>
      </c>
      <c r="P38" s="63">
        <v>20</v>
      </c>
      <c r="Q38" s="61" t="s">
        <v>290</v>
      </c>
      <c r="R38" s="61" t="s">
        <v>531</v>
      </c>
      <c r="S38" s="61" t="s">
        <v>554</v>
      </c>
    </row>
    <row r="39" spans="2:19" x14ac:dyDescent="0.2">
      <c r="B39" s="61">
        <v>13351507</v>
      </c>
      <c r="C39" s="63">
        <v>0</v>
      </c>
      <c r="D39" s="61">
        <v>552763</v>
      </c>
      <c r="E39" s="61" t="s">
        <v>4</v>
      </c>
      <c r="F39" s="61">
        <v>2333</v>
      </c>
      <c r="G39" s="61" t="s">
        <v>328</v>
      </c>
      <c r="H39" s="61" t="s">
        <v>58</v>
      </c>
      <c r="I39" s="61" t="s">
        <v>57</v>
      </c>
      <c r="J39" s="61" t="s">
        <v>291</v>
      </c>
      <c r="K39" s="62">
        <v>28608</v>
      </c>
      <c r="L39" s="62">
        <v>38384</v>
      </c>
      <c r="M39" s="62">
        <v>38384</v>
      </c>
      <c r="N39" s="64" t="str">
        <f>+IF(Tabla4[[#This Row],[I. Contrato]]=Tabla4[[#This Row],[Indemnizable]],"si","no")</f>
        <v>si</v>
      </c>
      <c r="O39" s="62">
        <v>219516</v>
      </c>
      <c r="P39" s="63">
        <v>25</v>
      </c>
      <c r="Q39" s="61" t="s">
        <v>290</v>
      </c>
      <c r="R39" s="61" t="s">
        <v>386</v>
      </c>
      <c r="S39" s="61" t="s">
        <v>554</v>
      </c>
    </row>
    <row r="40" spans="2:19" x14ac:dyDescent="0.2">
      <c r="B40" s="61">
        <v>14287355</v>
      </c>
      <c r="C40" s="63">
        <v>9</v>
      </c>
      <c r="D40" s="61">
        <v>506613</v>
      </c>
      <c r="E40" s="61" t="s">
        <v>32</v>
      </c>
      <c r="F40" s="61">
        <v>2333</v>
      </c>
      <c r="G40" s="61" t="s">
        <v>328</v>
      </c>
      <c r="H40" s="61" t="s">
        <v>83</v>
      </c>
      <c r="I40" s="61" t="s">
        <v>81</v>
      </c>
      <c r="J40" s="61" t="s">
        <v>289</v>
      </c>
      <c r="K40" s="62">
        <v>27347</v>
      </c>
      <c r="L40" s="62">
        <v>38005</v>
      </c>
      <c r="M40" s="62">
        <v>38005</v>
      </c>
      <c r="N40" s="64" t="str">
        <f>+IF(Tabla4[[#This Row],[I. Contrato]]=Tabla4[[#This Row],[Indemnizable]],"si","no")</f>
        <v>si</v>
      </c>
      <c r="O40" s="62">
        <v>219516</v>
      </c>
      <c r="P40" s="63">
        <v>45</v>
      </c>
      <c r="Q40" s="61" t="s">
        <v>290</v>
      </c>
      <c r="R40" s="61" t="s">
        <v>349</v>
      </c>
      <c r="S40" s="61" t="s">
        <v>554</v>
      </c>
    </row>
    <row r="41" spans="2:19" x14ac:dyDescent="0.2">
      <c r="B41" s="61">
        <v>11371360</v>
      </c>
      <c r="C41" s="63">
        <v>7</v>
      </c>
      <c r="D41" s="61">
        <v>704652</v>
      </c>
      <c r="E41" s="61" t="s">
        <v>34</v>
      </c>
      <c r="F41" s="61">
        <v>2333</v>
      </c>
      <c r="G41" s="61" t="s">
        <v>328</v>
      </c>
      <c r="H41" s="61" t="s">
        <v>83</v>
      </c>
      <c r="I41" s="61" t="s">
        <v>81</v>
      </c>
      <c r="J41" s="61" t="s">
        <v>289</v>
      </c>
      <c r="K41" s="62">
        <v>25544</v>
      </c>
      <c r="L41" s="62">
        <v>38671</v>
      </c>
      <c r="M41" s="62">
        <v>38671</v>
      </c>
      <c r="N41" s="64" t="str">
        <f>+IF(Tabla4[[#This Row],[I. Contrato]]=Tabla4[[#This Row],[Indemnizable]],"si","no")</f>
        <v>si</v>
      </c>
      <c r="O41" s="62">
        <v>219516</v>
      </c>
      <c r="P41" s="63">
        <v>45</v>
      </c>
      <c r="Q41" s="61" t="s">
        <v>290</v>
      </c>
      <c r="R41" s="61" t="s">
        <v>389</v>
      </c>
      <c r="S41" s="61" t="s">
        <v>554</v>
      </c>
    </row>
    <row r="42" spans="2:19" x14ac:dyDescent="0.2">
      <c r="B42" s="61">
        <v>16859038</v>
      </c>
      <c r="C42" s="63">
        <v>5</v>
      </c>
      <c r="D42" s="61">
        <v>750336</v>
      </c>
      <c r="E42" s="61" t="s">
        <v>352</v>
      </c>
      <c r="F42" s="61">
        <v>2333</v>
      </c>
      <c r="G42" s="61" t="s">
        <v>328</v>
      </c>
      <c r="H42" s="61" t="s">
        <v>79</v>
      </c>
      <c r="I42" s="61" t="s">
        <v>56</v>
      </c>
      <c r="J42" s="61" t="s">
        <v>291</v>
      </c>
      <c r="K42" s="62">
        <v>32253</v>
      </c>
      <c r="L42" s="62">
        <v>43052</v>
      </c>
      <c r="M42" s="62">
        <v>43052</v>
      </c>
      <c r="N42" s="64" t="str">
        <f>+IF(Tabla4[[#This Row],[I. Contrato]]=Tabla4[[#This Row],[Indemnizable]],"si","no")</f>
        <v>si</v>
      </c>
      <c r="O42" s="62">
        <v>219516</v>
      </c>
      <c r="P42" s="63">
        <v>30</v>
      </c>
      <c r="Q42" s="61" t="s">
        <v>290</v>
      </c>
      <c r="R42" s="61" t="s">
        <v>353</v>
      </c>
      <c r="S42" s="61" t="s">
        <v>555</v>
      </c>
    </row>
    <row r="43" spans="2:19" x14ac:dyDescent="0.2">
      <c r="B43" s="61">
        <v>17158961</v>
      </c>
      <c r="C43" s="63">
        <v>4</v>
      </c>
      <c r="D43" s="61">
        <v>220639</v>
      </c>
      <c r="E43" s="61" t="s">
        <v>340</v>
      </c>
      <c r="F43" s="61">
        <v>2333</v>
      </c>
      <c r="G43" s="61" t="s">
        <v>328</v>
      </c>
      <c r="H43" s="61" t="s">
        <v>55</v>
      </c>
      <c r="I43" s="61" t="s">
        <v>54</v>
      </c>
      <c r="J43" s="61" t="s">
        <v>291</v>
      </c>
      <c r="K43" s="62">
        <v>32312</v>
      </c>
      <c r="L43" s="62">
        <v>39482</v>
      </c>
      <c r="M43" s="62">
        <v>39482</v>
      </c>
      <c r="N43" s="64" t="str">
        <f>+IF(Tabla4[[#This Row],[I. Contrato]]=Tabla4[[#This Row],[Indemnizable]],"si","no")</f>
        <v>si</v>
      </c>
      <c r="O43" s="62">
        <v>219516</v>
      </c>
      <c r="P43" s="63">
        <v>45</v>
      </c>
      <c r="Q43" s="61" t="s">
        <v>290</v>
      </c>
      <c r="R43" s="61" t="s">
        <v>341</v>
      </c>
      <c r="S43" s="61" t="s">
        <v>555</v>
      </c>
    </row>
    <row r="44" spans="2:19" x14ac:dyDescent="0.2">
      <c r="B44" s="61">
        <v>10466538</v>
      </c>
      <c r="C44" s="63">
        <v>1</v>
      </c>
      <c r="D44" s="61">
        <v>382744</v>
      </c>
      <c r="E44" s="61" t="s">
        <v>35</v>
      </c>
      <c r="F44" s="61">
        <v>2333</v>
      </c>
      <c r="G44" s="61" t="s">
        <v>328</v>
      </c>
      <c r="H44" s="61" t="s">
        <v>83</v>
      </c>
      <c r="I44" s="61" t="s">
        <v>81</v>
      </c>
      <c r="J44" s="61" t="s">
        <v>289</v>
      </c>
      <c r="K44" s="62">
        <v>24011</v>
      </c>
      <c r="L44" s="62">
        <v>39146</v>
      </c>
      <c r="M44" s="62">
        <v>39146</v>
      </c>
      <c r="N44" s="64" t="str">
        <f>+IF(Tabla4[[#This Row],[I. Contrato]]=Tabla4[[#This Row],[Indemnizable]],"si","no")</f>
        <v>si</v>
      </c>
      <c r="O44" s="62">
        <v>219516</v>
      </c>
      <c r="P44" s="63">
        <v>45</v>
      </c>
      <c r="Q44" s="61" t="s">
        <v>290</v>
      </c>
      <c r="R44" s="61" t="s">
        <v>371</v>
      </c>
      <c r="S44" s="61" t="s">
        <v>554</v>
      </c>
    </row>
    <row r="45" spans="2:19" x14ac:dyDescent="0.2">
      <c r="B45" s="61">
        <v>14260484</v>
      </c>
      <c r="C45" s="63">
        <v>1</v>
      </c>
      <c r="D45" s="61">
        <v>501697</v>
      </c>
      <c r="E45" s="61" t="s">
        <v>375</v>
      </c>
      <c r="F45" s="61">
        <v>2333</v>
      </c>
      <c r="G45" s="61" t="s">
        <v>328</v>
      </c>
      <c r="H45" s="61" t="s">
        <v>303</v>
      </c>
      <c r="I45" s="61" t="s">
        <v>304</v>
      </c>
      <c r="J45" s="61" t="s">
        <v>291</v>
      </c>
      <c r="K45" s="62">
        <v>27016</v>
      </c>
      <c r="L45" s="62">
        <v>43374</v>
      </c>
      <c r="M45" s="62">
        <v>43374</v>
      </c>
      <c r="N45" s="64" t="str">
        <f>+IF(Tabla4[[#This Row],[I. Contrato]]=Tabla4[[#This Row],[Indemnizable]],"si","no")</f>
        <v>si</v>
      </c>
      <c r="O45" s="62">
        <v>219516</v>
      </c>
      <c r="P45" s="63">
        <v>30</v>
      </c>
      <c r="Q45" s="61" t="s">
        <v>290</v>
      </c>
      <c r="R45" s="61" t="s">
        <v>376</v>
      </c>
      <c r="S45" s="61" t="s">
        <v>555</v>
      </c>
    </row>
    <row r="46" spans="2:19" x14ac:dyDescent="0.2">
      <c r="B46" s="61">
        <v>16859111</v>
      </c>
      <c r="C46" s="63" t="s">
        <v>5</v>
      </c>
      <c r="D46" s="61">
        <v>863882</v>
      </c>
      <c r="E46" s="61" t="s">
        <v>490</v>
      </c>
      <c r="F46" s="61">
        <v>2333</v>
      </c>
      <c r="G46" s="61" t="s">
        <v>328</v>
      </c>
      <c r="H46" s="61" t="s">
        <v>62</v>
      </c>
      <c r="I46" s="61" t="s">
        <v>57</v>
      </c>
      <c r="J46" s="61" t="s">
        <v>291</v>
      </c>
      <c r="K46" s="62">
        <v>32254</v>
      </c>
      <c r="L46" s="62">
        <v>43318</v>
      </c>
      <c r="M46" s="62">
        <v>43318</v>
      </c>
      <c r="N46" s="64" t="str">
        <f>+IF(Tabla4[[#This Row],[I. Contrato]]=Tabla4[[#This Row],[Indemnizable]],"si","no")</f>
        <v>si</v>
      </c>
      <c r="O46" s="62">
        <v>219516</v>
      </c>
      <c r="P46" s="63">
        <v>20</v>
      </c>
      <c r="Q46" s="61" t="s">
        <v>290</v>
      </c>
      <c r="R46" s="61" t="s">
        <v>491</v>
      </c>
      <c r="S46" s="61" t="s">
        <v>555</v>
      </c>
    </row>
    <row r="47" spans="2:19" x14ac:dyDescent="0.2">
      <c r="B47" s="61">
        <v>12416653</v>
      </c>
      <c r="C47" s="63">
        <v>5</v>
      </c>
      <c r="D47" s="61">
        <v>300926</v>
      </c>
      <c r="E47" s="61" t="s">
        <v>21</v>
      </c>
      <c r="F47" s="61">
        <v>2333</v>
      </c>
      <c r="G47" s="61" t="s">
        <v>328</v>
      </c>
      <c r="H47" s="61" t="s">
        <v>75</v>
      </c>
      <c r="I47" s="61" t="s">
        <v>57</v>
      </c>
      <c r="J47" s="61" t="s">
        <v>291</v>
      </c>
      <c r="K47" s="62">
        <v>26837</v>
      </c>
      <c r="L47" s="62">
        <v>40182</v>
      </c>
      <c r="M47" s="62">
        <v>40182</v>
      </c>
      <c r="N47" s="64" t="str">
        <f>+IF(Tabla4[[#This Row],[I. Contrato]]=Tabla4[[#This Row],[Indemnizable]],"si","no")</f>
        <v>si</v>
      </c>
      <c r="O47" s="62">
        <v>219516</v>
      </c>
      <c r="P47" s="63">
        <v>18</v>
      </c>
      <c r="Q47" s="61" t="s">
        <v>290</v>
      </c>
      <c r="R47" s="61" t="s">
        <v>397</v>
      </c>
      <c r="S47" s="61" t="s">
        <v>554</v>
      </c>
    </row>
    <row r="48" spans="2:19" x14ac:dyDescent="0.2">
      <c r="B48" s="61">
        <v>13784296</v>
      </c>
      <c r="C48" s="63">
        <v>3</v>
      </c>
      <c r="D48" s="61">
        <v>325694</v>
      </c>
      <c r="E48" s="61" t="s">
        <v>335</v>
      </c>
      <c r="F48" s="61">
        <v>2333</v>
      </c>
      <c r="G48" s="61" t="s">
        <v>328</v>
      </c>
      <c r="H48" s="61" t="s">
        <v>63</v>
      </c>
      <c r="I48" s="61" t="s">
        <v>57</v>
      </c>
      <c r="J48" s="61" t="s">
        <v>291</v>
      </c>
      <c r="K48" s="62">
        <v>29534</v>
      </c>
      <c r="L48" s="62">
        <v>39118</v>
      </c>
      <c r="M48" s="62">
        <v>39118</v>
      </c>
      <c r="N48" s="64" t="str">
        <f>+IF(Tabla4[[#This Row],[I. Contrato]]=Tabla4[[#This Row],[Indemnizable]],"si","no")</f>
        <v>si</v>
      </c>
      <c r="O48" s="62">
        <v>219516</v>
      </c>
      <c r="P48" s="63">
        <v>40</v>
      </c>
      <c r="Q48" s="61" t="s">
        <v>290</v>
      </c>
      <c r="R48" s="61" t="s">
        <v>336</v>
      </c>
      <c r="S48" s="61" t="s">
        <v>555</v>
      </c>
    </row>
    <row r="49" spans="2:19" x14ac:dyDescent="0.2">
      <c r="B49" s="61">
        <v>19008385</v>
      </c>
      <c r="C49" s="63">
        <v>3</v>
      </c>
      <c r="D49" s="61">
        <v>440078</v>
      </c>
      <c r="E49" s="61" t="s">
        <v>447</v>
      </c>
      <c r="F49" s="61">
        <v>2333</v>
      </c>
      <c r="G49" s="61" t="s">
        <v>328</v>
      </c>
      <c r="H49" s="61" t="s">
        <v>90</v>
      </c>
      <c r="I49" s="61" t="s">
        <v>56</v>
      </c>
      <c r="J49" s="61" t="s">
        <v>291</v>
      </c>
      <c r="K49" s="62">
        <v>34910</v>
      </c>
      <c r="L49" s="62">
        <v>42114</v>
      </c>
      <c r="M49" s="62">
        <v>42114</v>
      </c>
      <c r="N49" s="64" t="str">
        <f>+IF(Tabla4[[#This Row],[I. Contrato]]=Tabla4[[#This Row],[Indemnizable]],"si","no")</f>
        <v>si</v>
      </c>
      <c r="O49" s="62">
        <v>219516</v>
      </c>
      <c r="P49" s="63">
        <v>20</v>
      </c>
      <c r="Q49" s="61" t="s">
        <v>290</v>
      </c>
      <c r="R49" s="61" t="s">
        <v>448</v>
      </c>
      <c r="S49" s="61" t="s">
        <v>555</v>
      </c>
    </row>
    <row r="50" spans="2:19" x14ac:dyDescent="0.2">
      <c r="B50" s="61">
        <v>16024799</v>
      </c>
      <c r="C50" s="63">
        <v>1</v>
      </c>
      <c r="D50" s="61">
        <v>915793</v>
      </c>
      <c r="E50" s="61" t="s">
        <v>431</v>
      </c>
      <c r="F50" s="61">
        <v>2333</v>
      </c>
      <c r="G50" s="61" t="s">
        <v>328</v>
      </c>
      <c r="H50" s="61" t="s">
        <v>311</v>
      </c>
      <c r="I50" s="61" t="s">
        <v>313</v>
      </c>
      <c r="J50" s="61" t="s">
        <v>289</v>
      </c>
      <c r="K50" s="62">
        <v>31289</v>
      </c>
      <c r="L50" s="62">
        <v>41396</v>
      </c>
      <c r="M50" s="62">
        <v>41396</v>
      </c>
      <c r="N50" s="64" t="str">
        <f>+IF(Tabla4[[#This Row],[I. Contrato]]=Tabla4[[#This Row],[Indemnizable]],"si","no")</f>
        <v>si</v>
      </c>
      <c r="O50" s="62">
        <v>219516</v>
      </c>
      <c r="P50" s="63">
        <v>45</v>
      </c>
      <c r="Q50" s="61" t="s">
        <v>290</v>
      </c>
      <c r="R50" s="61" t="s">
        <v>432</v>
      </c>
      <c r="S50" s="61" t="s">
        <v>555</v>
      </c>
    </row>
    <row r="51" spans="2:19" x14ac:dyDescent="0.2">
      <c r="B51" s="61">
        <v>19998722</v>
      </c>
      <c r="C51" s="63">
        <v>4</v>
      </c>
      <c r="D51" s="61">
        <v>864617</v>
      </c>
      <c r="E51" s="61" t="s">
        <v>474</v>
      </c>
      <c r="F51" s="61">
        <v>2333</v>
      </c>
      <c r="G51" s="61" t="s">
        <v>328</v>
      </c>
      <c r="H51" s="61" t="s">
        <v>76</v>
      </c>
      <c r="I51" s="61" t="s">
        <v>56</v>
      </c>
      <c r="J51" s="61" t="s">
        <v>291</v>
      </c>
      <c r="K51" s="62">
        <v>36163</v>
      </c>
      <c r="L51" s="62">
        <v>42891</v>
      </c>
      <c r="M51" s="62">
        <v>42891</v>
      </c>
      <c r="N51" s="64" t="str">
        <f>+IF(Tabla4[[#This Row],[I. Contrato]]=Tabla4[[#This Row],[Indemnizable]],"si","no")</f>
        <v>si</v>
      </c>
      <c r="O51" s="62">
        <v>219516</v>
      </c>
      <c r="P51" s="63">
        <v>20</v>
      </c>
      <c r="Q51" s="61" t="s">
        <v>290</v>
      </c>
      <c r="R51" s="61" t="s">
        <v>475</v>
      </c>
      <c r="S51" s="61" t="s">
        <v>555</v>
      </c>
    </row>
    <row r="52" spans="2:19" x14ac:dyDescent="0.2">
      <c r="B52" s="61">
        <v>19007108</v>
      </c>
      <c r="C52" s="63">
        <v>1</v>
      </c>
      <c r="D52" s="61">
        <v>488496</v>
      </c>
      <c r="E52" s="61" t="s">
        <v>449</v>
      </c>
      <c r="F52" s="61">
        <v>2333</v>
      </c>
      <c r="G52" s="61" t="s">
        <v>328</v>
      </c>
      <c r="H52" s="61" t="s">
        <v>60</v>
      </c>
      <c r="I52" s="61" t="s">
        <v>59</v>
      </c>
      <c r="J52" s="61" t="s">
        <v>291</v>
      </c>
      <c r="K52" s="62">
        <v>34690</v>
      </c>
      <c r="L52" s="62">
        <v>41946</v>
      </c>
      <c r="M52" s="62">
        <v>41946</v>
      </c>
      <c r="N52" s="64" t="str">
        <f>+IF(Tabla4[[#This Row],[I. Contrato]]=Tabla4[[#This Row],[Indemnizable]],"si","no")</f>
        <v>si</v>
      </c>
      <c r="O52" s="62">
        <v>219516</v>
      </c>
      <c r="P52" s="63">
        <v>30</v>
      </c>
      <c r="Q52" s="61" t="s">
        <v>290</v>
      </c>
      <c r="R52" s="61" t="s">
        <v>450</v>
      </c>
      <c r="S52" s="61" t="s">
        <v>555</v>
      </c>
    </row>
    <row r="53" spans="2:19" x14ac:dyDescent="0.2">
      <c r="B53" s="61">
        <v>17757437</v>
      </c>
      <c r="C53" s="63">
        <v>6</v>
      </c>
      <c r="D53" s="61">
        <v>229172</v>
      </c>
      <c r="E53" s="61" t="s">
        <v>410</v>
      </c>
      <c r="F53" s="61">
        <v>2333</v>
      </c>
      <c r="G53" s="61" t="s">
        <v>328</v>
      </c>
      <c r="H53" s="61" t="s">
        <v>293</v>
      </c>
      <c r="I53" s="61" t="s">
        <v>294</v>
      </c>
      <c r="J53" s="61" t="s">
        <v>291</v>
      </c>
      <c r="K53" s="62">
        <v>33580</v>
      </c>
      <c r="L53" s="65">
        <v>40119</v>
      </c>
      <c r="M53" s="65">
        <v>43800</v>
      </c>
      <c r="N53" s="64" t="str">
        <f>+IF(Tabla4[[#This Row],[I. Contrato]]=Tabla4[[#This Row],[Indemnizable]],"si","no")</f>
        <v>no</v>
      </c>
      <c r="O53" s="62">
        <v>219516</v>
      </c>
      <c r="P53" s="63">
        <v>45</v>
      </c>
      <c r="Q53" s="61" t="s">
        <v>290</v>
      </c>
      <c r="S53" s="61" t="s">
        <v>321</v>
      </c>
    </row>
    <row r="54" spans="2:19" x14ac:dyDescent="0.2">
      <c r="B54" s="61">
        <v>17374147</v>
      </c>
      <c r="C54" s="63">
        <v>2</v>
      </c>
      <c r="D54" s="61">
        <v>324388</v>
      </c>
      <c r="E54" s="61" t="s">
        <v>52</v>
      </c>
      <c r="F54" s="61">
        <v>2333</v>
      </c>
      <c r="G54" s="61" t="s">
        <v>328</v>
      </c>
      <c r="H54" s="61" t="s">
        <v>70</v>
      </c>
      <c r="I54" s="61" t="s">
        <v>316</v>
      </c>
      <c r="J54" s="61" t="s">
        <v>289</v>
      </c>
      <c r="K54" s="62">
        <v>32948</v>
      </c>
      <c r="L54" s="62">
        <v>44109</v>
      </c>
      <c r="M54" s="62">
        <v>44109</v>
      </c>
      <c r="N54" s="64" t="str">
        <f>+IF(Tabla4[[#This Row],[I. Contrato]]=Tabla4[[#This Row],[Indemnizable]],"si","no")</f>
        <v>si</v>
      </c>
      <c r="O54" s="62">
        <v>219516</v>
      </c>
      <c r="P54" s="63">
        <v>45</v>
      </c>
      <c r="Q54" s="61" t="s">
        <v>290</v>
      </c>
      <c r="R54" s="61" t="s">
        <v>501</v>
      </c>
      <c r="S54" s="61" t="s">
        <v>554</v>
      </c>
    </row>
    <row r="55" spans="2:19" x14ac:dyDescent="0.2">
      <c r="B55" s="61">
        <v>13352679</v>
      </c>
      <c r="C55" s="63" t="s">
        <v>5</v>
      </c>
      <c r="D55" s="61">
        <v>400645</v>
      </c>
      <c r="E55" s="61" t="s">
        <v>6</v>
      </c>
      <c r="F55" s="61">
        <v>2333</v>
      </c>
      <c r="G55" s="61" t="s">
        <v>328</v>
      </c>
      <c r="H55" s="61" t="s">
        <v>60</v>
      </c>
      <c r="I55" s="61" t="s">
        <v>59</v>
      </c>
      <c r="J55" s="61" t="s">
        <v>291</v>
      </c>
      <c r="K55" s="62">
        <v>28813</v>
      </c>
      <c r="L55" s="62">
        <v>41309</v>
      </c>
      <c r="M55" s="62">
        <v>41309</v>
      </c>
      <c r="N55" s="64" t="str">
        <f>+IF(Tabla4[[#This Row],[I. Contrato]]=Tabla4[[#This Row],[Indemnizable]],"si","no")</f>
        <v>si</v>
      </c>
      <c r="O55" s="62">
        <v>219516</v>
      </c>
      <c r="P55" s="63">
        <v>30</v>
      </c>
      <c r="Q55" s="61" t="s">
        <v>290</v>
      </c>
      <c r="R55" s="61" t="s">
        <v>440</v>
      </c>
      <c r="S55" s="61" t="s">
        <v>554</v>
      </c>
    </row>
    <row r="56" spans="2:19" x14ac:dyDescent="0.2">
      <c r="B56" s="61">
        <v>17443616</v>
      </c>
      <c r="C56" s="63">
        <v>9</v>
      </c>
      <c r="D56" s="61">
        <v>978272</v>
      </c>
      <c r="E56" s="61" t="s">
        <v>403</v>
      </c>
      <c r="F56" s="61">
        <v>2333</v>
      </c>
      <c r="G56" s="61" t="s">
        <v>328</v>
      </c>
      <c r="H56" s="61" t="s">
        <v>55</v>
      </c>
      <c r="I56" s="61" t="s">
        <v>54</v>
      </c>
      <c r="J56" s="61" t="s">
        <v>289</v>
      </c>
      <c r="K56" s="62">
        <v>33078</v>
      </c>
      <c r="L56" s="62">
        <v>43745</v>
      </c>
      <c r="M56" s="62">
        <v>43745</v>
      </c>
      <c r="N56" s="64" t="str">
        <f>+IF(Tabla4[[#This Row],[I. Contrato]]=Tabla4[[#This Row],[Indemnizable]],"si","no")</f>
        <v>si</v>
      </c>
      <c r="O56" s="62">
        <v>219516</v>
      </c>
      <c r="P56" s="63">
        <v>10</v>
      </c>
      <c r="Q56" s="61" t="s">
        <v>290</v>
      </c>
      <c r="R56" s="61" t="s">
        <v>404</v>
      </c>
      <c r="S56" s="61" t="s">
        <v>555</v>
      </c>
    </row>
    <row r="57" spans="2:19" x14ac:dyDescent="0.2">
      <c r="B57" s="61">
        <v>15631135</v>
      </c>
      <c r="C57" s="63">
        <v>9</v>
      </c>
      <c r="D57" s="61">
        <v>536539</v>
      </c>
      <c r="E57" s="61" t="s">
        <v>384</v>
      </c>
      <c r="F57" s="61">
        <v>2333</v>
      </c>
      <c r="G57" s="61" t="s">
        <v>328</v>
      </c>
      <c r="H57" s="61" t="s">
        <v>293</v>
      </c>
      <c r="I57" s="61" t="s">
        <v>294</v>
      </c>
      <c r="J57" s="61" t="s">
        <v>291</v>
      </c>
      <c r="K57" s="62">
        <v>30665</v>
      </c>
      <c r="L57" s="62">
        <v>38112</v>
      </c>
      <c r="M57" s="62">
        <v>38112</v>
      </c>
      <c r="N57" s="64" t="str">
        <f>+IF(Tabla4[[#This Row],[I. Contrato]]=Tabla4[[#This Row],[Indemnizable]],"si","no")</f>
        <v>si</v>
      </c>
      <c r="O57" s="62">
        <v>219516</v>
      </c>
      <c r="P57" s="63">
        <v>45</v>
      </c>
      <c r="Q57" s="61" t="s">
        <v>290</v>
      </c>
      <c r="R57" s="61" t="s">
        <v>385</v>
      </c>
      <c r="S57" s="61" t="s">
        <v>321</v>
      </c>
    </row>
    <row r="58" spans="2:19" x14ac:dyDescent="0.2">
      <c r="B58" s="61">
        <v>17157225</v>
      </c>
      <c r="C58" s="63">
        <v>8</v>
      </c>
      <c r="D58" s="61">
        <v>549797</v>
      </c>
      <c r="E58" s="61" t="s">
        <v>534</v>
      </c>
      <c r="F58" s="61">
        <v>2333</v>
      </c>
      <c r="G58" s="61" t="s">
        <v>328</v>
      </c>
      <c r="H58" s="61" t="s">
        <v>60</v>
      </c>
      <c r="I58" s="61" t="s">
        <v>59</v>
      </c>
      <c r="J58" s="61" t="s">
        <v>291</v>
      </c>
      <c r="K58" s="62">
        <v>32732</v>
      </c>
      <c r="L58" s="62">
        <v>44898</v>
      </c>
      <c r="M58" s="62">
        <v>44898</v>
      </c>
      <c r="N58" s="64" t="str">
        <f>+IF(Tabla4[[#This Row],[I. Contrato]]=Tabla4[[#This Row],[Indemnizable]],"si","no")</f>
        <v>si</v>
      </c>
      <c r="O58" s="62">
        <v>219516</v>
      </c>
      <c r="P58" s="63">
        <v>20</v>
      </c>
      <c r="Q58" s="61" t="s">
        <v>290</v>
      </c>
      <c r="R58" s="61" t="s">
        <v>535</v>
      </c>
      <c r="S58" s="61" t="s">
        <v>555</v>
      </c>
    </row>
    <row r="59" spans="2:19" x14ac:dyDescent="0.2">
      <c r="B59" s="61">
        <v>15144462</v>
      </c>
      <c r="C59" s="63">
        <v>8</v>
      </c>
      <c r="D59" s="61">
        <v>309052</v>
      </c>
      <c r="E59" s="61" t="s">
        <v>437</v>
      </c>
      <c r="F59" s="61">
        <v>2333</v>
      </c>
      <c r="G59" s="61" t="s">
        <v>328</v>
      </c>
      <c r="H59" s="61" t="s">
        <v>308</v>
      </c>
      <c r="I59" s="61" t="s">
        <v>57</v>
      </c>
      <c r="J59" s="61" t="s">
        <v>289</v>
      </c>
      <c r="K59" s="62">
        <v>30102</v>
      </c>
      <c r="L59" s="62">
        <v>41051</v>
      </c>
      <c r="M59" s="62">
        <v>41051</v>
      </c>
      <c r="N59" s="64" t="str">
        <f>+IF(Tabla4[[#This Row],[I. Contrato]]=Tabla4[[#This Row],[Indemnizable]],"si","no")</f>
        <v>si</v>
      </c>
      <c r="O59" s="62">
        <v>219516</v>
      </c>
      <c r="P59" s="63">
        <v>40</v>
      </c>
      <c r="Q59" s="61" t="s">
        <v>290</v>
      </c>
      <c r="R59" s="61" t="s">
        <v>438</v>
      </c>
      <c r="S59" s="61" t="s">
        <v>555</v>
      </c>
    </row>
    <row r="60" spans="2:19" x14ac:dyDescent="0.2">
      <c r="B60" s="61">
        <v>12783748</v>
      </c>
      <c r="C60" s="63">
        <v>1</v>
      </c>
      <c r="D60" s="61">
        <v>88803</v>
      </c>
      <c r="E60" s="61" t="s">
        <v>365</v>
      </c>
      <c r="F60" s="61">
        <v>2333</v>
      </c>
      <c r="G60" s="61" t="s">
        <v>328</v>
      </c>
      <c r="H60" s="61" t="s">
        <v>311</v>
      </c>
      <c r="I60" s="61" t="s">
        <v>312</v>
      </c>
      <c r="J60" s="61" t="s">
        <v>289</v>
      </c>
      <c r="K60" s="62">
        <v>27475</v>
      </c>
      <c r="L60" s="62">
        <v>36754</v>
      </c>
      <c r="M60" s="62">
        <v>36754</v>
      </c>
      <c r="N60" s="64" t="str">
        <f>+IF(Tabla4[[#This Row],[I. Contrato]]=Tabla4[[#This Row],[Indemnizable]],"si","no")</f>
        <v>si</v>
      </c>
      <c r="O60" s="62">
        <v>219516</v>
      </c>
      <c r="P60" s="63">
        <v>45</v>
      </c>
      <c r="Q60" s="61" t="s">
        <v>290</v>
      </c>
      <c r="R60" s="61" t="s">
        <v>366</v>
      </c>
      <c r="S60" s="61" t="s">
        <v>321</v>
      </c>
    </row>
    <row r="61" spans="2:19" x14ac:dyDescent="0.2">
      <c r="B61" s="61">
        <v>17795856</v>
      </c>
      <c r="C61" s="63">
        <v>5</v>
      </c>
      <c r="D61" s="61">
        <v>165751</v>
      </c>
      <c r="E61" s="61" t="s">
        <v>36</v>
      </c>
      <c r="F61" s="61">
        <v>2333</v>
      </c>
      <c r="G61" s="61" t="s">
        <v>328</v>
      </c>
      <c r="H61" s="61" t="s">
        <v>83</v>
      </c>
      <c r="I61" s="61" t="s">
        <v>81</v>
      </c>
      <c r="J61" s="61" t="s">
        <v>289</v>
      </c>
      <c r="K61" s="62">
        <v>33305</v>
      </c>
      <c r="L61" s="62">
        <v>40679</v>
      </c>
      <c r="M61" s="62">
        <v>40679</v>
      </c>
      <c r="N61" s="64" t="str">
        <f>+IF(Tabla4[[#This Row],[I. Contrato]]=Tabla4[[#This Row],[Indemnizable]],"si","no")</f>
        <v>si</v>
      </c>
      <c r="O61" s="62">
        <v>219516</v>
      </c>
      <c r="P61" s="63">
        <v>45</v>
      </c>
      <c r="Q61" s="61" t="s">
        <v>290</v>
      </c>
      <c r="R61" s="61" t="s">
        <v>413</v>
      </c>
      <c r="S61" s="61" t="s">
        <v>554</v>
      </c>
    </row>
    <row r="62" spans="2:19" x14ac:dyDescent="0.2">
      <c r="B62" s="61">
        <v>17214601</v>
      </c>
      <c r="C62" s="63">
        <v>5</v>
      </c>
      <c r="D62" s="61">
        <v>687243</v>
      </c>
      <c r="E62" s="61" t="s">
        <v>42</v>
      </c>
      <c r="F62" s="61">
        <v>2333</v>
      </c>
      <c r="G62" s="61" t="s">
        <v>328</v>
      </c>
      <c r="H62" s="61" t="s">
        <v>67</v>
      </c>
      <c r="I62" s="61" t="s">
        <v>56</v>
      </c>
      <c r="J62" s="61" t="s">
        <v>291</v>
      </c>
      <c r="K62" s="62">
        <v>32533</v>
      </c>
      <c r="L62" s="62">
        <v>43423</v>
      </c>
      <c r="M62" s="62">
        <v>43423</v>
      </c>
      <c r="N62" s="64" t="str">
        <f>+IF(Tabla4[[#This Row],[I. Contrato]]=Tabla4[[#This Row],[Indemnizable]],"si","no")</f>
        <v>si</v>
      </c>
      <c r="O62" s="62">
        <v>219516</v>
      </c>
      <c r="P62" s="63">
        <v>20</v>
      </c>
      <c r="Q62" s="61" t="s">
        <v>290</v>
      </c>
      <c r="R62" s="61" t="s">
        <v>372</v>
      </c>
      <c r="S62" s="61" t="s">
        <v>554</v>
      </c>
    </row>
    <row r="63" spans="2:19" x14ac:dyDescent="0.2">
      <c r="B63" s="61">
        <v>13351181</v>
      </c>
      <c r="C63" s="63">
        <v>4</v>
      </c>
      <c r="D63" s="61">
        <v>260231</v>
      </c>
      <c r="E63" s="61" t="s">
        <v>367</v>
      </c>
      <c r="F63" s="61">
        <v>2333</v>
      </c>
      <c r="G63" s="61" t="s">
        <v>328</v>
      </c>
      <c r="H63" s="61" t="s">
        <v>91</v>
      </c>
      <c r="I63" s="61" t="s">
        <v>57</v>
      </c>
      <c r="J63" s="61" t="s">
        <v>291</v>
      </c>
      <c r="K63" s="62">
        <v>28576</v>
      </c>
      <c r="L63" s="62">
        <v>39055</v>
      </c>
      <c r="M63" s="62">
        <v>39055</v>
      </c>
      <c r="N63" s="64" t="str">
        <f>+IF(Tabla4[[#This Row],[I. Contrato]]=Tabla4[[#This Row],[Indemnizable]],"si","no")</f>
        <v>si</v>
      </c>
      <c r="O63" s="62">
        <v>219516</v>
      </c>
      <c r="P63" s="63">
        <v>40</v>
      </c>
      <c r="Q63" s="61" t="s">
        <v>290</v>
      </c>
      <c r="R63" s="61" t="s">
        <v>368</v>
      </c>
      <c r="S63" s="61" t="s">
        <v>555</v>
      </c>
    </row>
    <row r="64" spans="2:19" x14ac:dyDescent="0.2">
      <c r="B64" s="61">
        <v>16186277</v>
      </c>
      <c r="C64" s="63">
        <v>0</v>
      </c>
      <c r="D64" s="61">
        <v>877832</v>
      </c>
      <c r="E64" s="61" t="s">
        <v>548</v>
      </c>
      <c r="F64" s="61">
        <v>2333</v>
      </c>
      <c r="G64" s="61" t="s">
        <v>328</v>
      </c>
      <c r="H64" s="61" t="s">
        <v>297</v>
      </c>
      <c r="I64" s="61" t="s">
        <v>302</v>
      </c>
      <c r="J64" s="61" t="s">
        <v>289</v>
      </c>
      <c r="K64" s="62">
        <v>31274</v>
      </c>
      <c r="L64" s="65">
        <v>41051</v>
      </c>
      <c r="M64" s="65">
        <v>45383</v>
      </c>
      <c r="N64" s="64" t="str">
        <f>+IF(Tabla4[[#This Row],[I. Contrato]]=Tabla4[[#This Row],[Indemnizable]],"si","no")</f>
        <v>no</v>
      </c>
      <c r="O64" s="62">
        <v>219516</v>
      </c>
      <c r="P64" s="63">
        <v>45</v>
      </c>
      <c r="Q64" s="61" t="s">
        <v>290</v>
      </c>
      <c r="R64" s="61" t="s">
        <v>549</v>
      </c>
      <c r="S64" s="61" t="s">
        <v>299</v>
      </c>
    </row>
    <row r="65" spans="2:19" x14ac:dyDescent="0.2">
      <c r="B65" s="61">
        <v>18577117</v>
      </c>
      <c r="C65" s="63">
        <v>2</v>
      </c>
      <c r="D65" s="61">
        <v>751839</v>
      </c>
      <c r="E65" s="61" t="s">
        <v>47</v>
      </c>
      <c r="F65" s="61">
        <v>2333</v>
      </c>
      <c r="G65" s="61" t="s">
        <v>328</v>
      </c>
      <c r="H65" s="61" t="s">
        <v>89</v>
      </c>
      <c r="I65" s="61" t="s">
        <v>56</v>
      </c>
      <c r="J65" s="61" t="s">
        <v>291</v>
      </c>
      <c r="K65" s="62">
        <v>34201</v>
      </c>
      <c r="L65" s="62">
        <v>43318</v>
      </c>
      <c r="M65" s="62">
        <v>43318</v>
      </c>
      <c r="N65" s="64" t="str">
        <f>+IF(Tabla4[[#This Row],[I. Contrato]]=Tabla4[[#This Row],[Indemnizable]],"si","no")</f>
        <v>si</v>
      </c>
      <c r="O65" s="62">
        <v>219516</v>
      </c>
      <c r="P65" s="63">
        <v>45</v>
      </c>
      <c r="Q65" s="61" t="s">
        <v>290</v>
      </c>
      <c r="R65" s="61" t="s">
        <v>494</v>
      </c>
      <c r="S65" s="61" t="s">
        <v>554</v>
      </c>
    </row>
    <row r="66" spans="2:19" x14ac:dyDescent="0.2">
      <c r="B66" s="61">
        <v>11762572</v>
      </c>
      <c r="C66" s="63">
        <v>9</v>
      </c>
      <c r="D66" s="61">
        <v>381292</v>
      </c>
      <c r="E66" s="61" t="s">
        <v>418</v>
      </c>
      <c r="F66" s="61">
        <v>4362</v>
      </c>
      <c r="G66" s="61" t="s">
        <v>377</v>
      </c>
      <c r="H66" s="61" t="s">
        <v>80</v>
      </c>
      <c r="I66" s="61" t="s">
        <v>314</v>
      </c>
      <c r="J66" s="61" t="s">
        <v>291</v>
      </c>
      <c r="K66" s="62">
        <v>25924</v>
      </c>
      <c r="L66" s="62">
        <v>40924</v>
      </c>
      <c r="M66" s="62">
        <v>40924</v>
      </c>
      <c r="N66" s="64" t="str">
        <f>+IF(Tabla4[[#This Row],[I. Contrato]]=Tabla4[[#This Row],[Indemnizable]],"si","no")</f>
        <v>si</v>
      </c>
      <c r="O66" s="62">
        <v>219516</v>
      </c>
      <c r="P66" s="63">
        <v>45</v>
      </c>
      <c r="Q66" s="61" t="s">
        <v>290</v>
      </c>
      <c r="R66" s="61" t="s">
        <v>419</v>
      </c>
      <c r="S66" s="61" t="s">
        <v>321</v>
      </c>
    </row>
    <row r="67" spans="2:19" x14ac:dyDescent="0.2">
      <c r="B67" s="61">
        <v>15850696</v>
      </c>
      <c r="C67" s="63">
        <v>3</v>
      </c>
      <c r="D67" s="61">
        <v>664235</v>
      </c>
      <c r="E67" s="61" t="s">
        <v>11</v>
      </c>
      <c r="F67" s="61">
        <v>2333</v>
      </c>
      <c r="G67" s="61" t="s">
        <v>328</v>
      </c>
      <c r="H67" s="61" t="s">
        <v>64</v>
      </c>
      <c r="I67" s="61" t="s">
        <v>57</v>
      </c>
      <c r="J67" s="61" t="s">
        <v>289</v>
      </c>
      <c r="K67" s="62">
        <v>30966</v>
      </c>
      <c r="L67" s="62">
        <v>38507</v>
      </c>
      <c r="M67" s="62">
        <v>38507</v>
      </c>
      <c r="N67" s="64" t="str">
        <f>+IF(Tabla4[[#This Row],[I. Contrato]]=Tabla4[[#This Row],[Indemnizable]],"si","no")</f>
        <v>si</v>
      </c>
      <c r="O67" s="62">
        <v>219516</v>
      </c>
      <c r="P67" s="63">
        <v>40</v>
      </c>
      <c r="Q67" s="61" t="s">
        <v>290</v>
      </c>
      <c r="R67" s="61" t="s">
        <v>393</v>
      </c>
      <c r="S67" s="61" t="s">
        <v>554</v>
      </c>
    </row>
    <row r="68" spans="2:19" x14ac:dyDescent="0.2">
      <c r="B68" s="61">
        <v>19718178</v>
      </c>
      <c r="C68" s="63">
        <v>8</v>
      </c>
      <c r="D68" s="61">
        <v>432261</v>
      </c>
      <c r="E68" s="61" t="s">
        <v>504</v>
      </c>
      <c r="F68" s="61">
        <v>2333</v>
      </c>
      <c r="G68" s="61" t="s">
        <v>328</v>
      </c>
      <c r="H68" s="61" t="s">
        <v>67</v>
      </c>
      <c r="I68" s="61" t="s">
        <v>56</v>
      </c>
      <c r="J68" s="61" t="s">
        <v>291</v>
      </c>
      <c r="K68" s="62">
        <v>35602</v>
      </c>
      <c r="L68" s="62">
        <v>44424</v>
      </c>
      <c r="M68" s="62">
        <v>44424</v>
      </c>
      <c r="N68" s="64" t="str">
        <f>+IF(Tabla4[[#This Row],[I. Contrato]]=Tabla4[[#This Row],[Indemnizable]],"si","no")</f>
        <v>si</v>
      </c>
      <c r="O68" s="62">
        <v>219516</v>
      </c>
      <c r="P68" s="63">
        <v>30</v>
      </c>
      <c r="Q68" s="61" t="s">
        <v>290</v>
      </c>
      <c r="R68" s="61" t="s">
        <v>505</v>
      </c>
      <c r="S68" s="61" t="s">
        <v>555</v>
      </c>
    </row>
    <row r="69" spans="2:19" x14ac:dyDescent="0.2">
      <c r="B69" s="61">
        <v>9503353</v>
      </c>
      <c r="C69" s="63">
        <v>9</v>
      </c>
      <c r="D69" s="61">
        <v>664383</v>
      </c>
      <c r="E69" s="61" t="s">
        <v>3</v>
      </c>
      <c r="F69" s="61">
        <v>2333</v>
      </c>
      <c r="G69" s="61" t="s">
        <v>328</v>
      </c>
      <c r="H69" s="61" t="s">
        <v>55</v>
      </c>
      <c r="I69" s="61" t="s">
        <v>54</v>
      </c>
      <c r="J69" s="61" t="s">
        <v>291</v>
      </c>
      <c r="K69" s="62">
        <v>22792</v>
      </c>
      <c r="L69" s="62">
        <v>38504</v>
      </c>
      <c r="M69" s="62">
        <v>38504</v>
      </c>
      <c r="N69" s="64" t="str">
        <f>+IF(Tabla4[[#This Row],[I. Contrato]]=Tabla4[[#This Row],[Indemnizable]],"si","no")</f>
        <v>si</v>
      </c>
      <c r="O69" s="62">
        <v>219516</v>
      </c>
      <c r="P69" s="63">
        <v>45</v>
      </c>
      <c r="Q69" s="61" t="s">
        <v>290</v>
      </c>
      <c r="R69" s="61" t="s">
        <v>394</v>
      </c>
      <c r="S69" s="61" t="s">
        <v>554</v>
      </c>
    </row>
    <row r="70" spans="2:19" x14ac:dyDescent="0.2">
      <c r="B70" s="61">
        <v>19009139</v>
      </c>
      <c r="C70" s="63">
        <v>2</v>
      </c>
      <c r="D70" s="61">
        <v>106356</v>
      </c>
      <c r="E70" s="61" t="s">
        <v>463</v>
      </c>
      <c r="F70" s="61">
        <v>2333</v>
      </c>
      <c r="G70" s="61" t="s">
        <v>328</v>
      </c>
      <c r="H70" s="61" t="s">
        <v>325</v>
      </c>
      <c r="I70" s="61" t="s">
        <v>57</v>
      </c>
      <c r="J70" s="61" t="s">
        <v>291</v>
      </c>
      <c r="K70" s="62">
        <v>35007</v>
      </c>
      <c r="L70" s="62">
        <v>42401</v>
      </c>
      <c r="M70" s="62">
        <v>42401</v>
      </c>
      <c r="N70" s="64" t="str">
        <f>+IF(Tabla4[[#This Row],[I. Contrato]]=Tabla4[[#This Row],[Indemnizable]],"si","no")</f>
        <v>si</v>
      </c>
      <c r="O70" s="62">
        <v>219516</v>
      </c>
      <c r="P70" s="63">
        <v>45</v>
      </c>
      <c r="Q70" s="61" t="s">
        <v>290</v>
      </c>
      <c r="R70" s="61" t="s">
        <v>464</v>
      </c>
      <c r="S70" s="61" t="s">
        <v>555</v>
      </c>
    </row>
    <row r="71" spans="2:19" x14ac:dyDescent="0.2">
      <c r="B71" s="61">
        <v>20863866</v>
      </c>
      <c r="C71" s="63">
        <v>1</v>
      </c>
      <c r="D71" s="61">
        <v>271225</v>
      </c>
      <c r="E71" s="61" t="s">
        <v>529</v>
      </c>
      <c r="F71" s="61">
        <v>2333</v>
      </c>
      <c r="G71" s="61" t="s">
        <v>328</v>
      </c>
      <c r="H71" s="61" t="s">
        <v>67</v>
      </c>
      <c r="I71" s="61" t="s">
        <v>56</v>
      </c>
      <c r="J71" s="61" t="s">
        <v>291</v>
      </c>
      <c r="K71" s="62">
        <v>37145</v>
      </c>
      <c r="L71" s="62">
        <v>44837</v>
      </c>
      <c r="M71" s="62">
        <v>44837</v>
      </c>
      <c r="N71" s="64" t="str">
        <f>+IF(Tabla4[[#This Row],[I. Contrato]]=Tabla4[[#This Row],[Indemnizable]],"si","no")</f>
        <v>si</v>
      </c>
      <c r="O71" s="62">
        <v>219516</v>
      </c>
      <c r="P71" s="63">
        <v>20</v>
      </c>
      <c r="Q71" s="61" t="s">
        <v>290</v>
      </c>
      <c r="R71" s="61" t="s">
        <v>530</v>
      </c>
      <c r="S71" s="61" t="s">
        <v>555</v>
      </c>
    </row>
    <row r="72" spans="2:19" x14ac:dyDescent="0.2">
      <c r="B72" s="61">
        <v>10865705</v>
      </c>
      <c r="C72" s="63">
        <v>7</v>
      </c>
      <c r="D72" s="61">
        <v>776793</v>
      </c>
      <c r="E72" s="61" t="s">
        <v>487</v>
      </c>
      <c r="F72" s="61">
        <v>2333</v>
      </c>
      <c r="G72" s="61" t="s">
        <v>328</v>
      </c>
      <c r="H72" s="61" t="s">
        <v>293</v>
      </c>
      <c r="I72" s="61" t="s">
        <v>294</v>
      </c>
      <c r="J72" s="61" t="s">
        <v>291</v>
      </c>
      <c r="K72" s="62">
        <v>24691</v>
      </c>
      <c r="L72" s="65">
        <v>42324</v>
      </c>
      <c r="M72" s="65">
        <v>42917</v>
      </c>
      <c r="N72" s="64" t="str">
        <f>+IF(Tabla4[[#This Row],[I. Contrato]]=Tabla4[[#This Row],[Indemnizable]],"si","no")</f>
        <v>no</v>
      </c>
      <c r="O72" s="62">
        <v>219516</v>
      </c>
      <c r="P72" s="63">
        <v>45</v>
      </c>
      <c r="Q72" s="61" t="s">
        <v>290</v>
      </c>
      <c r="R72" s="61" t="s">
        <v>488</v>
      </c>
      <c r="S72" s="61" t="s">
        <v>321</v>
      </c>
    </row>
    <row r="73" spans="2:19" x14ac:dyDescent="0.2">
      <c r="B73" s="61">
        <v>21284551</v>
      </c>
      <c r="C73" s="63">
        <v>5</v>
      </c>
      <c r="D73" s="61">
        <v>681822</v>
      </c>
      <c r="E73" s="61" t="s">
        <v>97</v>
      </c>
      <c r="F73" s="61">
        <v>2333</v>
      </c>
      <c r="G73" s="61" t="s">
        <v>328</v>
      </c>
      <c r="H73" s="61" t="s">
        <v>55</v>
      </c>
      <c r="I73" s="61" t="s">
        <v>54</v>
      </c>
      <c r="J73" s="61" t="s">
        <v>289</v>
      </c>
      <c r="K73" s="62">
        <v>37733</v>
      </c>
      <c r="L73" s="62">
        <v>44473</v>
      </c>
      <c r="M73" s="62">
        <v>44473</v>
      </c>
      <c r="N73" s="64" t="str">
        <f>+IF(Tabla4[[#This Row],[I. Contrato]]=Tabla4[[#This Row],[Indemnizable]],"si","no")</f>
        <v>si</v>
      </c>
      <c r="O73" s="62">
        <v>219516</v>
      </c>
      <c r="P73" s="63">
        <v>20</v>
      </c>
      <c r="Q73" s="61" t="s">
        <v>290</v>
      </c>
      <c r="R73" s="61" t="s">
        <v>515</v>
      </c>
      <c r="S73" s="61" t="s">
        <v>554</v>
      </c>
    </row>
    <row r="74" spans="2:19" x14ac:dyDescent="0.2">
      <c r="B74" s="61">
        <v>18349995</v>
      </c>
      <c r="C74" s="63">
        <v>5</v>
      </c>
      <c r="D74" s="61">
        <v>429228</v>
      </c>
      <c r="E74" s="61" t="s">
        <v>49</v>
      </c>
      <c r="F74" s="61">
        <v>2333</v>
      </c>
      <c r="G74" s="61" t="s">
        <v>328</v>
      </c>
      <c r="H74" s="61" t="s">
        <v>89</v>
      </c>
      <c r="I74" s="61" t="s">
        <v>56</v>
      </c>
      <c r="J74" s="61" t="s">
        <v>291</v>
      </c>
      <c r="K74" s="62">
        <v>34086</v>
      </c>
      <c r="L74" s="62">
        <v>41946</v>
      </c>
      <c r="M74" s="62">
        <v>41946</v>
      </c>
      <c r="N74" s="64" t="str">
        <f>+IF(Tabla4[[#This Row],[I. Contrato]]=Tabla4[[#This Row],[Indemnizable]],"si","no")</f>
        <v>si</v>
      </c>
      <c r="O74" s="62">
        <v>219516</v>
      </c>
      <c r="P74" s="63">
        <v>30</v>
      </c>
      <c r="Q74" s="61" t="s">
        <v>290</v>
      </c>
      <c r="R74" s="61" t="s">
        <v>455</v>
      </c>
      <c r="S74" s="61" t="s">
        <v>554</v>
      </c>
    </row>
    <row r="75" spans="2:19" x14ac:dyDescent="0.2">
      <c r="B75" s="61">
        <v>14285611</v>
      </c>
      <c r="C75" s="63">
        <v>5</v>
      </c>
      <c r="D75" s="61">
        <v>88986</v>
      </c>
      <c r="E75" s="61" t="s">
        <v>17</v>
      </c>
      <c r="F75" s="61">
        <v>2333</v>
      </c>
      <c r="G75" s="61" t="s">
        <v>328</v>
      </c>
      <c r="H75" s="61" t="s">
        <v>71</v>
      </c>
      <c r="I75" s="61" t="s">
        <v>57</v>
      </c>
      <c r="J75" s="61" t="s">
        <v>291</v>
      </c>
      <c r="K75" s="62">
        <v>27113</v>
      </c>
      <c r="L75" s="62">
        <v>36754</v>
      </c>
      <c r="M75" s="62">
        <v>36754</v>
      </c>
      <c r="N75" s="64" t="str">
        <f>+IF(Tabla4[[#This Row],[I. Contrato]]=Tabla4[[#This Row],[Indemnizable]],"si","no")</f>
        <v>si</v>
      </c>
      <c r="O75" s="62">
        <v>219516</v>
      </c>
      <c r="P75" s="63">
        <v>40</v>
      </c>
      <c r="Q75" s="61" t="s">
        <v>290</v>
      </c>
      <c r="R75" s="61" t="s">
        <v>360</v>
      </c>
      <c r="S75" s="61" t="s">
        <v>554</v>
      </c>
    </row>
    <row r="76" spans="2:19" x14ac:dyDescent="0.2">
      <c r="B76" s="61">
        <v>14506328</v>
      </c>
      <c r="C76" s="63">
        <v>0</v>
      </c>
      <c r="D76" s="61">
        <v>229067</v>
      </c>
      <c r="E76" s="61" t="s">
        <v>51</v>
      </c>
      <c r="F76" s="61">
        <v>2333</v>
      </c>
      <c r="G76" s="61" t="s">
        <v>328</v>
      </c>
      <c r="H76" s="61" t="s">
        <v>91</v>
      </c>
      <c r="I76" s="61" t="s">
        <v>57</v>
      </c>
      <c r="J76" s="61" t="s">
        <v>291</v>
      </c>
      <c r="K76" s="62">
        <v>27767</v>
      </c>
      <c r="L76" s="62">
        <v>40651</v>
      </c>
      <c r="M76" s="62">
        <v>40651</v>
      </c>
      <c r="N76" s="64" t="str">
        <f>+IF(Tabla4[[#This Row],[I. Contrato]]=Tabla4[[#This Row],[Indemnizable]],"si","no")</f>
        <v>si</v>
      </c>
      <c r="O76" s="62">
        <v>219516</v>
      </c>
      <c r="P76" s="63">
        <v>30</v>
      </c>
      <c r="Q76" s="61" t="s">
        <v>290</v>
      </c>
      <c r="R76" s="61" t="s">
        <v>405</v>
      </c>
      <c r="S76" s="61" t="s">
        <v>554</v>
      </c>
    </row>
    <row r="77" spans="2:19" x14ac:dyDescent="0.2">
      <c r="B77" s="61">
        <v>9390703</v>
      </c>
      <c r="C77" s="63">
        <v>5</v>
      </c>
      <c r="D77" s="61">
        <v>109606</v>
      </c>
      <c r="E77" s="61" t="s">
        <v>7</v>
      </c>
      <c r="F77" s="61">
        <v>2333</v>
      </c>
      <c r="G77" s="61" t="s">
        <v>328</v>
      </c>
      <c r="H77" s="61" t="s">
        <v>62</v>
      </c>
      <c r="I77" s="61" t="s">
        <v>57</v>
      </c>
      <c r="J77" s="61" t="s">
        <v>291</v>
      </c>
      <c r="K77" s="62">
        <v>23915</v>
      </c>
      <c r="L77" s="62">
        <v>39300</v>
      </c>
      <c r="M77" s="62">
        <v>39300</v>
      </c>
      <c r="N77" s="64" t="str">
        <f>+IF(Tabla4[[#This Row],[I. Contrato]]=Tabla4[[#This Row],[Indemnizable]],"si","no")</f>
        <v>si</v>
      </c>
      <c r="O77" s="62">
        <v>219516</v>
      </c>
      <c r="P77" s="63">
        <v>45</v>
      </c>
      <c r="Q77" s="61" t="s">
        <v>290</v>
      </c>
      <c r="R77" s="61" t="s">
        <v>337</v>
      </c>
      <c r="S77" s="61" t="s">
        <v>554</v>
      </c>
    </row>
    <row r="78" spans="2:19" x14ac:dyDescent="0.2">
      <c r="B78" s="61">
        <v>15130571</v>
      </c>
      <c r="C78" s="63">
        <v>7</v>
      </c>
      <c r="D78" s="61">
        <v>492094</v>
      </c>
      <c r="E78" s="61" t="s">
        <v>465</v>
      </c>
      <c r="F78" s="61">
        <v>2333</v>
      </c>
      <c r="G78" s="61" t="s">
        <v>328</v>
      </c>
      <c r="H78" s="61" t="s">
        <v>311</v>
      </c>
      <c r="I78" s="61" t="s">
        <v>313</v>
      </c>
      <c r="J78" s="61" t="s">
        <v>291</v>
      </c>
      <c r="K78" s="62">
        <v>30321</v>
      </c>
      <c r="L78" s="62">
        <v>42219</v>
      </c>
      <c r="M78" s="62">
        <v>42219</v>
      </c>
      <c r="N78" s="64" t="str">
        <f>+IF(Tabla4[[#This Row],[I. Contrato]]=Tabla4[[#This Row],[Indemnizable]],"si","no")</f>
        <v>si</v>
      </c>
      <c r="O78" s="62">
        <v>219516</v>
      </c>
      <c r="P78" s="63">
        <v>45</v>
      </c>
      <c r="Q78" s="61" t="s">
        <v>290</v>
      </c>
      <c r="R78" s="61" t="s">
        <v>466</v>
      </c>
      <c r="S78" s="61" t="s">
        <v>555</v>
      </c>
    </row>
    <row r="79" spans="2:19" x14ac:dyDescent="0.2">
      <c r="B79" s="61">
        <v>11233652</v>
      </c>
      <c r="C79" s="63">
        <v>4</v>
      </c>
      <c r="D79" s="61">
        <v>465062</v>
      </c>
      <c r="E79" s="61" t="s">
        <v>330</v>
      </c>
      <c r="F79" s="61">
        <v>2333</v>
      </c>
      <c r="G79" s="61" t="s">
        <v>328</v>
      </c>
      <c r="H79" s="61" t="s">
        <v>292</v>
      </c>
      <c r="I79" s="61" t="s">
        <v>57</v>
      </c>
      <c r="J79" s="61" t="s">
        <v>291</v>
      </c>
      <c r="K79" s="62">
        <v>25174</v>
      </c>
      <c r="L79" s="62">
        <v>37834</v>
      </c>
      <c r="M79" s="62">
        <v>37834</v>
      </c>
      <c r="N79" s="64" t="str">
        <f>+IF(Tabla4[[#This Row],[I. Contrato]]=Tabla4[[#This Row],[Indemnizable]],"si","no")</f>
        <v>si</v>
      </c>
      <c r="O79" s="62">
        <v>219516</v>
      </c>
      <c r="P79" s="63">
        <v>40</v>
      </c>
      <c r="Q79" s="61" t="s">
        <v>290</v>
      </c>
      <c r="R79" s="61" t="s">
        <v>331</v>
      </c>
      <c r="S79" s="61" t="s">
        <v>555</v>
      </c>
    </row>
    <row r="80" spans="2:19" x14ac:dyDescent="0.2">
      <c r="B80" s="61">
        <v>16023715</v>
      </c>
      <c r="C80" s="63">
        <v>5</v>
      </c>
      <c r="D80" s="61">
        <v>665398</v>
      </c>
      <c r="E80" s="61" t="s">
        <v>27</v>
      </c>
      <c r="F80" s="61">
        <v>2333</v>
      </c>
      <c r="G80" s="61" t="s">
        <v>328</v>
      </c>
      <c r="H80" s="61" t="s">
        <v>79</v>
      </c>
      <c r="I80" s="61" t="s">
        <v>56</v>
      </c>
      <c r="J80" s="61" t="s">
        <v>291</v>
      </c>
      <c r="K80" s="62">
        <v>31134</v>
      </c>
      <c r="L80" s="62">
        <v>43136</v>
      </c>
      <c r="M80" s="62">
        <v>43136</v>
      </c>
      <c r="N80" s="64" t="str">
        <f>+IF(Tabla4[[#This Row],[I. Contrato]]=Tabla4[[#This Row],[Indemnizable]],"si","no")</f>
        <v>si</v>
      </c>
      <c r="O80" s="62">
        <v>219516</v>
      </c>
      <c r="P80" s="63">
        <v>30</v>
      </c>
      <c r="Q80" s="61" t="s">
        <v>290</v>
      </c>
      <c r="R80" s="61" t="s">
        <v>409</v>
      </c>
      <c r="S80" s="61" t="s">
        <v>554</v>
      </c>
    </row>
    <row r="81" spans="2:19" x14ac:dyDescent="0.2">
      <c r="B81" s="61">
        <v>8353021</v>
      </c>
      <c r="C81" s="63">
        <v>9</v>
      </c>
      <c r="D81" s="61">
        <v>843202</v>
      </c>
      <c r="E81" s="61" t="s">
        <v>460</v>
      </c>
      <c r="F81" s="61">
        <v>4362</v>
      </c>
      <c r="G81" s="61" t="s">
        <v>377</v>
      </c>
      <c r="H81" s="61" t="s">
        <v>80</v>
      </c>
      <c r="I81" s="61" t="s">
        <v>56</v>
      </c>
      <c r="J81" s="61" t="s">
        <v>291</v>
      </c>
      <c r="K81" s="62">
        <v>26092</v>
      </c>
      <c r="L81" s="62">
        <v>42142</v>
      </c>
      <c r="M81" s="62">
        <v>42142</v>
      </c>
      <c r="N81" s="64" t="str">
        <f>+IF(Tabla4[[#This Row],[I. Contrato]]=Tabla4[[#This Row],[Indemnizable]],"si","no")</f>
        <v>si</v>
      </c>
      <c r="O81" s="62">
        <v>219516</v>
      </c>
      <c r="P81" s="63">
        <v>45</v>
      </c>
      <c r="Q81" s="61" t="s">
        <v>290</v>
      </c>
      <c r="R81" s="61" t="s">
        <v>461</v>
      </c>
      <c r="S81" s="61" t="s">
        <v>555</v>
      </c>
    </row>
    <row r="82" spans="2:19" x14ac:dyDescent="0.2">
      <c r="B82" s="61">
        <v>16859389</v>
      </c>
      <c r="C82" s="63">
        <v>9</v>
      </c>
      <c r="D82" s="61">
        <v>313858</v>
      </c>
      <c r="E82" s="61" t="s">
        <v>499</v>
      </c>
      <c r="F82" s="61">
        <v>2333</v>
      </c>
      <c r="G82" s="61" t="s">
        <v>328</v>
      </c>
      <c r="H82" s="61" t="s">
        <v>60</v>
      </c>
      <c r="I82" s="61" t="s">
        <v>59</v>
      </c>
      <c r="J82" s="61" t="s">
        <v>291</v>
      </c>
      <c r="K82" s="62">
        <v>32283</v>
      </c>
      <c r="L82" s="62">
        <v>43318</v>
      </c>
      <c r="M82" s="62">
        <v>43318</v>
      </c>
      <c r="N82" s="64" t="str">
        <f>+IF(Tabla4[[#This Row],[I. Contrato]]=Tabla4[[#This Row],[Indemnizable]],"si","no")</f>
        <v>si</v>
      </c>
      <c r="O82" s="62">
        <v>219516</v>
      </c>
      <c r="P82" s="63">
        <v>30</v>
      </c>
      <c r="Q82" s="61" t="s">
        <v>290</v>
      </c>
      <c r="R82" s="61" t="s">
        <v>500</v>
      </c>
      <c r="S82" s="61" t="s">
        <v>555</v>
      </c>
    </row>
    <row r="83" spans="2:19" x14ac:dyDescent="0.2">
      <c r="B83" s="61">
        <v>16594804</v>
      </c>
      <c r="C83" s="63">
        <v>1</v>
      </c>
      <c r="D83" s="61">
        <v>372064</v>
      </c>
      <c r="E83" s="61" t="s">
        <v>425</v>
      </c>
      <c r="F83" s="61">
        <v>2333</v>
      </c>
      <c r="G83" s="61" t="s">
        <v>328</v>
      </c>
      <c r="H83" s="61" t="s">
        <v>310</v>
      </c>
      <c r="I83" s="61" t="s">
        <v>56</v>
      </c>
      <c r="J83" s="61" t="s">
        <v>291</v>
      </c>
      <c r="K83" s="62">
        <v>31906</v>
      </c>
      <c r="L83" s="62">
        <v>42786</v>
      </c>
      <c r="M83" s="62">
        <v>42786</v>
      </c>
      <c r="N83" s="64" t="str">
        <f>+IF(Tabla4[[#This Row],[I. Contrato]]=Tabla4[[#This Row],[Indemnizable]],"si","no")</f>
        <v>si</v>
      </c>
      <c r="O83" s="62">
        <v>219516</v>
      </c>
      <c r="P83" s="63">
        <v>45</v>
      </c>
      <c r="Q83" s="61" t="s">
        <v>290</v>
      </c>
      <c r="R83" s="61" t="s">
        <v>426</v>
      </c>
      <c r="S83" s="61" t="s">
        <v>555</v>
      </c>
    </row>
    <row r="84" spans="2:19" x14ac:dyDescent="0.2">
      <c r="B84" s="61">
        <v>11557722</v>
      </c>
      <c r="C84" s="63">
        <v>0</v>
      </c>
      <c r="D84" s="61">
        <v>89699</v>
      </c>
      <c r="E84" s="61" t="s">
        <v>361</v>
      </c>
      <c r="F84" s="61">
        <v>2333</v>
      </c>
      <c r="G84" s="61" t="s">
        <v>328</v>
      </c>
      <c r="H84" s="61" t="s">
        <v>60</v>
      </c>
      <c r="I84" s="61" t="s">
        <v>305</v>
      </c>
      <c r="J84" s="61" t="s">
        <v>291</v>
      </c>
      <c r="K84" s="62">
        <v>25591</v>
      </c>
      <c r="L84" s="62">
        <v>36754</v>
      </c>
      <c r="M84" s="62">
        <v>36795</v>
      </c>
      <c r="N84" s="64" t="str">
        <f>+IF(Tabla4[[#This Row],[I. Contrato]]=Tabla4[[#This Row],[Indemnizable]],"si","no")</f>
        <v>no</v>
      </c>
      <c r="O84" s="62">
        <v>219516</v>
      </c>
      <c r="P84" s="63">
        <v>45</v>
      </c>
      <c r="Q84" s="61" t="s">
        <v>290</v>
      </c>
      <c r="R84" s="61" t="s">
        <v>362</v>
      </c>
      <c r="S84" s="61" t="s">
        <v>556</v>
      </c>
    </row>
    <row r="85" spans="2:19" x14ac:dyDescent="0.2">
      <c r="B85" s="61">
        <v>17882371</v>
      </c>
      <c r="C85" s="63" t="s">
        <v>5</v>
      </c>
      <c r="D85" s="61">
        <v>432385</v>
      </c>
      <c r="E85" s="61" t="s">
        <v>15</v>
      </c>
      <c r="F85" s="61">
        <v>2333</v>
      </c>
      <c r="G85" s="61" t="s">
        <v>328</v>
      </c>
      <c r="H85" s="61" t="s">
        <v>68</v>
      </c>
      <c r="I85" s="61" t="s">
        <v>56</v>
      </c>
      <c r="J85" s="61" t="s">
        <v>291</v>
      </c>
      <c r="K85" s="62">
        <v>33551</v>
      </c>
      <c r="L85" s="62">
        <v>42681</v>
      </c>
      <c r="M85" s="62">
        <v>42681</v>
      </c>
      <c r="N85" s="64" t="str">
        <f>+IF(Tabla4[[#This Row],[I. Contrato]]=Tabla4[[#This Row],[Indemnizable]],"si","no")</f>
        <v>si</v>
      </c>
      <c r="O85" s="62">
        <v>219516</v>
      </c>
      <c r="P85" s="63">
        <v>45</v>
      </c>
      <c r="Q85" s="61" t="s">
        <v>290</v>
      </c>
      <c r="R85" s="61" t="s">
        <v>414</v>
      </c>
      <c r="S85" s="61" t="s">
        <v>554</v>
      </c>
    </row>
    <row r="86" spans="2:19" x14ac:dyDescent="0.2">
      <c r="B86" s="61">
        <v>11233422</v>
      </c>
      <c r="C86" s="63" t="s">
        <v>5</v>
      </c>
      <c r="D86" s="61">
        <v>414158</v>
      </c>
      <c r="E86" s="61" t="s">
        <v>390</v>
      </c>
      <c r="F86" s="61">
        <v>2333</v>
      </c>
      <c r="G86" s="61" t="s">
        <v>328</v>
      </c>
      <c r="H86" s="61" t="s">
        <v>58</v>
      </c>
      <c r="I86" s="61" t="s">
        <v>57</v>
      </c>
      <c r="J86" s="61" t="s">
        <v>291</v>
      </c>
      <c r="K86" s="62">
        <v>25135</v>
      </c>
      <c r="L86" s="62">
        <v>39188</v>
      </c>
      <c r="M86" s="62">
        <v>39188</v>
      </c>
      <c r="N86" s="64" t="str">
        <f>+IF(Tabla4[[#This Row],[I. Contrato]]=Tabla4[[#This Row],[Indemnizable]],"si","no")</f>
        <v>si</v>
      </c>
      <c r="O86" s="62">
        <v>219516</v>
      </c>
      <c r="P86" s="63">
        <v>40</v>
      </c>
      <c r="Q86" s="61" t="s">
        <v>290</v>
      </c>
      <c r="R86" s="61" t="s">
        <v>391</v>
      </c>
      <c r="S86" s="61" t="s">
        <v>555</v>
      </c>
    </row>
    <row r="87" spans="2:19" x14ac:dyDescent="0.2">
      <c r="B87" s="61">
        <v>11558724</v>
      </c>
      <c r="C87" s="63">
        <v>2</v>
      </c>
      <c r="D87" s="61">
        <v>711683</v>
      </c>
      <c r="E87" s="61" t="s">
        <v>50</v>
      </c>
      <c r="F87" s="61">
        <v>2333</v>
      </c>
      <c r="G87" s="61" t="s">
        <v>328</v>
      </c>
      <c r="H87" s="61" t="s">
        <v>90</v>
      </c>
      <c r="I87" s="61" t="s">
        <v>56</v>
      </c>
      <c r="J87" s="61" t="s">
        <v>291</v>
      </c>
      <c r="K87" s="62">
        <v>25830</v>
      </c>
      <c r="L87" s="62">
        <v>41897</v>
      </c>
      <c r="M87" s="62">
        <v>41897</v>
      </c>
      <c r="N87" s="64" t="str">
        <f>+IF(Tabla4[[#This Row],[I. Contrato]]=Tabla4[[#This Row],[Indemnizable]],"si","no")</f>
        <v>si</v>
      </c>
      <c r="O87" s="62">
        <v>219516</v>
      </c>
      <c r="P87" s="63">
        <v>30</v>
      </c>
      <c r="Q87" s="61" t="s">
        <v>290</v>
      </c>
      <c r="R87" s="61" t="s">
        <v>454</v>
      </c>
      <c r="S87" s="61" t="s">
        <v>554</v>
      </c>
    </row>
    <row r="88" spans="2:19" x14ac:dyDescent="0.2">
      <c r="B88" s="61">
        <v>14051740</v>
      </c>
      <c r="C88" s="63">
        <v>2</v>
      </c>
      <c r="D88" s="61">
        <v>91766</v>
      </c>
      <c r="E88" s="61" t="s">
        <v>382</v>
      </c>
      <c r="F88" s="61">
        <v>4362</v>
      </c>
      <c r="G88" s="61" t="s">
        <v>377</v>
      </c>
      <c r="H88" s="61" t="s">
        <v>80</v>
      </c>
      <c r="I88" s="61" t="s">
        <v>56</v>
      </c>
      <c r="J88" s="61" t="s">
        <v>289</v>
      </c>
      <c r="K88" s="62">
        <v>29732</v>
      </c>
      <c r="L88" s="62">
        <v>37022</v>
      </c>
      <c r="M88" s="62">
        <v>37022</v>
      </c>
      <c r="N88" s="64" t="str">
        <f>+IF(Tabla4[[#This Row],[I. Contrato]]=Tabla4[[#This Row],[Indemnizable]],"si","no")</f>
        <v>si</v>
      </c>
      <c r="O88" s="62">
        <v>219516</v>
      </c>
      <c r="P88" s="63">
        <v>45</v>
      </c>
      <c r="Q88" s="61" t="s">
        <v>290</v>
      </c>
      <c r="R88" s="61" t="s">
        <v>383</v>
      </c>
      <c r="S88" s="61" t="s">
        <v>555</v>
      </c>
    </row>
    <row r="89" spans="2:19" x14ac:dyDescent="0.2">
      <c r="B89" s="61">
        <v>12371390</v>
      </c>
      <c r="C89" s="63">
        <v>7</v>
      </c>
      <c r="D89" s="61">
        <v>700533</v>
      </c>
      <c r="E89" s="61" t="s">
        <v>506</v>
      </c>
      <c r="F89" s="61">
        <v>2333</v>
      </c>
      <c r="G89" s="61" t="s">
        <v>328</v>
      </c>
      <c r="H89" s="61" t="s">
        <v>127</v>
      </c>
      <c r="I89" s="61" t="s">
        <v>57</v>
      </c>
      <c r="J89" s="61" t="s">
        <v>291</v>
      </c>
      <c r="K89" s="62">
        <v>26633</v>
      </c>
      <c r="L89" s="62">
        <v>44398</v>
      </c>
      <c r="M89" s="62">
        <v>44398</v>
      </c>
      <c r="N89" s="64" t="str">
        <f>+IF(Tabla4[[#This Row],[I. Contrato]]=Tabla4[[#This Row],[Indemnizable]],"si","no")</f>
        <v>si</v>
      </c>
      <c r="O89" s="62">
        <v>219516</v>
      </c>
      <c r="P89" s="63">
        <v>30</v>
      </c>
      <c r="Q89" s="61" t="s">
        <v>290</v>
      </c>
      <c r="R89" s="61" t="s">
        <v>507</v>
      </c>
      <c r="S89" s="61" t="s">
        <v>554</v>
      </c>
    </row>
    <row r="90" spans="2:19" x14ac:dyDescent="0.2">
      <c r="B90" s="61">
        <v>11558016</v>
      </c>
      <c r="C90" s="63">
        <v>7</v>
      </c>
      <c r="D90" s="61">
        <v>822531</v>
      </c>
      <c r="E90" s="61" t="s">
        <v>354</v>
      </c>
      <c r="F90" s="61">
        <v>2333</v>
      </c>
      <c r="G90" s="61" t="s">
        <v>328</v>
      </c>
      <c r="H90" s="61" t="s">
        <v>55</v>
      </c>
      <c r="I90" s="61" t="s">
        <v>54</v>
      </c>
      <c r="J90" s="61" t="s">
        <v>289</v>
      </c>
      <c r="K90" s="62">
        <v>25660</v>
      </c>
      <c r="L90" s="62">
        <v>43059</v>
      </c>
      <c r="M90" s="62">
        <v>43059</v>
      </c>
      <c r="N90" s="64" t="str">
        <f>+IF(Tabla4[[#This Row],[I. Contrato]]=Tabla4[[#This Row],[Indemnizable]],"si","no")</f>
        <v>si</v>
      </c>
      <c r="O90" s="62">
        <v>219516</v>
      </c>
      <c r="P90" s="63">
        <v>45</v>
      </c>
      <c r="Q90" s="61" t="s">
        <v>290</v>
      </c>
      <c r="R90" s="61" t="s">
        <v>355</v>
      </c>
      <c r="S90" s="61" t="s">
        <v>555</v>
      </c>
    </row>
    <row r="91" spans="2:19" x14ac:dyDescent="0.2">
      <c r="B91" s="61">
        <v>13458437</v>
      </c>
      <c r="C91" s="63">
        <v>8</v>
      </c>
      <c r="D91" s="61">
        <v>730416</v>
      </c>
      <c r="E91" s="61" t="s">
        <v>433</v>
      </c>
      <c r="F91" s="61">
        <v>2333</v>
      </c>
      <c r="G91" s="61" t="s">
        <v>328</v>
      </c>
      <c r="H91" s="61" t="s">
        <v>60</v>
      </c>
      <c r="I91" s="61" t="s">
        <v>59</v>
      </c>
      <c r="J91" s="61" t="s">
        <v>291</v>
      </c>
      <c r="K91" s="62">
        <v>28740</v>
      </c>
      <c r="L91" s="62">
        <v>41218</v>
      </c>
      <c r="M91" s="62">
        <v>41218</v>
      </c>
      <c r="N91" s="64" t="str">
        <f>+IF(Tabla4[[#This Row],[I. Contrato]]=Tabla4[[#This Row],[Indemnizable]],"si","no")</f>
        <v>si</v>
      </c>
      <c r="O91" s="62">
        <v>219516</v>
      </c>
      <c r="P91" s="63">
        <v>45</v>
      </c>
      <c r="Q91" s="61" t="s">
        <v>290</v>
      </c>
      <c r="R91" s="61" t="s">
        <v>434</v>
      </c>
      <c r="S91" s="61" t="s">
        <v>555</v>
      </c>
    </row>
    <row r="92" spans="2:19" x14ac:dyDescent="0.2">
      <c r="B92" s="61">
        <v>12873955</v>
      </c>
      <c r="C92" s="63">
        <v>6</v>
      </c>
      <c r="D92" s="61">
        <v>258881</v>
      </c>
      <c r="E92" s="61" t="s">
        <v>406</v>
      </c>
      <c r="F92" s="61">
        <v>2333</v>
      </c>
      <c r="G92" s="61" t="s">
        <v>328</v>
      </c>
      <c r="H92" s="61" t="s">
        <v>292</v>
      </c>
      <c r="I92" s="61" t="s">
        <v>57</v>
      </c>
      <c r="J92" s="61" t="s">
        <v>291</v>
      </c>
      <c r="K92" s="62">
        <v>27399</v>
      </c>
      <c r="L92" s="62">
        <v>40623</v>
      </c>
      <c r="M92" s="62">
        <v>40623</v>
      </c>
      <c r="N92" s="64" t="str">
        <f>+IF(Tabla4[[#This Row],[I. Contrato]]=Tabla4[[#This Row],[Indemnizable]],"si","no")</f>
        <v>si</v>
      </c>
      <c r="O92" s="62">
        <v>219516</v>
      </c>
      <c r="P92" s="63">
        <v>45</v>
      </c>
      <c r="Q92" s="61" t="s">
        <v>290</v>
      </c>
      <c r="R92" s="61" t="s">
        <v>407</v>
      </c>
      <c r="S92" s="61" t="s">
        <v>555</v>
      </c>
    </row>
    <row r="93" spans="2:19" x14ac:dyDescent="0.2">
      <c r="B93" s="61">
        <v>15946978</v>
      </c>
      <c r="C93" s="63">
        <v>6</v>
      </c>
      <c r="D93" s="61">
        <v>673595</v>
      </c>
      <c r="E93" s="61" t="s">
        <v>43</v>
      </c>
      <c r="F93" s="61">
        <v>2333</v>
      </c>
      <c r="G93" s="61" t="s">
        <v>328</v>
      </c>
      <c r="H93" s="61" t="s">
        <v>68</v>
      </c>
      <c r="I93" s="61" t="s">
        <v>56</v>
      </c>
      <c r="J93" s="61" t="s">
        <v>291</v>
      </c>
      <c r="K93" s="62">
        <v>31033</v>
      </c>
      <c r="L93" s="62">
        <v>41918</v>
      </c>
      <c r="M93" s="62">
        <v>41918</v>
      </c>
      <c r="N93" s="64" t="str">
        <f>+IF(Tabla4[[#This Row],[I. Contrato]]=Tabla4[[#This Row],[Indemnizable]],"si","no")</f>
        <v>si</v>
      </c>
      <c r="O93" s="62">
        <v>219516</v>
      </c>
      <c r="P93" s="63">
        <v>20</v>
      </c>
      <c r="Q93" s="61" t="s">
        <v>290</v>
      </c>
      <c r="R93" s="61" t="s">
        <v>451</v>
      </c>
      <c r="S93" s="61" t="s">
        <v>554</v>
      </c>
    </row>
    <row r="94" spans="2:19" x14ac:dyDescent="0.2">
      <c r="B94" s="61">
        <v>17339236</v>
      </c>
      <c r="C94" s="63">
        <v>2</v>
      </c>
      <c r="D94" s="61">
        <v>901695</v>
      </c>
      <c r="E94" s="61" t="s">
        <v>470</v>
      </c>
      <c r="F94" s="61">
        <v>2333</v>
      </c>
      <c r="G94" s="61" t="s">
        <v>328</v>
      </c>
      <c r="H94" s="61" t="s">
        <v>85</v>
      </c>
      <c r="I94" s="61" t="s">
        <v>56</v>
      </c>
      <c r="J94" s="61" t="s">
        <v>289</v>
      </c>
      <c r="K94" s="62">
        <v>32872</v>
      </c>
      <c r="L94" s="62">
        <v>42898</v>
      </c>
      <c r="M94" s="62">
        <v>42898</v>
      </c>
      <c r="N94" s="64" t="str">
        <f>+IF(Tabla4[[#This Row],[I. Contrato]]=Tabla4[[#This Row],[Indemnizable]],"si","no")</f>
        <v>si</v>
      </c>
      <c r="O94" s="62">
        <v>219516</v>
      </c>
      <c r="P94" s="63">
        <v>20</v>
      </c>
      <c r="Q94" s="61" t="s">
        <v>290</v>
      </c>
      <c r="R94" s="61" t="s">
        <v>471</v>
      </c>
      <c r="S94" s="61" t="s">
        <v>555</v>
      </c>
    </row>
    <row r="95" spans="2:19" x14ac:dyDescent="0.2">
      <c r="B95" s="61">
        <v>10609700</v>
      </c>
      <c r="C95" s="63">
        <v>3</v>
      </c>
      <c r="D95" s="61">
        <v>692298</v>
      </c>
      <c r="E95" s="61" t="s">
        <v>444</v>
      </c>
      <c r="F95" s="61">
        <v>2333</v>
      </c>
      <c r="G95" s="61" t="s">
        <v>328</v>
      </c>
      <c r="H95" s="61" t="s">
        <v>60</v>
      </c>
      <c r="I95" s="61" t="s">
        <v>59</v>
      </c>
      <c r="J95" s="61" t="s">
        <v>291</v>
      </c>
      <c r="K95" s="62">
        <v>26420</v>
      </c>
      <c r="L95" s="62">
        <v>41750</v>
      </c>
      <c r="M95" s="62">
        <v>41750</v>
      </c>
      <c r="N95" s="64" t="str">
        <f>+IF(Tabla4[[#This Row],[I. Contrato]]=Tabla4[[#This Row],[Indemnizable]],"si","no")</f>
        <v>si</v>
      </c>
      <c r="O95" s="62">
        <v>219516</v>
      </c>
      <c r="P95" s="63">
        <v>45</v>
      </c>
      <c r="Q95" s="61" t="s">
        <v>290</v>
      </c>
      <c r="R95" s="61" t="s">
        <v>445</v>
      </c>
      <c r="S95" s="61" t="s">
        <v>555</v>
      </c>
    </row>
    <row r="96" spans="2:19" x14ac:dyDescent="0.2">
      <c r="B96" s="61">
        <v>17228778</v>
      </c>
      <c r="C96" s="63">
        <v>6</v>
      </c>
      <c r="D96" s="61">
        <v>781843</v>
      </c>
      <c r="E96" s="61" t="s">
        <v>472</v>
      </c>
      <c r="F96" s="61">
        <v>2333</v>
      </c>
      <c r="G96" s="61" t="s">
        <v>328</v>
      </c>
      <c r="H96" s="61" t="s">
        <v>60</v>
      </c>
      <c r="I96" s="61" t="s">
        <v>59</v>
      </c>
      <c r="J96" s="61" t="s">
        <v>291</v>
      </c>
      <c r="K96" s="62">
        <v>32767</v>
      </c>
      <c r="L96" s="62">
        <v>42842</v>
      </c>
      <c r="M96" s="62">
        <v>42842</v>
      </c>
      <c r="N96" s="64" t="str">
        <f>+IF(Tabla4[[#This Row],[I. Contrato]]=Tabla4[[#This Row],[Indemnizable]],"si","no")</f>
        <v>si</v>
      </c>
      <c r="O96" s="62">
        <v>219516</v>
      </c>
      <c r="P96" s="63">
        <v>30</v>
      </c>
      <c r="Q96" s="61" t="s">
        <v>290</v>
      </c>
      <c r="R96" s="61" t="s">
        <v>473</v>
      </c>
      <c r="S96" s="61" t="s">
        <v>555</v>
      </c>
    </row>
    <row r="97" spans="2:19" x14ac:dyDescent="0.2">
      <c r="B97" s="61">
        <v>19699295</v>
      </c>
      <c r="C97" s="63">
        <v>2</v>
      </c>
      <c r="D97" s="61">
        <v>625515</v>
      </c>
      <c r="E97" s="61" t="s">
        <v>8</v>
      </c>
      <c r="F97" s="61">
        <v>2333</v>
      </c>
      <c r="G97" s="61" t="s">
        <v>328</v>
      </c>
      <c r="H97" s="61" t="s">
        <v>62</v>
      </c>
      <c r="I97" s="61" t="s">
        <v>57</v>
      </c>
      <c r="J97" s="61" t="s">
        <v>291</v>
      </c>
      <c r="K97" s="62">
        <v>35567</v>
      </c>
      <c r="L97" s="62">
        <v>43136</v>
      </c>
      <c r="M97" s="62">
        <v>43136</v>
      </c>
      <c r="N97" s="64" t="str">
        <f>+IF(Tabla4[[#This Row],[I. Contrato]]=Tabla4[[#This Row],[Indemnizable]],"si","no")</f>
        <v>si</v>
      </c>
      <c r="O97" s="62">
        <v>219516</v>
      </c>
      <c r="P97" s="63">
        <v>45</v>
      </c>
      <c r="Q97" s="61" t="s">
        <v>290</v>
      </c>
      <c r="R97" s="61" t="s">
        <v>358</v>
      </c>
      <c r="S97" s="61" t="s">
        <v>554</v>
      </c>
    </row>
    <row r="98" spans="2:19" x14ac:dyDescent="0.2">
      <c r="B98" s="61">
        <v>17182108</v>
      </c>
      <c r="C98" s="63">
        <v>8</v>
      </c>
      <c r="D98" s="61">
        <v>915939</v>
      </c>
      <c r="E98" s="61" t="s">
        <v>37</v>
      </c>
      <c r="F98" s="61">
        <v>2333</v>
      </c>
      <c r="G98" s="61" t="s">
        <v>328</v>
      </c>
      <c r="H98" s="61" t="s">
        <v>83</v>
      </c>
      <c r="I98" s="61" t="s">
        <v>81</v>
      </c>
      <c r="J98" s="61" t="s">
        <v>289</v>
      </c>
      <c r="K98" s="62">
        <v>32661</v>
      </c>
      <c r="L98" s="62">
        <v>42968</v>
      </c>
      <c r="M98" s="62">
        <v>42968</v>
      </c>
      <c r="N98" s="64" t="str">
        <f>+IF(Tabla4[[#This Row],[I. Contrato]]=Tabla4[[#This Row],[Indemnizable]],"si","no")</f>
        <v>si</v>
      </c>
      <c r="O98" s="62">
        <v>219516</v>
      </c>
      <c r="P98" s="63">
        <v>45</v>
      </c>
      <c r="Q98" s="61" t="s">
        <v>290</v>
      </c>
      <c r="R98" s="61" t="s">
        <v>482</v>
      </c>
      <c r="S98" s="61" t="s">
        <v>554</v>
      </c>
    </row>
    <row r="99" spans="2:19" x14ac:dyDescent="0.2">
      <c r="B99" s="61">
        <v>18282236</v>
      </c>
      <c r="C99" s="63">
        <v>1</v>
      </c>
      <c r="D99" s="61">
        <v>115142</v>
      </c>
      <c r="E99" s="61" t="s">
        <v>94</v>
      </c>
      <c r="F99" s="61">
        <v>2333</v>
      </c>
      <c r="G99" s="61" t="s">
        <v>328</v>
      </c>
      <c r="H99" s="61" t="s">
        <v>83</v>
      </c>
      <c r="I99" s="61" t="s">
        <v>81</v>
      </c>
      <c r="J99" s="61" t="s">
        <v>289</v>
      </c>
      <c r="K99" s="62">
        <v>33988</v>
      </c>
      <c r="L99" s="62">
        <v>44417</v>
      </c>
      <c r="M99" s="62">
        <v>44417</v>
      </c>
      <c r="N99" s="64" t="str">
        <f>+IF(Tabla4[[#This Row],[I. Contrato]]=Tabla4[[#This Row],[Indemnizable]],"si","no")</f>
        <v>si</v>
      </c>
      <c r="O99" s="62">
        <v>219516</v>
      </c>
      <c r="P99" s="63">
        <v>45</v>
      </c>
      <c r="Q99" s="61" t="s">
        <v>290</v>
      </c>
      <c r="R99" s="61" t="s">
        <v>502</v>
      </c>
      <c r="S99" s="61" t="s">
        <v>554</v>
      </c>
    </row>
    <row r="100" spans="2:19" x14ac:dyDescent="0.2">
      <c r="B100" s="61">
        <v>18253703</v>
      </c>
      <c r="C100" s="63">
        <v>9</v>
      </c>
      <c r="D100" s="61">
        <v>849618</v>
      </c>
      <c r="E100" s="61" t="s">
        <v>468</v>
      </c>
      <c r="F100" s="61">
        <v>2333</v>
      </c>
      <c r="G100" s="61" t="s">
        <v>328</v>
      </c>
      <c r="H100" s="61" t="s">
        <v>293</v>
      </c>
      <c r="I100" s="61" t="s">
        <v>294</v>
      </c>
      <c r="J100" s="61" t="s">
        <v>291</v>
      </c>
      <c r="K100" s="62">
        <v>33979</v>
      </c>
      <c r="L100" s="62">
        <v>42835</v>
      </c>
      <c r="M100" s="62">
        <v>42835</v>
      </c>
      <c r="N100" s="64" t="str">
        <f>+IF(Tabla4[[#This Row],[I. Contrato]]=Tabla4[[#This Row],[Indemnizable]],"si","no")</f>
        <v>si</v>
      </c>
      <c r="O100" s="62">
        <v>219516</v>
      </c>
      <c r="P100" s="63">
        <v>45</v>
      </c>
      <c r="Q100" s="61" t="s">
        <v>290</v>
      </c>
      <c r="R100" s="61" t="s">
        <v>469</v>
      </c>
      <c r="S100" s="61" t="s">
        <v>321</v>
      </c>
    </row>
    <row r="101" spans="2:19" x14ac:dyDescent="0.2">
      <c r="B101" s="61">
        <v>15130159</v>
      </c>
      <c r="C101" s="63">
        <v>2</v>
      </c>
      <c r="D101" s="61">
        <v>742597</v>
      </c>
      <c r="E101" s="61" t="s">
        <v>452</v>
      </c>
      <c r="F101" s="61">
        <v>2333</v>
      </c>
      <c r="G101" s="61" t="s">
        <v>328</v>
      </c>
      <c r="H101" s="61" t="s">
        <v>60</v>
      </c>
      <c r="I101" s="61" t="s">
        <v>59</v>
      </c>
      <c r="J101" s="61" t="s">
        <v>291</v>
      </c>
      <c r="K101" s="62">
        <v>30269</v>
      </c>
      <c r="L101" s="62">
        <v>41960</v>
      </c>
      <c r="M101" s="62">
        <v>41960</v>
      </c>
      <c r="N101" s="64" t="str">
        <f>+IF(Tabla4[[#This Row],[I. Contrato]]=Tabla4[[#This Row],[Indemnizable]],"si","no")</f>
        <v>si</v>
      </c>
      <c r="O101" s="62">
        <v>219516</v>
      </c>
      <c r="P101" s="63">
        <v>30</v>
      </c>
      <c r="Q101" s="61" t="s">
        <v>290</v>
      </c>
      <c r="R101" s="61" t="s">
        <v>453</v>
      </c>
      <c r="S101" s="61" t="s">
        <v>555</v>
      </c>
    </row>
    <row r="102" spans="2:19" x14ac:dyDescent="0.2">
      <c r="B102" s="61">
        <v>25735658</v>
      </c>
      <c r="C102" s="63">
        <v>2</v>
      </c>
      <c r="D102" s="61">
        <v>765279</v>
      </c>
      <c r="E102" s="61" t="s">
        <v>9</v>
      </c>
      <c r="F102" s="61">
        <v>2333</v>
      </c>
      <c r="G102" s="61" t="s">
        <v>328</v>
      </c>
      <c r="H102" s="61" t="s">
        <v>62</v>
      </c>
      <c r="I102" s="61" t="s">
        <v>57</v>
      </c>
      <c r="J102" s="61" t="s">
        <v>291</v>
      </c>
      <c r="K102" s="62">
        <v>28750</v>
      </c>
      <c r="L102" s="65">
        <v>42891</v>
      </c>
      <c r="M102" s="65">
        <v>43891</v>
      </c>
      <c r="N102" s="64" t="str">
        <f>+IF(Tabla4[[#This Row],[I. Contrato]]=Tabla4[[#This Row],[Indemnizable]],"si","no")</f>
        <v>no</v>
      </c>
      <c r="O102" s="62">
        <v>219516</v>
      </c>
      <c r="P102" s="63">
        <v>45</v>
      </c>
      <c r="Q102" s="61" t="s">
        <v>290</v>
      </c>
      <c r="R102" s="61" t="s">
        <v>411</v>
      </c>
      <c r="S102" s="61" t="s">
        <v>554</v>
      </c>
    </row>
    <row r="103" spans="2:19" x14ac:dyDescent="0.2">
      <c r="B103" s="61">
        <v>18577213</v>
      </c>
      <c r="C103" s="63">
        <v>6</v>
      </c>
      <c r="D103" s="61">
        <v>683450</v>
      </c>
      <c r="E103" s="61" t="s">
        <v>228</v>
      </c>
      <c r="F103" s="61">
        <v>2333</v>
      </c>
      <c r="G103" s="61" t="s">
        <v>328</v>
      </c>
      <c r="H103" s="61" t="s">
        <v>127</v>
      </c>
      <c r="I103" s="61" t="s">
        <v>57</v>
      </c>
      <c r="J103" s="61" t="s">
        <v>291</v>
      </c>
      <c r="K103" s="62">
        <v>34224</v>
      </c>
      <c r="L103" s="62">
        <v>44907</v>
      </c>
      <c r="M103" s="62">
        <v>44907</v>
      </c>
      <c r="N103" s="64" t="str">
        <f>+IF(Tabla4[[#This Row],[I. Contrato]]=Tabla4[[#This Row],[Indemnizable]],"si","no")</f>
        <v>si</v>
      </c>
      <c r="O103" s="62">
        <v>219516</v>
      </c>
      <c r="P103" s="63">
        <v>30</v>
      </c>
      <c r="Q103" s="61" t="s">
        <v>290</v>
      </c>
      <c r="R103" s="61" t="s">
        <v>536</v>
      </c>
      <c r="S103" s="61" t="s">
        <v>554</v>
      </c>
    </row>
    <row r="104" spans="2:19" x14ac:dyDescent="0.2">
      <c r="B104" s="61">
        <v>20150385</v>
      </c>
      <c r="C104" s="63" t="s">
        <v>5</v>
      </c>
      <c r="D104" s="61">
        <v>842346</v>
      </c>
      <c r="E104" s="61" t="s">
        <v>442</v>
      </c>
      <c r="F104" s="61">
        <v>2333</v>
      </c>
      <c r="G104" s="61" t="s">
        <v>328</v>
      </c>
      <c r="H104" s="61" t="s">
        <v>76</v>
      </c>
      <c r="I104" s="61" t="s">
        <v>56</v>
      </c>
      <c r="J104" s="61" t="s">
        <v>291</v>
      </c>
      <c r="K104" s="62">
        <v>33160</v>
      </c>
      <c r="L104" s="62">
        <v>42562</v>
      </c>
      <c r="M104" s="62">
        <v>42562</v>
      </c>
      <c r="N104" s="64" t="str">
        <f>+IF(Tabla4[[#This Row],[I. Contrato]]=Tabla4[[#This Row],[Indemnizable]],"si","no")</f>
        <v>si</v>
      </c>
      <c r="O104" s="62">
        <v>219516</v>
      </c>
      <c r="P104" s="63">
        <v>20</v>
      </c>
      <c r="Q104" s="61" t="s">
        <v>290</v>
      </c>
      <c r="R104" s="61" t="s">
        <v>443</v>
      </c>
      <c r="S104" s="61" t="s">
        <v>555</v>
      </c>
    </row>
    <row r="105" spans="2:19" x14ac:dyDescent="0.2">
      <c r="B105" s="61">
        <v>12783112</v>
      </c>
      <c r="C105" s="63">
        <v>2</v>
      </c>
      <c r="D105" s="61">
        <v>508098</v>
      </c>
      <c r="E105" s="61" t="s">
        <v>423</v>
      </c>
      <c r="F105" s="61">
        <v>2333</v>
      </c>
      <c r="G105" s="61" t="s">
        <v>328</v>
      </c>
      <c r="H105" s="61" t="s">
        <v>62</v>
      </c>
      <c r="I105" s="61" t="s">
        <v>57</v>
      </c>
      <c r="J105" s="61" t="s">
        <v>291</v>
      </c>
      <c r="K105" s="62">
        <v>27404</v>
      </c>
      <c r="L105" s="62">
        <v>40882</v>
      </c>
      <c r="M105" s="62">
        <v>40882</v>
      </c>
      <c r="N105" s="64" t="str">
        <f>+IF(Tabla4[[#This Row],[I. Contrato]]=Tabla4[[#This Row],[Indemnizable]],"si","no")</f>
        <v>si</v>
      </c>
      <c r="O105" s="62">
        <v>219516</v>
      </c>
      <c r="P105" s="63">
        <v>45</v>
      </c>
      <c r="Q105" s="61" t="s">
        <v>290</v>
      </c>
      <c r="R105" s="61" t="s">
        <v>424</v>
      </c>
      <c r="S105" s="61" t="s">
        <v>555</v>
      </c>
    </row>
    <row r="106" spans="2:19" x14ac:dyDescent="0.2">
      <c r="B106" s="61">
        <v>9771330</v>
      </c>
      <c r="C106" s="63">
        <v>8</v>
      </c>
      <c r="D106" s="61">
        <v>396044</v>
      </c>
      <c r="E106" s="61" t="s">
        <v>24</v>
      </c>
      <c r="F106" s="61">
        <v>2333</v>
      </c>
      <c r="G106" s="61" t="s">
        <v>328</v>
      </c>
      <c r="H106" s="61" t="s">
        <v>75</v>
      </c>
      <c r="I106" s="61" t="s">
        <v>57</v>
      </c>
      <c r="J106" s="61" t="s">
        <v>291</v>
      </c>
      <c r="K106" s="62">
        <v>25026</v>
      </c>
      <c r="L106" s="62">
        <v>41309</v>
      </c>
      <c r="M106" s="62">
        <v>41309</v>
      </c>
      <c r="N106" s="64" t="str">
        <f>+IF(Tabla4[[#This Row],[I. Contrato]]=Tabla4[[#This Row],[Indemnizable]],"si","no")</f>
        <v>si</v>
      </c>
      <c r="O106" s="62">
        <v>219516</v>
      </c>
      <c r="P106" s="63">
        <v>45</v>
      </c>
      <c r="Q106" s="61" t="s">
        <v>290</v>
      </c>
      <c r="R106" s="61" t="s">
        <v>439</v>
      </c>
      <c r="S106" s="61" t="s">
        <v>554</v>
      </c>
    </row>
    <row r="107" spans="2:19" x14ac:dyDescent="0.2">
      <c r="B107" s="61">
        <v>15127046</v>
      </c>
      <c r="C107" s="63">
        <v>8</v>
      </c>
      <c r="D107" s="61">
        <v>664510</v>
      </c>
      <c r="E107" s="61" t="s">
        <v>342</v>
      </c>
      <c r="F107" s="61">
        <v>2333</v>
      </c>
      <c r="G107" s="61" t="s">
        <v>328</v>
      </c>
      <c r="H107" s="61" t="s">
        <v>71</v>
      </c>
      <c r="I107" s="61" t="s">
        <v>57</v>
      </c>
      <c r="J107" s="61" t="s">
        <v>289</v>
      </c>
      <c r="K107" s="62">
        <v>29978</v>
      </c>
      <c r="L107" s="62">
        <v>40350</v>
      </c>
      <c r="M107" s="62">
        <v>40350</v>
      </c>
      <c r="N107" s="64" t="str">
        <f>+IF(Tabla4[[#This Row],[I. Contrato]]=Tabla4[[#This Row],[Indemnizable]],"si","no")</f>
        <v>si</v>
      </c>
      <c r="O107" s="62">
        <v>219516</v>
      </c>
      <c r="P107" s="63">
        <v>25</v>
      </c>
      <c r="Q107" s="61" t="s">
        <v>290</v>
      </c>
      <c r="R107" s="61" t="s">
        <v>343</v>
      </c>
      <c r="S107" s="61" t="s">
        <v>555</v>
      </c>
    </row>
    <row r="108" spans="2:19" x14ac:dyDescent="0.2">
      <c r="B108" s="61">
        <v>13266064</v>
      </c>
      <c r="C108" s="63">
        <v>6</v>
      </c>
      <c r="D108" s="61">
        <v>922765</v>
      </c>
      <c r="E108" s="61" t="s">
        <v>101</v>
      </c>
      <c r="F108" s="61">
        <v>2333</v>
      </c>
      <c r="G108" s="61" t="s">
        <v>328</v>
      </c>
      <c r="H108" s="61" t="s">
        <v>74</v>
      </c>
      <c r="I108" s="61" t="s">
        <v>323</v>
      </c>
      <c r="J108" s="61" t="s">
        <v>291</v>
      </c>
      <c r="K108" s="62">
        <v>28269</v>
      </c>
      <c r="L108" s="62">
        <v>43073</v>
      </c>
      <c r="M108" s="62">
        <v>43073</v>
      </c>
      <c r="N108" s="64" t="str">
        <f>+IF(Tabla4[[#This Row],[I. Contrato]]=Tabla4[[#This Row],[Indemnizable]],"si","no")</f>
        <v>si</v>
      </c>
      <c r="O108" s="62">
        <v>219516</v>
      </c>
      <c r="P108" s="63">
        <v>45</v>
      </c>
      <c r="Q108" s="61" t="s">
        <v>290</v>
      </c>
      <c r="R108" s="61" t="s">
        <v>359</v>
      </c>
      <c r="S108" s="61" t="s">
        <v>554</v>
      </c>
    </row>
    <row r="109" spans="2:19" x14ac:dyDescent="0.2">
      <c r="B109" s="61">
        <v>12775545</v>
      </c>
      <c r="C109" s="63">
        <v>0</v>
      </c>
      <c r="D109" s="61">
        <v>685615</v>
      </c>
      <c r="E109" s="61" t="s">
        <v>38</v>
      </c>
      <c r="F109" s="61">
        <v>2333</v>
      </c>
      <c r="G109" s="61" t="s">
        <v>328</v>
      </c>
      <c r="H109" s="61" t="s">
        <v>83</v>
      </c>
      <c r="I109" s="61" t="s">
        <v>82</v>
      </c>
      <c r="J109" s="61" t="s">
        <v>289</v>
      </c>
      <c r="K109" s="62">
        <v>27402</v>
      </c>
      <c r="L109" s="62">
        <v>38596</v>
      </c>
      <c r="M109" s="62">
        <v>38596</v>
      </c>
      <c r="N109" s="64" t="str">
        <f>+IF(Tabla4[[#This Row],[I. Contrato]]=Tabla4[[#This Row],[Indemnizable]],"si","no")</f>
        <v>si</v>
      </c>
      <c r="O109" s="62">
        <v>219516</v>
      </c>
      <c r="P109" s="63">
        <v>45</v>
      </c>
      <c r="Q109" s="61" t="s">
        <v>290</v>
      </c>
      <c r="R109" s="61" t="s">
        <v>332</v>
      </c>
      <c r="S109" s="61" t="s">
        <v>554</v>
      </c>
    </row>
    <row r="110" spans="2:19" x14ac:dyDescent="0.2">
      <c r="B110" s="61">
        <v>11368841</v>
      </c>
      <c r="C110" s="63">
        <v>6</v>
      </c>
      <c r="D110" s="61">
        <v>896926</v>
      </c>
      <c r="E110" s="61" t="s">
        <v>39</v>
      </c>
      <c r="F110" s="61">
        <v>2333</v>
      </c>
      <c r="G110" s="61" t="s">
        <v>328</v>
      </c>
      <c r="H110" s="61" t="s">
        <v>83</v>
      </c>
      <c r="I110" s="61" t="s">
        <v>81</v>
      </c>
      <c r="J110" s="61" t="s">
        <v>291</v>
      </c>
      <c r="K110" s="62">
        <v>25541</v>
      </c>
      <c r="L110" s="62">
        <v>41932</v>
      </c>
      <c r="M110" s="62">
        <v>41932</v>
      </c>
      <c r="N110" s="64" t="str">
        <f>+IF(Tabla4[[#This Row],[I. Contrato]]=Tabla4[[#This Row],[Indemnizable]],"si","no")</f>
        <v>si</v>
      </c>
      <c r="O110" s="62">
        <v>219516</v>
      </c>
      <c r="P110" s="63">
        <v>45</v>
      </c>
      <c r="Q110" s="61" t="s">
        <v>290</v>
      </c>
      <c r="R110" s="61" t="s">
        <v>446</v>
      </c>
      <c r="S110" s="61" t="s">
        <v>554</v>
      </c>
    </row>
    <row r="111" spans="2:19" x14ac:dyDescent="0.2">
      <c r="B111" s="61">
        <v>16024920</v>
      </c>
      <c r="C111" s="63" t="s">
        <v>5</v>
      </c>
      <c r="D111" s="61">
        <v>562718</v>
      </c>
      <c r="E111" s="61" t="s">
        <v>400</v>
      </c>
      <c r="F111" s="61">
        <v>2333</v>
      </c>
      <c r="G111" s="61" t="s">
        <v>328</v>
      </c>
      <c r="H111" s="61" t="s">
        <v>64</v>
      </c>
      <c r="I111" s="61" t="s">
        <v>57</v>
      </c>
      <c r="J111" s="61" t="s">
        <v>291</v>
      </c>
      <c r="K111" s="62">
        <v>31300</v>
      </c>
      <c r="L111" s="62">
        <v>40518</v>
      </c>
      <c r="M111" s="62">
        <v>40518</v>
      </c>
      <c r="N111" s="64" t="str">
        <f>+IF(Tabla4[[#This Row],[I. Contrato]]=Tabla4[[#This Row],[Indemnizable]],"si","no")</f>
        <v>si</v>
      </c>
      <c r="O111" s="62">
        <v>219516</v>
      </c>
      <c r="P111" s="63">
        <v>40</v>
      </c>
      <c r="Q111" s="61" t="s">
        <v>290</v>
      </c>
      <c r="R111" s="61" t="s">
        <v>401</v>
      </c>
      <c r="S111" s="61" t="s">
        <v>555</v>
      </c>
    </row>
    <row r="112" spans="2:19" x14ac:dyDescent="0.2">
      <c r="B112" s="61">
        <v>14051938</v>
      </c>
      <c r="C112" s="63">
        <v>3</v>
      </c>
      <c r="D112" s="61">
        <v>771082</v>
      </c>
      <c r="E112" s="61" t="s">
        <v>356</v>
      </c>
      <c r="F112" s="61">
        <v>2333</v>
      </c>
      <c r="G112" s="61" t="s">
        <v>328</v>
      </c>
      <c r="H112" s="61" t="s">
        <v>55</v>
      </c>
      <c r="I112" s="61" t="s">
        <v>324</v>
      </c>
      <c r="J112" s="61" t="s">
        <v>291</v>
      </c>
      <c r="K112" s="62">
        <v>29763</v>
      </c>
      <c r="L112" s="62">
        <v>43073</v>
      </c>
      <c r="M112" s="62">
        <v>43073</v>
      </c>
      <c r="N112" s="64" t="str">
        <f>+IF(Tabla4[[#This Row],[I. Contrato]]=Tabla4[[#This Row],[Indemnizable]],"si","no")</f>
        <v>si</v>
      </c>
      <c r="O112" s="62">
        <v>219516</v>
      </c>
      <c r="P112" s="63">
        <v>45</v>
      </c>
      <c r="Q112" s="61" t="s">
        <v>290</v>
      </c>
      <c r="R112" s="61" t="s">
        <v>357</v>
      </c>
      <c r="S112" s="61" t="s">
        <v>321</v>
      </c>
    </row>
    <row r="113" spans="2:19" x14ac:dyDescent="0.2">
      <c r="B113" s="61">
        <v>14622943</v>
      </c>
      <c r="C113" s="63">
        <v>3</v>
      </c>
      <c r="D113" s="61">
        <v>230065</v>
      </c>
      <c r="E113" s="61" t="s">
        <v>435</v>
      </c>
      <c r="F113" s="61">
        <v>2333</v>
      </c>
      <c r="G113" s="61" t="s">
        <v>328</v>
      </c>
      <c r="H113" s="61" t="s">
        <v>89</v>
      </c>
      <c r="I113" s="61" t="s">
        <v>56</v>
      </c>
      <c r="J113" s="61" t="s">
        <v>289</v>
      </c>
      <c r="K113" s="62">
        <v>29205</v>
      </c>
      <c r="L113" s="62">
        <v>41051</v>
      </c>
      <c r="M113" s="62">
        <v>41051</v>
      </c>
      <c r="N113" s="64" t="str">
        <f>+IF(Tabla4[[#This Row],[I. Contrato]]=Tabla4[[#This Row],[Indemnizable]],"si","no")</f>
        <v>si</v>
      </c>
      <c r="O113" s="62">
        <v>219516</v>
      </c>
      <c r="P113" s="63">
        <v>30</v>
      </c>
      <c r="Q113" s="61" t="s">
        <v>290</v>
      </c>
      <c r="R113" s="61" t="s">
        <v>436</v>
      </c>
      <c r="S113" s="61" t="s">
        <v>555</v>
      </c>
    </row>
    <row r="114" spans="2:19" x14ac:dyDescent="0.2">
      <c r="B114" s="61">
        <v>17509057</v>
      </c>
      <c r="C114" s="63">
        <v>6</v>
      </c>
      <c r="D114" s="61">
        <v>504963</v>
      </c>
      <c r="E114" s="61" t="s">
        <v>23</v>
      </c>
      <c r="F114" s="61">
        <v>2333</v>
      </c>
      <c r="G114" s="61" t="s">
        <v>328</v>
      </c>
      <c r="H114" s="61" t="s">
        <v>86</v>
      </c>
      <c r="I114" s="61" t="s">
        <v>56</v>
      </c>
      <c r="J114" s="61" t="s">
        <v>291</v>
      </c>
      <c r="K114" s="62">
        <v>33013</v>
      </c>
      <c r="L114" s="62">
        <v>42296</v>
      </c>
      <c r="M114" s="62">
        <v>42296</v>
      </c>
      <c r="N114" s="64" t="str">
        <f>+IF(Tabla4[[#This Row],[I. Contrato]]=Tabla4[[#This Row],[Indemnizable]],"si","no")</f>
        <v>si</v>
      </c>
      <c r="O114" s="62">
        <v>219516</v>
      </c>
      <c r="P114" s="63">
        <v>45</v>
      </c>
      <c r="Q114" s="61" t="s">
        <v>290</v>
      </c>
      <c r="R114" s="61" t="s">
        <v>462</v>
      </c>
      <c r="S114" s="61" t="s">
        <v>554</v>
      </c>
    </row>
    <row r="115" spans="2:19" x14ac:dyDescent="0.2">
      <c r="B115" s="61">
        <v>18252962</v>
      </c>
      <c r="C115" s="63">
        <v>1</v>
      </c>
      <c r="D115" s="61">
        <v>147346</v>
      </c>
      <c r="E115" s="61" t="s">
        <v>513</v>
      </c>
      <c r="F115" s="61">
        <v>2333</v>
      </c>
      <c r="G115" s="61" t="s">
        <v>328</v>
      </c>
      <c r="H115" s="61" t="s">
        <v>301</v>
      </c>
      <c r="I115" s="61" t="s">
        <v>309</v>
      </c>
      <c r="J115" s="61" t="s">
        <v>289</v>
      </c>
      <c r="K115" s="62">
        <v>33866</v>
      </c>
      <c r="L115" s="62">
        <v>44510</v>
      </c>
      <c r="M115" s="62">
        <v>44510</v>
      </c>
      <c r="N115" s="64" t="str">
        <f>+IF(Tabla4[[#This Row],[I. Contrato]]=Tabla4[[#This Row],[Indemnizable]],"si","no")</f>
        <v>si</v>
      </c>
      <c r="O115" s="62">
        <v>219516</v>
      </c>
      <c r="P115" s="63">
        <v>45</v>
      </c>
      <c r="Q115" s="61" t="s">
        <v>290</v>
      </c>
      <c r="R115" s="61" t="s">
        <v>514</v>
      </c>
      <c r="S115" s="61" t="s">
        <v>321</v>
      </c>
    </row>
    <row r="116" spans="2:19" ht="15" x14ac:dyDescent="0.25">
      <c r="B116" s="61">
        <v>21764650</v>
      </c>
      <c r="C116" s="63">
        <v>2</v>
      </c>
      <c r="D116" s="61">
        <v>742260</v>
      </c>
      <c r="E116" s="61" t="s">
        <v>546</v>
      </c>
      <c r="F116" s="61">
        <v>2333</v>
      </c>
      <c r="G116" s="61" t="s">
        <v>328</v>
      </c>
      <c r="H116" s="61" t="s">
        <v>85</v>
      </c>
      <c r="I116" s="61" t="s">
        <v>317</v>
      </c>
      <c r="J116" s="61" t="s">
        <v>289</v>
      </c>
      <c r="K116" s="62">
        <v>38375</v>
      </c>
      <c r="L116" s="62">
        <v>45339</v>
      </c>
      <c r="M116" s="62">
        <v>45339</v>
      </c>
      <c r="N116" s="64" t="str">
        <f>+IF(Tabla4[[#This Row],[I. Contrato]]=Tabla4[[#This Row],[Indemnizable]],"si","no")</f>
        <v>si</v>
      </c>
      <c r="O116" s="62">
        <v>45443</v>
      </c>
      <c r="P116" s="63">
        <v>20</v>
      </c>
      <c r="Q116" s="61" t="s">
        <v>318</v>
      </c>
      <c r="R116" s="74" t="s">
        <v>547</v>
      </c>
      <c r="S116" s="61" t="e">
        <v>#N/A</v>
      </c>
    </row>
    <row r="117" spans="2:19" x14ac:dyDescent="0.2">
      <c r="B117" s="61">
        <v>16336042</v>
      </c>
      <c r="C117" s="63" t="s">
        <v>5</v>
      </c>
      <c r="D117" s="61">
        <v>750212</v>
      </c>
      <c r="E117" s="61" t="s">
        <v>476</v>
      </c>
      <c r="F117" s="61">
        <v>2333</v>
      </c>
      <c r="G117" s="61" t="s">
        <v>328</v>
      </c>
      <c r="H117" s="61" t="s">
        <v>60</v>
      </c>
      <c r="I117" s="61" t="s">
        <v>59</v>
      </c>
      <c r="J117" s="61" t="s">
        <v>291</v>
      </c>
      <c r="K117" s="62">
        <v>31576</v>
      </c>
      <c r="L117" s="62">
        <v>42842</v>
      </c>
      <c r="M117" s="62">
        <v>42842</v>
      </c>
      <c r="N117" s="64" t="str">
        <f>+IF(Tabla4[[#This Row],[I. Contrato]]=Tabla4[[#This Row],[Indemnizable]],"si","no")</f>
        <v>si</v>
      </c>
      <c r="O117" s="62">
        <v>219516</v>
      </c>
      <c r="P117" s="63">
        <v>30</v>
      </c>
      <c r="Q117" s="61" t="s">
        <v>290</v>
      </c>
      <c r="R117" s="61" t="s">
        <v>477</v>
      </c>
      <c r="S117" s="61" t="s">
        <v>555</v>
      </c>
    </row>
    <row r="118" spans="2:19" x14ac:dyDescent="0.2">
      <c r="B118" s="61">
        <v>17154771</v>
      </c>
      <c r="C118" s="63">
        <v>7</v>
      </c>
      <c r="D118" s="61">
        <v>113336</v>
      </c>
      <c r="E118" s="61" t="s">
        <v>46</v>
      </c>
      <c r="F118" s="61">
        <v>2333</v>
      </c>
      <c r="G118" s="61" t="s">
        <v>328</v>
      </c>
      <c r="H118" s="61" t="s">
        <v>86</v>
      </c>
      <c r="I118" s="61" t="s">
        <v>56</v>
      </c>
      <c r="J118" s="61" t="s">
        <v>291</v>
      </c>
      <c r="K118" s="62">
        <v>32434</v>
      </c>
      <c r="L118" s="62">
        <v>41015</v>
      </c>
      <c r="M118" s="62">
        <v>41015</v>
      </c>
      <c r="N118" s="64" t="str">
        <f>+IF(Tabla4[[#This Row],[I. Contrato]]=Tabla4[[#This Row],[Indemnizable]],"si","no")</f>
        <v>si</v>
      </c>
      <c r="O118" s="62">
        <v>219516</v>
      </c>
      <c r="P118" s="63">
        <v>40</v>
      </c>
      <c r="Q118" s="61" t="s">
        <v>290</v>
      </c>
      <c r="R118" s="61" t="s">
        <v>420</v>
      </c>
      <c r="S118" s="61" t="s">
        <v>554</v>
      </c>
    </row>
    <row r="119" spans="2:19" x14ac:dyDescent="0.2">
      <c r="B119" s="61">
        <v>20061719</v>
      </c>
      <c r="C119" s="63">
        <v>3</v>
      </c>
      <c r="D119" s="61">
        <v>329851</v>
      </c>
      <c r="E119" s="61" t="s">
        <v>238</v>
      </c>
      <c r="F119" s="61">
        <v>2333</v>
      </c>
      <c r="G119" s="61" t="s">
        <v>328</v>
      </c>
      <c r="H119" s="61" t="s">
        <v>60</v>
      </c>
      <c r="I119" s="61" t="s">
        <v>59</v>
      </c>
      <c r="J119" s="61" t="s">
        <v>291</v>
      </c>
      <c r="K119" s="62">
        <v>36069</v>
      </c>
      <c r="L119" s="62">
        <v>44774</v>
      </c>
      <c r="M119" s="62">
        <v>44774</v>
      </c>
      <c r="N119" s="64" t="str">
        <f>+IF(Tabla4[[#This Row],[I. Contrato]]=Tabla4[[#This Row],[Indemnizable]],"si","no")</f>
        <v>si</v>
      </c>
      <c r="O119" s="62">
        <v>219516</v>
      </c>
      <c r="P119" s="63">
        <v>20</v>
      </c>
      <c r="Q119" s="61" t="s">
        <v>290</v>
      </c>
      <c r="R119" s="61" t="s">
        <v>518</v>
      </c>
      <c r="S119" s="61" t="s">
        <v>554</v>
      </c>
    </row>
    <row r="120" spans="2:19" ht="15" x14ac:dyDescent="0.25">
      <c r="B120" s="68">
        <v>21737318</v>
      </c>
      <c r="C120" s="75">
        <v>2</v>
      </c>
      <c r="D120" s="68"/>
      <c r="E120" s="68" t="s">
        <v>566</v>
      </c>
      <c r="F120" s="68"/>
      <c r="G120" s="68"/>
      <c r="H120" s="68"/>
      <c r="I120" s="68"/>
      <c r="J120" s="68"/>
      <c r="K120" s="76"/>
      <c r="L120" s="76"/>
      <c r="M120" s="76">
        <v>45397</v>
      </c>
      <c r="N120" s="77" t="str">
        <f>+IF(Tabla4[[#This Row],[I. Contrato]]=Tabla4[[#This Row],[Indemnizable]],"si","no")</f>
        <v>no</v>
      </c>
      <c r="O120" s="76"/>
      <c r="P120" s="75">
        <v>20</v>
      </c>
      <c r="Q120" s="68"/>
      <c r="R120" s="74" t="s">
        <v>567</v>
      </c>
      <c r="S120" s="61" t="s">
        <v>554</v>
      </c>
    </row>
    <row r="121" spans="2:19" x14ac:dyDescent="0.2">
      <c r="B121" s="61">
        <v>13573046</v>
      </c>
      <c r="C121" s="63">
        <v>7</v>
      </c>
      <c r="D121" s="61">
        <v>340359</v>
      </c>
      <c r="E121" s="61" t="s">
        <v>346</v>
      </c>
      <c r="F121" s="61">
        <v>2333</v>
      </c>
      <c r="G121" s="61" t="s">
        <v>328</v>
      </c>
      <c r="H121" s="61" t="s">
        <v>293</v>
      </c>
      <c r="I121" s="61" t="s">
        <v>294</v>
      </c>
      <c r="J121" s="61" t="s">
        <v>289</v>
      </c>
      <c r="K121" s="62">
        <v>29059</v>
      </c>
      <c r="L121" s="62">
        <v>37417</v>
      </c>
      <c r="M121" s="62">
        <v>37417</v>
      </c>
      <c r="N121" s="64" t="str">
        <f>+IF(Tabla4[[#This Row],[I. Contrato]]=Tabla4[[#This Row],[Indemnizable]],"si","no")</f>
        <v>si</v>
      </c>
      <c r="O121" s="62">
        <v>219516</v>
      </c>
      <c r="P121" s="63">
        <v>45</v>
      </c>
      <c r="Q121" s="61" t="s">
        <v>290</v>
      </c>
      <c r="R121" s="61" t="s">
        <v>347</v>
      </c>
      <c r="S121" s="61" t="s">
        <v>321</v>
      </c>
    </row>
    <row r="122" spans="2:19" x14ac:dyDescent="0.2">
      <c r="B122" s="61">
        <v>18254464</v>
      </c>
      <c r="C122" s="63">
        <v>7</v>
      </c>
      <c r="D122" s="61">
        <v>456233</v>
      </c>
      <c r="E122" s="61" t="s">
        <v>28</v>
      </c>
      <c r="F122" s="61">
        <v>4362</v>
      </c>
      <c r="G122" s="61" t="s">
        <v>377</v>
      </c>
      <c r="H122" s="61" t="s">
        <v>80</v>
      </c>
      <c r="I122" s="61" t="s">
        <v>56</v>
      </c>
      <c r="J122" s="61" t="s">
        <v>291</v>
      </c>
      <c r="K122" s="62">
        <v>34053</v>
      </c>
      <c r="L122" s="62">
        <v>42982</v>
      </c>
      <c r="M122" s="62">
        <v>42982</v>
      </c>
      <c r="N122" s="64" t="str">
        <f>+IF(Tabla4[[#This Row],[I. Contrato]]=Tabla4[[#This Row],[Indemnizable]],"si","no")</f>
        <v>si</v>
      </c>
      <c r="O122" s="62">
        <v>219516</v>
      </c>
      <c r="P122" s="63">
        <v>45</v>
      </c>
      <c r="Q122" s="61" t="s">
        <v>290</v>
      </c>
      <c r="R122" s="61" t="s">
        <v>467</v>
      </c>
      <c r="S122" s="61" t="s">
        <v>554</v>
      </c>
    </row>
    <row r="123" spans="2:19" x14ac:dyDescent="0.2">
      <c r="B123" s="61">
        <v>19923469</v>
      </c>
      <c r="C123" s="63">
        <v>2</v>
      </c>
      <c r="D123" s="61">
        <v>775517</v>
      </c>
      <c r="E123" s="61" t="s">
        <v>99</v>
      </c>
      <c r="F123" s="61">
        <v>2333</v>
      </c>
      <c r="G123" s="61" t="s">
        <v>328</v>
      </c>
      <c r="H123" s="61" t="s">
        <v>70</v>
      </c>
      <c r="I123" s="61" t="s">
        <v>316</v>
      </c>
      <c r="J123" s="61" t="s">
        <v>291</v>
      </c>
      <c r="K123" s="62">
        <v>35890</v>
      </c>
      <c r="L123" s="62">
        <v>44539</v>
      </c>
      <c r="M123" s="62">
        <v>44539</v>
      </c>
      <c r="N123" s="64" t="str">
        <f>+IF(Tabla4[[#This Row],[I. Contrato]]=Tabla4[[#This Row],[Indemnizable]],"si","no")</f>
        <v>si</v>
      </c>
      <c r="O123" s="62">
        <v>219516</v>
      </c>
      <c r="P123" s="63">
        <v>45</v>
      </c>
      <c r="Q123" s="61" t="s">
        <v>290</v>
      </c>
      <c r="R123" s="61" t="s">
        <v>519</v>
      </c>
      <c r="S123" s="61" t="s">
        <v>554</v>
      </c>
    </row>
    <row r="124" spans="2:19" x14ac:dyDescent="0.2">
      <c r="B124" s="61">
        <v>10219249</v>
      </c>
      <c r="C124" s="63">
        <v>4</v>
      </c>
      <c r="D124" s="61">
        <v>296902</v>
      </c>
      <c r="E124" s="61" t="s">
        <v>398</v>
      </c>
      <c r="F124" s="61">
        <v>2333</v>
      </c>
      <c r="G124" s="61" t="s">
        <v>328</v>
      </c>
      <c r="H124" s="61" t="s">
        <v>295</v>
      </c>
      <c r="I124" s="61" t="s">
        <v>296</v>
      </c>
      <c r="J124" s="61" t="s">
        <v>289</v>
      </c>
      <c r="K124" s="62">
        <v>28312</v>
      </c>
      <c r="L124" s="62">
        <v>40497</v>
      </c>
      <c r="M124" s="62">
        <v>40497</v>
      </c>
      <c r="N124" s="64" t="str">
        <f>+IF(Tabla4[[#This Row],[I. Contrato]]=Tabla4[[#This Row],[Indemnizable]],"si","no")</f>
        <v>si</v>
      </c>
      <c r="O124" s="62">
        <v>219516</v>
      </c>
      <c r="P124" s="63">
        <v>45</v>
      </c>
      <c r="Q124" s="61" t="s">
        <v>290</v>
      </c>
      <c r="R124" s="61" t="s">
        <v>399</v>
      </c>
      <c r="S124" s="61" t="s">
        <v>555</v>
      </c>
    </row>
    <row r="125" spans="2:19" x14ac:dyDescent="0.2">
      <c r="B125" s="61">
        <v>17443988</v>
      </c>
      <c r="C125" s="63">
        <v>5</v>
      </c>
      <c r="D125" s="61">
        <v>652946</v>
      </c>
      <c r="E125" s="61" t="s">
        <v>29</v>
      </c>
      <c r="F125" s="61">
        <v>4362</v>
      </c>
      <c r="G125" s="61" t="s">
        <v>377</v>
      </c>
      <c r="H125" s="61" t="s">
        <v>80</v>
      </c>
      <c r="I125" s="61" t="s">
        <v>56</v>
      </c>
      <c r="J125" s="61" t="s">
        <v>289</v>
      </c>
      <c r="K125" s="62">
        <v>33071</v>
      </c>
      <c r="L125" s="62">
        <v>43423</v>
      </c>
      <c r="M125" s="62">
        <v>43423</v>
      </c>
      <c r="N125" s="64" t="str">
        <f>+IF(Tabla4[[#This Row],[I. Contrato]]=Tabla4[[#This Row],[Indemnizable]],"si","no")</f>
        <v>si</v>
      </c>
      <c r="O125" s="62">
        <v>219516</v>
      </c>
      <c r="P125" s="63">
        <v>45</v>
      </c>
      <c r="Q125" s="61" t="s">
        <v>290</v>
      </c>
      <c r="R125" s="61" t="s">
        <v>378</v>
      </c>
      <c r="S125" s="61" t="s">
        <v>554</v>
      </c>
    </row>
    <row r="126" spans="2:19" x14ac:dyDescent="0.2">
      <c r="B126" s="61">
        <v>10792320</v>
      </c>
      <c r="C126" s="63">
        <v>9</v>
      </c>
      <c r="D126" s="61">
        <v>488046</v>
      </c>
      <c r="E126" s="61" t="s">
        <v>22</v>
      </c>
      <c r="F126" s="61">
        <v>2333</v>
      </c>
      <c r="G126" s="61" t="s">
        <v>328</v>
      </c>
      <c r="H126" s="61" t="s">
        <v>75</v>
      </c>
      <c r="I126" s="61" t="s">
        <v>57</v>
      </c>
      <c r="J126" s="61" t="s">
        <v>289</v>
      </c>
      <c r="K126" s="62">
        <v>26455</v>
      </c>
      <c r="L126" s="62">
        <v>37960</v>
      </c>
      <c r="M126" s="62">
        <v>37960</v>
      </c>
      <c r="N126" s="64" t="str">
        <f>+IF(Tabla4[[#This Row],[I. Contrato]]=Tabla4[[#This Row],[Indemnizable]],"si","no")</f>
        <v>si</v>
      </c>
      <c r="O126" s="62">
        <v>219516</v>
      </c>
      <c r="P126" s="63">
        <v>25</v>
      </c>
      <c r="Q126" s="61" t="s">
        <v>290</v>
      </c>
      <c r="R126" s="61" t="s">
        <v>348</v>
      </c>
      <c r="S126" s="61" t="s">
        <v>554</v>
      </c>
    </row>
    <row r="127" spans="2:19" x14ac:dyDescent="0.2">
      <c r="B127" s="61">
        <v>17040327</v>
      </c>
      <c r="C127" s="63">
        <v>4</v>
      </c>
      <c r="D127" s="61">
        <v>233315</v>
      </c>
      <c r="E127" s="61" t="s">
        <v>395</v>
      </c>
      <c r="F127" s="61">
        <v>2333</v>
      </c>
      <c r="G127" s="61" t="s">
        <v>328</v>
      </c>
      <c r="H127" s="61" t="s">
        <v>91</v>
      </c>
      <c r="I127" s="61" t="s">
        <v>57</v>
      </c>
      <c r="J127" s="61" t="s">
        <v>291</v>
      </c>
      <c r="K127" s="62">
        <v>32402</v>
      </c>
      <c r="L127" s="62">
        <v>40119</v>
      </c>
      <c r="M127" s="62">
        <v>40119</v>
      </c>
      <c r="N127" s="64" t="str">
        <f>+IF(Tabla4[[#This Row],[I. Contrato]]=Tabla4[[#This Row],[Indemnizable]],"si","no")</f>
        <v>si</v>
      </c>
      <c r="O127" s="62">
        <v>219516</v>
      </c>
      <c r="P127" s="63">
        <v>18</v>
      </c>
      <c r="Q127" s="61" t="s">
        <v>290</v>
      </c>
      <c r="R127" s="61" t="s">
        <v>396</v>
      </c>
      <c r="S127" s="61" t="s">
        <v>555</v>
      </c>
    </row>
    <row r="128" spans="2:19" x14ac:dyDescent="0.2">
      <c r="B128" s="61">
        <v>20802267</v>
      </c>
      <c r="C128" s="63">
        <v>9</v>
      </c>
      <c r="D128" s="61">
        <v>639249</v>
      </c>
      <c r="E128" s="61" t="s">
        <v>526</v>
      </c>
      <c r="F128" s="61">
        <v>2333</v>
      </c>
      <c r="G128" s="61" t="s">
        <v>328</v>
      </c>
      <c r="H128" s="61" t="s">
        <v>76</v>
      </c>
      <c r="I128" s="61" t="s">
        <v>56</v>
      </c>
      <c r="J128" s="61" t="s">
        <v>289</v>
      </c>
      <c r="K128" s="62">
        <v>37154</v>
      </c>
      <c r="L128" s="62">
        <v>44900</v>
      </c>
      <c r="M128" s="62">
        <v>44900</v>
      </c>
      <c r="N128" s="64" t="str">
        <f>+IF(Tabla4[[#This Row],[I. Contrato]]=Tabla4[[#This Row],[Indemnizable]],"si","no")</f>
        <v>si</v>
      </c>
      <c r="O128" s="62">
        <v>219516</v>
      </c>
      <c r="P128" s="63">
        <v>20</v>
      </c>
      <c r="Q128" s="61" t="s">
        <v>290</v>
      </c>
      <c r="R128" s="61" t="s">
        <v>527</v>
      </c>
      <c r="S128" s="61" t="s">
        <v>555</v>
      </c>
    </row>
    <row r="129" spans="2:19" x14ac:dyDescent="0.2">
      <c r="B129" s="61">
        <v>17842647</v>
      </c>
      <c r="C129" s="63">
        <v>8</v>
      </c>
      <c r="D129" s="61">
        <v>488216</v>
      </c>
      <c r="E129" s="61" t="s">
        <v>539</v>
      </c>
      <c r="F129" s="61">
        <v>2333</v>
      </c>
      <c r="G129" s="61" t="s">
        <v>328</v>
      </c>
      <c r="H129" s="61" t="s">
        <v>293</v>
      </c>
      <c r="I129" s="61" t="s">
        <v>294</v>
      </c>
      <c r="J129" s="61" t="s">
        <v>289</v>
      </c>
      <c r="K129" s="62">
        <v>33306</v>
      </c>
      <c r="L129" s="65">
        <v>44835</v>
      </c>
      <c r="M129" s="65">
        <v>45200</v>
      </c>
      <c r="N129" s="64" t="str">
        <f>+IF(Tabla4[[#This Row],[I. Contrato]]=Tabla4[[#This Row],[Indemnizable]],"si","no")</f>
        <v>no</v>
      </c>
      <c r="O129" s="62">
        <v>219516</v>
      </c>
      <c r="P129" s="63">
        <v>45</v>
      </c>
      <c r="Q129" s="61" t="s">
        <v>290</v>
      </c>
      <c r="R129" s="61" t="s">
        <v>540</v>
      </c>
      <c r="S129" s="61" t="s">
        <v>321</v>
      </c>
    </row>
    <row r="130" spans="2:19" x14ac:dyDescent="0.2">
      <c r="B130" s="61">
        <v>11764221</v>
      </c>
      <c r="C130" s="63">
        <v>6</v>
      </c>
      <c r="D130" s="61">
        <v>262781</v>
      </c>
      <c r="E130" s="61" t="s">
        <v>485</v>
      </c>
      <c r="F130" s="61">
        <v>2333</v>
      </c>
      <c r="G130" s="61" t="s">
        <v>328</v>
      </c>
      <c r="H130" s="61" t="s">
        <v>311</v>
      </c>
      <c r="I130" s="61" t="s">
        <v>313</v>
      </c>
      <c r="J130" s="61" t="s">
        <v>291</v>
      </c>
      <c r="K130" s="62">
        <v>26235</v>
      </c>
      <c r="L130" s="62">
        <v>42982</v>
      </c>
      <c r="M130" s="62">
        <v>42982</v>
      </c>
      <c r="N130" s="64" t="str">
        <f>+IF(Tabla4[[#This Row],[I. Contrato]]=Tabla4[[#This Row],[Indemnizable]],"si","no")</f>
        <v>si</v>
      </c>
      <c r="O130" s="62">
        <v>219516</v>
      </c>
      <c r="P130" s="63">
        <v>45</v>
      </c>
      <c r="Q130" s="61" t="s">
        <v>290</v>
      </c>
      <c r="R130" s="61" t="s">
        <v>486</v>
      </c>
      <c r="S130" s="61" t="s">
        <v>555</v>
      </c>
    </row>
    <row r="131" spans="2:19" x14ac:dyDescent="0.2">
      <c r="B131" s="61">
        <v>13601866</v>
      </c>
      <c r="C131" s="63">
        <v>3</v>
      </c>
      <c r="D131" s="61">
        <v>436607</v>
      </c>
      <c r="E131" s="61" t="s">
        <v>344</v>
      </c>
      <c r="F131" s="61">
        <v>2333</v>
      </c>
      <c r="G131" s="61" t="s">
        <v>328</v>
      </c>
      <c r="H131" s="61" t="s">
        <v>297</v>
      </c>
      <c r="I131" s="61" t="s">
        <v>298</v>
      </c>
      <c r="J131" s="61" t="s">
        <v>289</v>
      </c>
      <c r="K131" s="62">
        <v>28968</v>
      </c>
      <c r="L131" s="65">
        <v>40452</v>
      </c>
      <c r="M131" s="65">
        <v>43709</v>
      </c>
      <c r="N131" s="64" t="str">
        <f>+IF(Tabla4[[#This Row],[I. Contrato]]=Tabla4[[#This Row],[Indemnizable]],"si","no")</f>
        <v>no</v>
      </c>
      <c r="O131" s="62">
        <v>219516</v>
      </c>
      <c r="P131" s="63">
        <v>45</v>
      </c>
      <c r="Q131" s="61" t="s">
        <v>290</v>
      </c>
      <c r="R131" s="61" t="s">
        <v>345</v>
      </c>
      <c r="S131" s="61" t="s">
        <v>299</v>
      </c>
    </row>
    <row r="132" spans="2:19" x14ac:dyDescent="0.2">
      <c r="B132" s="61">
        <v>14285667</v>
      </c>
      <c r="C132" s="63">
        <v>0</v>
      </c>
      <c r="D132" s="61">
        <v>136948</v>
      </c>
      <c r="E132" s="61" t="s">
        <v>10</v>
      </c>
      <c r="F132" s="61">
        <v>2333</v>
      </c>
      <c r="G132" s="61" t="s">
        <v>328</v>
      </c>
      <c r="H132" s="61" t="s">
        <v>63</v>
      </c>
      <c r="I132" s="61" t="s">
        <v>57</v>
      </c>
      <c r="J132" s="61" t="s">
        <v>291</v>
      </c>
      <c r="K132" s="62">
        <v>27098</v>
      </c>
      <c r="L132" s="62">
        <v>37147</v>
      </c>
      <c r="M132" s="62">
        <v>37147</v>
      </c>
      <c r="N132" s="64" t="str">
        <f>+IF(Tabla4[[#This Row],[I. Contrato]]=Tabla4[[#This Row],[Indemnizable]],"si","no")</f>
        <v>si</v>
      </c>
      <c r="O132" s="62">
        <v>219516</v>
      </c>
      <c r="P132" s="63">
        <v>25</v>
      </c>
      <c r="Q132" s="61" t="s">
        <v>290</v>
      </c>
      <c r="R132" s="61" t="s">
        <v>392</v>
      </c>
      <c r="S132" s="61" t="s">
        <v>554</v>
      </c>
    </row>
    <row r="133" spans="2:19" x14ac:dyDescent="0.2">
      <c r="B133" s="61">
        <v>16857233</v>
      </c>
      <c r="C133" s="63">
        <v>6</v>
      </c>
      <c r="D133" s="61">
        <v>340200</v>
      </c>
      <c r="E133" s="61" t="s">
        <v>524</v>
      </c>
      <c r="F133" s="61">
        <v>2333</v>
      </c>
      <c r="G133" s="61" t="s">
        <v>328</v>
      </c>
      <c r="H133" s="61" t="s">
        <v>293</v>
      </c>
      <c r="I133" s="61" t="s">
        <v>294</v>
      </c>
      <c r="J133" s="61" t="s">
        <v>291</v>
      </c>
      <c r="K133" s="62">
        <v>32475</v>
      </c>
      <c r="L133" s="65">
        <v>42248</v>
      </c>
      <c r="M133" s="65">
        <v>44805</v>
      </c>
      <c r="N133" s="64" t="str">
        <f>+IF(Tabla4[[#This Row],[I. Contrato]]=Tabla4[[#This Row],[Indemnizable]],"si","no")</f>
        <v>no</v>
      </c>
      <c r="O133" s="62">
        <v>219516</v>
      </c>
      <c r="P133" s="63">
        <v>45</v>
      </c>
      <c r="Q133" s="61" t="s">
        <v>290</v>
      </c>
      <c r="R133" s="61" t="s">
        <v>525</v>
      </c>
      <c r="S133" s="61" t="s">
        <v>557</v>
      </c>
    </row>
    <row r="134" spans="2:19" x14ac:dyDescent="0.2">
      <c r="B134" s="61">
        <v>14553859</v>
      </c>
      <c r="C134" s="63">
        <v>9</v>
      </c>
      <c r="D134" s="61">
        <v>451037</v>
      </c>
      <c r="E134" s="61" t="s">
        <v>363</v>
      </c>
      <c r="F134" s="61">
        <v>2333</v>
      </c>
      <c r="G134" s="61" t="s">
        <v>328</v>
      </c>
      <c r="H134" s="61" t="s">
        <v>83</v>
      </c>
      <c r="I134" s="61" t="s">
        <v>300</v>
      </c>
      <c r="J134" s="61" t="s">
        <v>291</v>
      </c>
      <c r="K134" s="62">
        <v>27862</v>
      </c>
      <c r="L134" s="62">
        <v>39217</v>
      </c>
      <c r="M134" s="62">
        <v>39217</v>
      </c>
      <c r="N134" s="64" t="str">
        <f>+IF(Tabla4[[#This Row],[I. Contrato]]=Tabla4[[#This Row],[Indemnizable]],"si","no")</f>
        <v>si</v>
      </c>
      <c r="O134" s="62">
        <v>219516</v>
      </c>
      <c r="P134" s="63">
        <v>45</v>
      </c>
      <c r="Q134" s="61" t="s">
        <v>290</v>
      </c>
      <c r="R134" s="61" t="s">
        <v>364</v>
      </c>
      <c r="S134" s="61" t="s">
        <v>556</v>
      </c>
    </row>
    <row r="135" spans="2:19" x14ac:dyDescent="0.2">
      <c r="B135" s="61">
        <v>18429266</v>
      </c>
      <c r="C135" s="63">
        <v>1</v>
      </c>
      <c r="D135" s="61">
        <v>428639</v>
      </c>
      <c r="E135" s="61" t="s">
        <v>508</v>
      </c>
      <c r="F135" s="61">
        <v>2333</v>
      </c>
      <c r="G135" s="61" t="s">
        <v>328</v>
      </c>
      <c r="H135" s="61" t="s">
        <v>293</v>
      </c>
      <c r="I135" s="61" t="s">
        <v>294</v>
      </c>
      <c r="J135" s="61" t="s">
        <v>289</v>
      </c>
      <c r="K135" s="62">
        <v>34013</v>
      </c>
      <c r="L135" s="62">
        <v>44424</v>
      </c>
      <c r="M135" s="62">
        <v>44424</v>
      </c>
      <c r="N135" s="64" t="str">
        <f>+IF(Tabla4[[#This Row],[I. Contrato]]=Tabla4[[#This Row],[Indemnizable]],"si","no")</f>
        <v>si</v>
      </c>
      <c r="O135" s="62">
        <v>219516</v>
      </c>
      <c r="P135" s="63">
        <v>45</v>
      </c>
      <c r="Q135" s="61" t="s">
        <v>290</v>
      </c>
      <c r="R135" s="61" t="s">
        <v>509</v>
      </c>
      <c r="S135" s="61" t="s">
        <v>321</v>
      </c>
    </row>
    <row r="136" spans="2:19" x14ac:dyDescent="0.2">
      <c r="B136" s="61">
        <v>16589072</v>
      </c>
      <c r="C136" s="63">
        <v>8</v>
      </c>
      <c r="D136" s="61">
        <v>507245</v>
      </c>
      <c r="E136" s="61" t="s">
        <v>338</v>
      </c>
      <c r="F136" s="61">
        <v>2333</v>
      </c>
      <c r="G136" s="61" t="s">
        <v>328</v>
      </c>
      <c r="H136" s="61" t="s">
        <v>63</v>
      </c>
      <c r="I136" s="61" t="s">
        <v>57</v>
      </c>
      <c r="J136" s="61" t="s">
        <v>291</v>
      </c>
      <c r="K136" s="62">
        <v>31836</v>
      </c>
      <c r="L136" s="62">
        <v>39426</v>
      </c>
      <c r="M136" s="62">
        <v>39426</v>
      </c>
      <c r="N136" s="64" t="str">
        <f>+IF(Tabla4[[#This Row],[I. Contrato]]=Tabla4[[#This Row],[Indemnizable]],"si","no")</f>
        <v>si</v>
      </c>
      <c r="O136" s="62">
        <v>219516</v>
      </c>
      <c r="P136" s="63">
        <v>45</v>
      </c>
      <c r="Q136" s="61" t="s">
        <v>290</v>
      </c>
      <c r="R136" s="61" t="s">
        <v>339</v>
      </c>
      <c r="S136" s="61" t="s">
        <v>555</v>
      </c>
    </row>
    <row r="137" spans="2:19" x14ac:dyDescent="0.2">
      <c r="B137" s="61">
        <v>17819820</v>
      </c>
      <c r="C137" s="63">
        <v>3</v>
      </c>
      <c r="D137" s="61">
        <v>799238</v>
      </c>
      <c r="E137" s="61" t="s">
        <v>18</v>
      </c>
      <c r="F137" s="61">
        <v>2333</v>
      </c>
      <c r="G137" s="61" t="s">
        <v>328</v>
      </c>
      <c r="H137" s="61" t="s">
        <v>72</v>
      </c>
      <c r="I137" s="61" t="s">
        <v>57</v>
      </c>
      <c r="J137" s="61" t="s">
        <v>291</v>
      </c>
      <c r="K137" s="62">
        <v>33248</v>
      </c>
      <c r="L137" s="62">
        <v>40644</v>
      </c>
      <c r="M137" s="62">
        <v>40644</v>
      </c>
      <c r="N137" s="64" t="str">
        <f>+IF(Tabla4[[#This Row],[I. Contrato]]=Tabla4[[#This Row],[Indemnizable]],"si","no")</f>
        <v>si</v>
      </c>
      <c r="O137" s="62">
        <v>219516</v>
      </c>
      <c r="P137" s="63">
        <v>40</v>
      </c>
      <c r="Q137" s="61" t="s">
        <v>290</v>
      </c>
      <c r="R137" s="61" t="s">
        <v>408</v>
      </c>
      <c r="S137" s="61" t="s">
        <v>554</v>
      </c>
    </row>
    <row r="138" spans="2:19" x14ac:dyDescent="0.2">
      <c r="B138" s="61">
        <v>18254352</v>
      </c>
      <c r="C138" s="63">
        <v>7</v>
      </c>
      <c r="D138" s="61">
        <v>661805</v>
      </c>
      <c r="E138" s="61" t="s">
        <v>421</v>
      </c>
      <c r="F138" s="61">
        <v>2333</v>
      </c>
      <c r="G138" s="61" t="s">
        <v>328</v>
      </c>
      <c r="H138" s="61" t="s">
        <v>64</v>
      </c>
      <c r="I138" s="61" t="s">
        <v>57</v>
      </c>
      <c r="J138" s="61" t="s">
        <v>291</v>
      </c>
      <c r="K138" s="62">
        <v>34079</v>
      </c>
      <c r="L138" s="62">
        <v>40945</v>
      </c>
      <c r="M138" s="62">
        <v>40945</v>
      </c>
      <c r="N138" s="64" t="str">
        <f>+IF(Tabla4[[#This Row],[I. Contrato]]=Tabla4[[#This Row],[Indemnizable]],"si","no")</f>
        <v>si</v>
      </c>
      <c r="O138" s="62">
        <v>219516</v>
      </c>
      <c r="P138" s="63">
        <v>18</v>
      </c>
      <c r="Q138" s="61" t="s">
        <v>290</v>
      </c>
      <c r="R138" s="61" t="s">
        <v>422</v>
      </c>
      <c r="S138" s="61" t="s">
        <v>555</v>
      </c>
    </row>
    <row r="139" spans="2:19" x14ac:dyDescent="0.2">
      <c r="B139" s="61">
        <v>15143382</v>
      </c>
      <c r="C139" s="63">
        <v>0</v>
      </c>
      <c r="D139" s="61">
        <v>396656</v>
      </c>
      <c r="E139" s="61" t="s">
        <v>380</v>
      </c>
      <c r="F139" s="61">
        <v>2333</v>
      </c>
      <c r="G139" s="61" t="s">
        <v>328</v>
      </c>
      <c r="H139" s="61" t="s">
        <v>70</v>
      </c>
      <c r="I139" s="61" t="s">
        <v>307</v>
      </c>
      <c r="J139" s="61" t="s">
        <v>289</v>
      </c>
      <c r="K139" s="62">
        <v>30251</v>
      </c>
      <c r="L139" s="62">
        <v>45048</v>
      </c>
      <c r="M139" s="62">
        <v>45048</v>
      </c>
      <c r="N139" s="64" t="str">
        <f>+IF(Tabla4[[#This Row],[I. Contrato]]=Tabla4[[#This Row],[Indemnizable]],"si","no")</f>
        <v>si</v>
      </c>
      <c r="O139" s="62">
        <v>219516</v>
      </c>
      <c r="P139" s="63">
        <v>45</v>
      </c>
      <c r="Q139" s="61" t="s">
        <v>290</v>
      </c>
      <c r="R139" s="61" t="s">
        <v>381</v>
      </c>
      <c r="S139" s="61" t="s">
        <v>321</v>
      </c>
    </row>
    <row r="140" spans="2:19" x14ac:dyDescent="0.2">
      <c r="B140" s="61">
        <v>20150547</v>
      </c>
      <c r="C140" s="63" t="s">
        <v>5</v>
      </c>
      <c r="D140" s="61">
        <v>867403</v>
      </c>
      <c r="E140" s="61" t="s">
        <v>275</v>
      </c>
      <c r="F140" s="61">
        <v>2333</v>
      </c>
      <c r="G140" s="61" t="s">
        <v>328</v>
      </c>
      <c r="H140" s="61" t="s">
        <v>85</v>
      </c>
      <c r="I140" s="61" t="s">
        <v>81</v>
      </c>
      <c r="J140" s="61" t="s">
        <v>289</v>
      </c>
      <c r="K140" s="62">
        <v>36334</v>
      </c>
      <c r="L140" s="62">
        <v>45269</v>
      </c>
      <c r="M140" s="62">
        <v>45269</v>
      </c>
      <c r="N140" s="64" t="str">
        <f>+IF(Tabla4[[#This Row],[I. Contrato]]=Tabla4[[#This Row],[Indemnizable]],"si","no")</f>
        <v>si</v>
      </c>
      <c r="O140" s="62">
        <v>219516</v>
      </c>
      <c r="P140" s="63">
        <v>45</v>
      </c>
      <c r="Q140" s="61" t="s">
        <v>290</v>
      </c>
      <c r="R140" s="61" t="s">
        <v>543</v>
      </c>
      <c r="S140" s="61" t="s">
        <v>554</v>
      </c>
    </row>
    <row r="141" spans="2:19" x14ac:dyDescent="0.2">
      <c r="B141" s="61">
        <v>10692117</v>
      </c>
      <c r="C141" s="63">
        <v>2</v>
      </c>
      <c r="D141" s="61">
        <v>685607</v>
      </c>
      <c r="E141" s="61" t="s">
        <v>41</v>
      </c>
      <c r="F141" s="61">
        <v>2333</v>
      </c>
      <c r="G141" s="61" t="s">
        <v>328</v>
      </c>
      <c r="H141" s="61" t="s">
        <v>83</v>
      </c>
      <c r="I141" s="61" t="s">
        <v>81</v>
      </c>
      <c r="J141" s="61" t="s">
        <v>289</v>
      </c>
      <c r="K141" s="62">
        <v>24240</v>
      </c>
      <c r="L141" s="62">
        <v>38596</v>
      </c>
      <c r="M141" s="62">
        <v>38596</v>
      </c>
      <c r="N141" s="64" t="str">
        <f>+IF(Tabla4[[#This Row],[I. Contrato]]=Tabla4[[#This Row],[Indemnizable]],"si","no")</f>
        <v>si</v>
      </c>
      <c r="O141" s="62">
        <v>219516</v>
      </c>
      <c r="P141" s="63">
        <v>45</v>
      </c>
      <c r="Q141" s="61" t="s">
        <v>290</v>
      </c>
      <c r="R141" s="61" t="s">
        <v>333</v>
      </c>
      <c r="S141" s="61" t="s">
        <v>554</v>
      </c>
    </row>
    <row r="142" spans="2:19" x14ac:dyDescent="0.2">
      <c r="B142" s="61">
        <v>14355575</v>
      </c>
      <c r="C142" s="63">
        <v>5</v>
      </c>
      <c r="D142" s="61">
        <v>517607</v>
      </c>
      <c r="E142" s="61" t="s">
        <v>541</v>
      </c>
      <c r="F142" s="61">
        <v>2333</v>
      </c>
      <c r="G142" s="61" t="s">
        <v>328</v>
      </c>
      <c r="H142" s="61" t="s">
        <v>83</v>
      </c>
      <c r="I142" s="61" t="s">
        <v>315</v>
      </c>
      <c r="J142" s="61" t="s">
        <v>289</v>
      </c>
      <c r="K142" s="62">
        <v>29149</v>
      </c>
      <c r="L142" s="65">
        <v>42310</v>
      </c>
      <c r="M142" s="65">
        <v>45139</v>
      </c>
      <c r="N142" s="64" t="str">
        <f>+IF(Tabla4[[#This Row],[I. Contrato]]=Tabla4[[#This Row],[Indemnizable]],"si","no")</f>
        <v>no</v>
      </c>
      <c r="O142" s="62">
        <v>219516</v>
      </c>
      <c r="P142" s="63">
        <v>45</v>
      </c>
      <c r="Q142" s="61" t="s">
        <v>290</v>
      </c>
      <c r="R142" s="61" t="s">
        <v>542</v>
      </c>
      <c r="S142" s="61" t="s">
        <v>321</v>
      </c>
    </row>
    <row r="143" spans="2:19" x14ac:dyDescent="0.2">
      <c r="B143" s="61">
        <v>27033023</v>
      </c>
      <c r="C143" s="63">
        <v>1</v>
      </c>
      <c r="D143" s="61">
        <v>701386</v>
      </c>
      <c r="E143" s="61" t="s">
        <v>281</v>
      </c>
      <c r="F143" s="61">
        <v>2333</v>
      </c>
      <c r="G143" s="61" t="s">
        <v>328</v>
      </c>
      <c r="H143" s="61" t="s">
        <v>60</v>
      </c>
      <c r="I143" s="61" t="s">
        <v>59</v>
      </c>
      <c r="J143" s="61" t="s">
        <v>289</v>
      </c>
      <c r="K143" s="62">
        <v>34663</v>
      </c>
      <c r="L143" s="62">
        <v>45264</v>
      </c>
      <c r="M143" s="62">
        <v>45264</v>
      </c>
      <c r="N143" s="64" t="str">
        <f>+IF(Tabla4[[#This Row],[I. Contrato]]=Tabla4[[#This Row],[Indemnizable]],"si","no")</f>
        <v>si</v>
      </c>
      <c r="O143" s="62">
        <v>219516</v>
      </c>
      <c r="P143" s="63">
        <v>45</v>
      </c>
      <c r="Q143" s="61" t="s">
        <v>290</v>
      </c>
      <c r="R143" s="61" t="s">
        <v>544</v>
      </c>
      <c r="S143" s="61" t="s">
        <v>554</v>
      </c>
    </row>
    <row r="144" spans="2:19" x14ac:dyDescent="0.2">
      <c r="B144" s="61">
        <v>11560259</v>
      </c>
      <c r="C144" s="63">
        <v>4</v>
      </c>
      <c r="D144" s="61">
        <v>686832</v>
      </c>
      <c r="E144" s="61" t="s">
        <v>14</v>
      </c>
      <c r="F144" s="61">
        <v>2333</v>
      </c>
      <c r="G144" s="61" t="s">
        <v>328</v>
      </c>
      <c r="H144" s="61" t="s">
        <v>67</v>
      </c>
      <c r="I144" s="61" t="s">
        <v>56</v>
      </c>
      <c r="J144" s="61" t="s">
        <v>291</v>
      </c>
      <c r="K144" s="62">
        <v>25657</v>
      </c>
      <c r="L144" s="62">
        <v>43423</v>
      </c>
      <c r="M144" s="62">
        <v>43423</v>
      </c>
      <c r="N144" s="64" t="str">
        <f>+IF(Tabla4[[#This Row],[I. Contrato]]=Tabla4[[#This Row],[Indemnizable]],"si","no")</f>
        <v>si</v>
      </c>
      <c r="O144" s="62">
        <v>219516</v>
      </c>
      <c r="P144" s="63">
        <v>30</v>
      </c>
      <c r="Q144" s="61" t="s">
        <v>290</v>
      </c>
      <c r="R144" s="61" t="s">
        <v>374</v>
      </c>
      <c r="S144" s="61" t="s">
        <v>554</v>
      </c>
    </row>
  </sheetData>
  <hyperlinks>
    <hyperlink ref="R116" r:id="rId1" xr:uid="{00000000-0004-0000-0100-000000000000}"/>
    <hyperlink ref="R120" r:id="rId2" xr:uid="{00000000-0004-0000-01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W69"/>
  <sheetViews>
    <sheetView showGridLines="0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6" sqref="G16"/>
    </sheetView>
  </sheetViews>
  <sheetFormatPr baseColWidth="10" defaultRowHeight="12.75" x14ac:dyDescent="0.2"/>
  <cols>
    <col min="1" max="1" width="3" style="34" bestFit="1" customWidth="1"/>
    <col min="2" max="2" width="9" style="34" bestFit="1" customWidth="1"/>
    <col min="3" max="3" width="3.28515625" style="34" bestFit="1" customWidth="1"/>
    <col min="4" max="4" width="38.85546875" style="34" bestFit="1" customWidth="1"/>
    <col min="5" max="5" width="9.28515625" style="34" bestFit="1" customWidth="1"/>
    <col min="6" max="6" width="5.5703125" style="34" bestFit="1" customWidth="1"/>
    <col min="7" max="7" width="8.28515625" style="34" bestFit="1" customWidth="1"/>
    <col min="8" max="8" width="35.140625" style="34" bestFit="1" customWidth="1"/>
    <col min="9" max="9" width="14.5703125" style="34" hidden="1" customWidth="1"/>
    <col min="10" max="10" width="22" style="34" bestFit="1" customWidth="1"/>
    <col min="11" max="11" width="26.85546875" style="34" bestFit="1" customWidth="1"/>
    <col min="12" max="12" width="14.5703125" style="36" hidden="1" customWidth="1"/>
    <col min="13" max="13" width="12" style="36" customWidth="1"/>
    <col min="14" max="14" width="12.28515625" style="36" bestFit="1" customWidth="1"/>
    <col min="15" max="15" width="35.28515625" style="36" bestFit="1" customWidth="1"/>
    <col min="16" max="16" width="49.140625" style="36" bestFit="1" customWidth="1"/>
    <col min="17" max="17" width="14.28515625" style="36" bestFit="1" customWidth="1"/>
    <col min="18" max="18" width="11" style="38" bestFit="1" customWidth="1"/>
    <col min="19" max="19" width="15.28515625" style="38" bestFit="1" customWidth="1"/>
    <col min="20" max="20" width="7.7109375" style="38" bestFit="1" customWidth="1"/>
    <col min="21" max="21" width="17.5703125" style="34" customWidth="1"/>
    <col min="22" max="22" width="15" style="34" hidden="1" customWidth="1"/>
    <col min="23" max="23" width="17.140625" style="34" hidden="1" customWidth="1"/>
    <col min="24" max="24" width="17.42578125" style="34" hidden="1" customWidth="1"/>
    <col min="25" max="25" width="9" style="34" hidden="1" customWidth="1"/>
    <col min="26" max="26" width="8.28515625" style="34" hidden="1" customWidth="1"/>
    <col min="27" max="28" width="24.28515625" style="34" hidden="1" customWidth="1"/>
    <col min="29" max="29" width="25.5703125" style="34" hidden="1" customWidth="1"/>
    <col min="30" max="30" width="26.42578125" style="34" hidden="1" customWidth="1"/>
    <col min="31" max="31" width="18.5703125" style="34" hidden="1" customWidth="1"/>
    <col min="32" max="32" width="22.28515625" style="34" hidden="1" customWidth="1"/>
    <col min="33" max="33" width="22.85546875" style="34" hidden="1" customWidth="1"/>
    <col min="34" max="34" width="25" style="34" hidden="1" customWidth="1"/>
    <col min="35" max="35" width="15.140625" style="34" hidden="1" customWidth="1"/>
    <col min="36" max="36" width="21.7109375" style="34" hidden="1" customWidth="1"/>
    <col min="37" max="37" width="20.85546875" style="34" hidden="1" customWidth="1"/>
    <col min="38" max="38" width="18.140625" style="34" hidden="1" customWidth="1"/>
    <col min="39" max="39" width="27.42578125" style="34" hidden="1" customWidth="1"/>
    <col min="40" max="40" width="11.7109375" style="34" hidden="1" customWidth="1"/>
    <col min="41" max="41" width="17.42578125" style="34" hidden="1" customWidth="1"/>
    <col min="42" max="42" width="23.85546875" style="34" hidden="1" customWidth="1"/>
    <col min="43" max="43" width="16.42578125" style="34" hidden="1" customWidth="1"/>
    <col min="44" max="44" width="23.85546875" style="34" hidden="1" customWidth="1"/>
    <col min="45" max="45" width="25.140625" style="34" hidden="1" customWidth="1"/>
    <col min="46" max="46" width="28.28515625" style="34" hidden="1" customWidth="1"/>
    <col min="47" max="47" width="25.140625" style="34" hidden="1" customWidth="1"/>
    <col min="48" max="48" width="15.5703125" style="34" hidden="1" customWidth="1"/>
    <col min="49" max="49" width="14.85546875" style="34" hidden="1" customWidth="1"/>
    <col min="50" max="16384" width="11.42578125" style="34"/>
  </cols>
  <sheetData>
    <row r="1" spans="1:49" s="33" customFormat="1" x14ac:dyDescent="0.2">
      <c r="A1" s="59" t="s">
        <v>282</v>
      </c>
      <c r="B1" s="29" t="s">
        <v>0</v>
      </c>
      <c r="C1" s="29" t="s">
        <v>1</v>
      </c>
      <c r="D1" s="29" t="s">
        <v>2</v>
      </c>
      <c r="E1" s="29" t="s">
        <v>128</v>
      </c>
      <c r="F1" s="29" t="s">
        <v>132</v>
      </c>
      <c r="G1" s="29" t="s">
        <v>131</v>
      </c>
      <c r="H1" s="29" t="s">
        <v>53</v>
      </c>
      <c r="I1" s="29" t="s">
        <v>139</v>
      </c>
      <c r="J1" s="29" t="s">
        <v>93</v>
      </c>
      <c r="K1" s="29" t="s">
        <v>138</v>
      </c>
      <c r="L1" s="30" t="s">
        <v>134</v>
      </c>
      <c r="M1" s="31" t="s">
        <v>235</v>
      </c>
      <c r="N1" s="30" t="s">
        <v>135</v>
      </c>
      <c r="O1" s="30" t="s">
        <v>214</v>
      </c>
      <c r="P1" s="30" t="s">
        <v>215</v>
      </c>
      <c r="Q1" s="30" t="s">
        <v>212</v>
      </c>
      <c r="R1" s="32" t="s">
        <v>225</v>
      </c>
      <c r="S1" s="32" t="s">
        <v>213</v>
      </c>
      <c r="T1" s="32" t="s">
        <v>216</v>
      </c>
      <c r="U1" s="30" t="s">
        <v>104</v>
      </c>
      <c r="V1" s="30" t="s">
        <v>105</v>
      </c>
      <c r="W1" s="30" t="s">
        <v>220</v>
      </c>
      <c r="X1" s="30" t="s">
        <v>221</v>
      </c>
      <c r="Y1" s="30" t="s">
        <v>136</v>
      </c>
      <c r="Z1" s="30" t="s">
        <v>137</v>
      </c>
      <c r="AA1" s="30" t="s">
        <v>106</v>
      </c>
      <c r="AB1" s="30" t="s">
        <v>107</v>
      </c>
      <c r="AC1" s="30" t="s">
        <v>108</v>
      </c>
      <c r="AD1" s="30" t="s">
        <v>109</v>
      </c>
      <c r="AE1" s="30" t="s">
        <v>110</v>
      </c>
      <c r="AF1" s="30" t="s">
        <v>111</v>
      </c>
      <c r="AG1" s="30" t="s">
        <v>112</v>
      </c>
      <c r="AH1" s="30" t="s">
        <v>113</v>
      </c>
      <c r="AI1" s="30" t="s">
        <v>219</v>
      </c>
      <c r="AJ1" s="30" t="s">
        <v>114</v>
      </c>
      <c r="AK1" s="30" t="s">
        <v>115</v>
      </c>
      <c r="AL1" s="30" t="s">
        <v>116</v>
      </c>
      <c r="AM1" s="30" t="s">
        <v>117</v>
      </c>
      <c r="AN1" s="30" t="s">
        <v>218</v>
      </c>
      <c r="AO1" s="30" t="s">
        <v>118</v>
      </c>
      <c r="AP1" s="30" t="s">
        <v>119</v>
      </c>
      <c r="AQ1" s="30" t="s">
        <v>120</v>
      </c>
      <c r="AR1" s="30" t="s">
        <v>121</v>
      </c>
      <c r="AS1" s="30" t="s">
        <v>122</v>
      </c>
      <c r="AT1" s="30" t="s">
        <v>123</v>
      </c>
      <c r="AU1" s="30" t="s">
        <v>124</v>
      </c>
      <c r="AV1" s="30" t="s">
        <v>125</v>
      </c>
      <c r="AW1" s="30" t="s">
        <v>126</v>
      </c>
    </row>
    <row r="2" spans="1:49" ht="15" x14ac:dyDescent="0.25">
      <c r="A2" s="34">
        <v>1</v>
      </c>
      <c r="B2" s="34">
        <v>13785813</v>
      </c>
      <c r="C2" s="34">
        <v>4</v>
      </c>
      <c r="D2" s="34" t="s">
        <v>48</v>
      </c>
      <c r="E2" s="4"/>
      <c r="F2" s="34">
        <v>44</v>
      </c>
      <c r="G2" s="4" t="s">
        <v>129</v>
      </c>
      <c r="H2" s="34" t="s">
        <v>88</v>
      </c>
      <c r="I2" s="34">
        <v>2866</v>
      </c>
      <c r="J2" s="35" t="s">
        <v>56</v>
      </c>
      <c r="K2" s="34" t="s">
        <v>65</v>
      </c>
      <c r="L2" s="36">
        <v>42695</v>
      </c>
      <c r="M2" s="7">
        <f t="shared" ref="M2:M27" ca="1" si="0">+(TODAY()-L2)/365</f>
        <v>8.506849315068493</v>
      </c>
      <c r="N2" s="36">
        <v>28985</v>
      </c>
      <c r="O2" s="37" t="s">
        <v>207</v>
      </c>
      <c r="P2" s="36" t="s">
        <v>206</v>
      </c>
      <c r="Q2" s="36" t="s">
        <v>143</v>
      </c>
      <c r="R2" s="38">
        <v>966594262</v>
      </c>
      <c r="S2" s="38" t="s">
        <v>145</v>
      </c>
      <c r="T2" s="38" t="s">
        <v>142</v>
      </c>
      <c r="U2" s="5"/>
      <c r="V2" s="5"/>
      <c r="W2" s="5">
        <v>18738</v>
      </c>
      <c r="X2" s="5">
        <v>18738</v>
      </c>
      <c r="Y2" s="5">
        <v>20460</v>
      </c>
      <c r="Z2" s="5">
        <v>15520</v>
      </c>
      <c r="AA2" s="5"/>
      <c r="AB2" s="5"/>
      <c r="AC2" s="5">
        <v>30000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>
        <v>200</v>
      </c>
      <c r="AO2" s="5">
        <v>5498</v>
      </c>
      <c r="AP2" s="5">
        <v>25000</v>
      </c>
      <c r="AQ2" s="5">
        <v>12825</v>
      </c>
      <c r="AR2" s="5">
        <v>20000</v>
      </c>
      <c r="AS2" s="5">
        <v>127783</v>
      </c>
      <c r="AT2" s="5"/>
      <c r="AU2" s="5">
        <v>20000</v>
      </c>
      <c r="AV2" s="5"/>
      <c r="AW2" s="5"/>
    </row>
    <row r="3" spans="1:49" ht="15" x14ac:dyDescent="0.25">
      <c r="A3" s="34">
        <f>+A2+1</f>
        <v>2</v>
      </c>
      <c r="B3" s="34">
        <v>17155397</v>
      </c>
      <c r="C3" s="34">
        <v>0</v>
      </c>
      <c r="D3" s="34" t="s">
        <v>16</v>
      </c>
      <c r="E3" s="4"/>
      <c r="F3" s="34">
        <v>44</v>
      </c>
      <c r="G3" s="4" t="s">
        <v>129</v>
      </c>
      <c r="H3" s="39" t="s">
        <v>58</v>
      </c>
      <c r="I3" s="34">
        <v>679</v>
      </c>
      <c r="J3" s="35" t="s">
        <v>57</v>
      </c>
      <c r="K3" s="34" t="s">
        <v>65</v>
      </c>
      <c r="L3" s="36">
        <v>40742</v>
      </c>
      <c r="M3" s="7">
        <f t="shared" ca="1" si="0"/>
        <v>13.857534246575343</v>
      </c>
      <c r="N3" s="36">
        <v>32507</v>
      </c>
      <c r="O3" s="37" t="s">
        <v>203</v>
      </c>
      <c r="P3" s="36" t="s">
        <v>202</v>
      </c>
      <c r="Q3" s="36" t="s">
        <v>143</v>
      </c>
      <c r="R3" s="38">
        <v>996407837</v>
      </c>
      <c r="S3" s="38" t="s">
        <v>148</v>
      </c>
      <c r="T3" s="38" t="s">
        <v>180</v>
      </c>
      <c r="U3" s="5">
        <v>60000</v>
      </c>
      <c r="V3" s="5"/>
      <c r="W3" s="5"/>
      <c r="X3" s="5"/>
      <c r="Y3" s="5">
        <v>20460</v>
      </c>
      <c r="Z3" s="5">
        <v>15520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>
        <v>481515</v>
      </c>
      <c r="AO3" s="5">
        <v>157272</v>
      </c>
      <c r="AP3" s="5"/>
      <c r="AQ3" s="5">
        <v>1163</v>
      </c>
      <c r="AR3" s="5"/>
      <c r="AS3" s="5"/>
      <c r="AT3" s="5"/>
      <c r="AU3" s="5"/>
      <c r="AV3" s="5"/>
      <c r="AW3" s="5">
        <v>14350</v>
      </c>
    </row>
    <row r="4" spans="1:49" ht="15" x14ac:dyDescent="0.25">
      <c r="A4" s="34">
        <f t="shared" ref="A4:A67" si="1">+A3+1</f>
        <v>3</v>
      </c>
      <c r="B4" s="34">
        <v>14399370</v>
      </c>
      <c r="C4" s="34">
        <v>1</v>
      </c>
      <c r="D4" s="34" t="s">
        <v>12</v>
      </c>
      <c r="E4" s="4"/>
      <c r="F4" s="34">
        <v>30</v>
      </c>
      <c r="G4" s="4" t="s">
        <v>129</v>
      </c>
      <c r="H4" s="34" t="s">
        <v>67</v>
      </c>
      <c r="I4" s="34">
        <v>2866</v>
      </c>
      <c r="J4" s="35" t="s">
        <v>56</v>
      </c>
      <c r="K4" s="34" t="s">
        <v>65</v>
      </c>
      <c r="L4" s="36">
        <v>40519</v>
      </c>
      <c r="M4" s="7">
        <f t="shared" ca="1" si="0"/>
        <v>14.468493150684932</v>
      </c>
      <c r="N4" s="36">
        <v>28763</v>
      </c>
      <c r="O4" s="37" t="s">
        <v>173</v>
      </c>
      <c r="P4" s="36" t="s">
        <v>172</v>
      </c>
      <c r="Q4" s="36" t="s">
        <v>143</v>
      </c>
      <c r="R4" s="38">
        <v>999482239</v>
      </c>
      <c r="S4" s="38" t="s">
        <v>145</v>
      </c>
      <c r="T4" s="38" t="s">
        <v>142</v>
      </c>
      <c r="U4" s="5"/>
      <c r="V4" s="5">
        <v>9571</v>
      </c>
      <c r="W4" s="5">
        <v>4164</v>
      </c>
      <c r="X4" s="5">
        <v>4164</v>
      </c>
      <c r="Y4" s="5">
        <v>8184</v>
      </c>
      <c r="Z4" s="5">
        <v>6208</v>
      </c>
      <c r="AA4" s="5"/>
      <c r="AB4" s="5"/>
      <c r="AC4" s="5">
        <v>20000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>
        <v>2000</v>
      </c>
      <c r="AO4" s="5">
        <v>2522</v>
      </c>
      <c r="AP4" s="5">
        <v>16667</v>
      </c>
      <c r="AQ4" s="5">
        <v>5438</v>
      </c>
      <c r="AR4" s="5">
        <v>13333</v>
      </c>
      <c r="AS4" s="5">
        <v>29302</v>
      </c>
      <c r="AT4" s="5"/>
      <c r="AU4" s="5">
        <v>13333</v>
      </c>
      <c r="AV4" s="5"/>
      <c r="AW4" s="5"/>
    </row>
    <row r="5" spans="1:49" ht="15" x14ac:dyDescent="0.25">
      <c r="A5" s="34">
        <f t="shared" si="1"/>
        <v>4</v>
      </c>
      <c r="B5" s="34">
        <v>17441446</v>
      </c>
      <c r="C5" s="34">
        <v>7</v>
      </c>
      <c r="D5" s="34" t="s">
        <v>102</v>
      </c>
      <c r="E5" s="4"/>
      <c r="F5" s="34">
        <v>44</v>
      </c>
      <c r="G5" s="4" t="s">
        <v>129</v>
      </c>
      <c r="H5" s="34" t="s">
        <v>70</v>
      </c>
      <c r="I5" s="34">
        <v>48</v>
      </c>
      <c r="J5" s="35" t="s">
        <v>69</v>
      </c>
      <c r="K5" s="34" t="s">
        <v>69</v>
      </c>
      <c r="L5" s="36">
        <v>44539</v>
      </c>
      <c r="M5" s="7">
        <f t="shared" ca="1" si="0"/>
        <v>3.4547945205479453</v>
      </c>
      <c r="N5" s="36">
        <v>32818</v>
      </c>
      <c r="O5" s="37"/>
      <c r="U5" s="5"/>
      <c r="V5" s="5"/>
      <c r="W5" s="5">
        <v>11243</v>
      </c>
      <c r="X5" s="5">
        <v>11243</v>
      </c>
      <c r="Y5" s="5">
        <v>14322</v>
      </c>
      <c r="Z5" s="5">
        <v>10864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>
        <v>0</v>
      </c>
      <c r="AP5" s="5"/>
      <c r="AQ5" s="5"/>
      <c r="AR5" s="5"/>
      <c r="AS5" s="5"/>
      <c r="AT5" s="5"/>
      <c r="AU5" s="5"/>
      <c r="AV5" s="5"/>
      <c r="AW5" s="5"/>
    </row>
    <row r="6" spans="1:49" ht="15" x14ac:dyDescent="0.25">
      <c r="A6" s="34">
        <f t="shared" si="1"/>
        <v>5</v>
      </c>
      <c r="B6" s="34">
        <v>16858860</v>
      </c>
      <c r="C6" s="34">
        <v>7</v>
      </c>
      <c r="D6" s="34" t="s">
        <v>272</v>
      </c>
      <c r="E6" s="40"/>
      <c r="F6" s="34">
        <v>20</v>
      </c>
      <c r="G6" s="40" t="s">
        <v>129</v>
      </c>
      <c r="H6" s="34" t="s">
        <v>83</v>
      </c>
      <c r="I6" s="34">
        <v>653</v>
      </c>
      <c r="J6" s="35" t="s">
        <v>81</v>
      </c>
      <c r="K6" s="34" t="s">
        <v>81</v>
      </c>
      <c r="L6" s="36">
        <v>45213</v>
      </c>
      <c r="M6" s="41">
        <f t="shared" ca="1" si="0"/>
        <v>1.6082191780821917</v>
      </c>
      <c r="N6" s="36">
        <v>32232</v>
      </c>
      <c r="O6" s="37" t="s">
        <v>274</v>
      </c>
      <c r="P6" s="36" t="s">
        <v>273</v>
      </c>
      <c r="Q6" s="36" t="s">
        <v>224</v>
      </c>
      <c r="R6" s="38">
        <v>96296590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</row>
    <row r="7" spans="1:49" ht="15" x14ac:dyDescent="0.25">
      <c r="A7" s="34">
        <f t="shared" si="1"/>
        <v>6</v>
      </c>
      <c r="B7" s="34">
        <v>20122174</v>
      </c>
      <c r="C7" s="34">
        <v>9</v>
      </c>
      <c r="D7" s="34" t="s">
        <v>247</v>
      </c>
      <c r="E7" s="40"/>
      <c r="F7" s="34">
        <v>20</v>
      </c>
      <c r="G7" s="40" t="s">
        <v>129</v>
      </c>
      <c r="H7" s="34" t="s">
        <v>60</v>
      </c>
      <c r="J7" s="35" t="s">
        <v>59</v>
      </c>
      <c r="K7" s="34" t="s">
        <v>65</v>
      </c>
      <c r="L7" s="36">
        <v>45019</v>
      </c>
      <c r="M7" s="41">
        <f t="shared" ca="1" si="0"/>
        <v>2.1397260273972605</v>
      </c>
      <c r="N7" s="36">
        <v>36249</v>
      </c>
      <c r="O7" s="37" t="s">
        <v>248</v>
      </c>
      <c r="P7" s="36" t="s">
        <v>249</v>
      </c>
      <c r="R7" s="38">
        <v>965153719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</row>
    <row r="8" spans="1:49" ht="15" x14ac:dyDescent="0.25">
      <c r="A8" s="34">
        <f t="shared" si="1"/>
        <v>7</v>
      </c>
      <c r="B8" s="51">
        <v>18028807</v>
      </c>
      <c r="C8" s="51">
        <v>4</v>
      </c>
      <c r="D8" s="34" t="s">
        <v>265</v>
      </c>
      <c r="E8" s="52"/>
      <c r="F8" s="51">
        <v>44</v>
      </c>
      <c r="G8" s="40" t="s">
        <v>129</v>
      </c>
      <c r="H8" s="34" t="s">
        <v>79</v>
      </c>
      <c r="I8" s="51">
        <v>2866</v>
      </c>
      <c r="J8" s="35" t="s">
        <v>266</v>
      </c>
      <c r="K8" s="34" t="s">
        <v>266</v>
      </c>
      <c r="L8" s="54">
        <v>45180</v>
      </c>
      <c r="M8" s="55">
        <f t="shared" ca="1" si="0"/>
        <v>1.6986301369863013</v>
      </c>
      <c r="N8" s="54">
        <v>33877</v>
      </c>
      <c r="O8" s="37" t="s">
        <v>267</v>
      </c>
      <c r="P8" s="36" t="s">
        <v>268</v>
      </c>
      <c r="Q8" s="36" t="s">
        <v>224</v>
      </c>
      <c r="R8" s="56">
        <v>949815248</v>
      </c>
      <c r="S8" s="56"/>
      <c r="T8" s="56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</row>
    <row r="9" spans="1:49" ht="15" x14ac:dyDescent="0.25">
      <c r="A9" s="34">
        <f t="shared" si="1"/>
        <v>8</v>
      </c>
      <c r="B9" s="51">
        <v>20663038</v>
      </c>
      <c r="C9" s="51">
        <v>8</v>
      </c>
      <c r="D9" s="34" t="s">
        <v>269</v>
      </c>
      <c r="E9" s="52"/>
      <c r="F9" s="51">
        <v>20</v>
      </c>
      <c r="G9" s="40" t="s">
        <v>129</v>
      </c>
      <c r="H9" s="51" t="s">
        <v>79</v>
      </c>
      <c r="I9" s="51">
        <v>2866</v>
      </c>
      <c r="J9" s="53" t="s">
        <v>266</v>
      </c>
      <c r="K9" s="51" t="s">
        <v>266</v>
      </c>
      <c r="L9" s="54">
        <v>45180</v>
      </c>
      <c r="M9" s="55">
        <f t="shared" ca="1" si="0"/>
        <v>1.6986301369863013</v>
      </c>
      <c r="N9" s="54">
        <v>45175</v>
      </c>
      <c r="O9" s="37" t="s">
        <v>270</v>
      </c>
      <c r="P9" s="36" t="s">
        <v>271</v>
      </c>
      <c r="Q9" s="36" t="s">
        <v>224</v>
      </c>
      <c r="R9" s="56">
        <v>935833649</v>
      </c>
      <c r="S9" s="56"/>
      <c r="T9" s="56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</row>
    <row r="10" spans="1:49" ht="15" x14ac:dyDescent="0.25">
      <c r="A10" s="34">
        <f t="shared" si="1"/>
        <v>9</v>
      </c>
      <c r="B10" s="34">
        <v>17155794</v>
      </c>
      <c r="C10" s="34">
        <v>1</v>
      </c>
      <c r="D10" s="34" t="s">
        <v>30</v>
      </c>
      <c r="E10" s="4"/>
      <c r="F10" s="34">
        <v>44</v>
      </c>
      <c r="G10" s="4" t="s">
        <v>129</v>
      </c>
      <c r="H10" s="34" t="s">
        <v>83</v>
      </c>
      <c r="I10" s="34">
        <v>653</v>
      </c>
      <c r="J10" s="35" t="s">
        <v>81</v>
      </c>
      <c r="K10" s="34" t="s">
        <v>81</v>
      </c>
      <c r="L10" s="36">
        <v>43389</v>
      </c>
      <c r="M10" s="7">
        <f t="shared" ca="1" si="0"/>
        <v>6.6054794520547944</v>
      </c>
      <c r="N10" s="36">
        <v>32541</v>
      </c>
      <c r="O10" s="37"/>
      <c r="U10" s="5"/>
      <c r="V10" s="5"/>
      <c r="W10" s="5">
        <v>18738</v>
      </c>
      <c r="X10" s="5">
        <v>18738</v>
      </c>
      <c r="Y10" s="5">
        <v>17391</v>
      </c>
      <c r="Z10" s="5">
        <v>13192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>
        <v>24655</v>
      </c>
      <c r="AM10" s="5"/>
      <c r="AN10" s="5"/>
      <c r="AO10" s="5">
        <v>0</v>
      </c>
      <c r="AP10" s="5"/>
      <c r="AQ10" s="5"/>
      <c r="AR10" s="5"/>
      <c r="AS10" s="5"/>
      <c r="AT10" s="5"/>
      <c r="AU10" s="5"/>
      <c r="AV10" s="5"/>
      <c r="AW10" s="5"/>
    </row>
    <row r="11" spans="1:49" ht="15" x14ac:dyDescent="0.25">
      <c r="A11" s="34">
        <f t="shared" si="1"/>
        <v>10</v>
      </c>
      <c r="B11" s="34">
        <v>15850392</v>
      </c>
      <c r="C11" s="34">
        <v>1</v>
      </c>
      <c r="D11" s="34" t="s">
        <v>95</v>
      </c>
      <c r="E11" s="4"/>
      <c r="F11" s="34">
        <v>44</v>
      </c>
      <c r="G11" s="4" t="s">
        <v>129</v>
      </c>
      <c r="H11" s="34" t="s">
        <v>83</v>
      </c>
      <c r="I11" s="34">
        <v>653</v>
      </c>
      <c r="J11" s="35" t="s">
        <v>81</v>
      </c>
      <c r="K11" s="34" t="s">
        <v>81</v>
      </c>
      <c r="L11" s="36">
        <v>44417</v>
      </c>
      <c r="M11" s="7">
        <f t="shared" ca="1" si="0"/>
        <v>3.7890410958904108</v>
      </c>
      <c r="N11" s="36">
        <v>30847</v>
      </c>
      <c r="O11" s="37"/>
      <c r="U11" s="5"/>
      <c r="V11" s="5"/>
      <c r="W11" s="5">
        <v>18738</v>
      </c>
      <c r="X11" s="5">
        <v>18738</v>
      </c>
      <c r="Y11" s="5">
        <v>22506</v>
      </c>
      <c r="Z11" s="5">
        <v>17072</v>
      </c>
      <c r="AA11" s="5"/>
      <c r="AB11" s="5"/>
      <c r="AC11" s="5"/>
      <c r="AD11" s="5"/>
      <c r="AE11" s="5"/>
      <c r="AF11" s="5"/>
      <c r="AG11" s="5"/>
      <c r="AH11" s="5">
        <v>30000</v>
      </c>
      <c r="AI11" s="5"/>
      <c r="AJ11" s="5"/>
      <c r="AK11" s="5"/>
      <c r="AL11" s="5"/>
      <c r="AM11" s="5"/>
      <c r="AN11" s="5"/>
      <c r="AO11" s="5">
        <v>0</v>
      </c>
      <c r="AP11" s="5"/>
      <c r="AQ11" s="5"/>
      <c r="AR11" s="5"/>
      <c r="AS11" s="5"/>
      <c r="AT11" s="5"/>
      <c r="AU11" s="5"/>
      <c r="AV11" s="5"/>
      <c r="AW11" s="5"/>
    </row>
    <row r="12" spans="1:49" ht="15" x14ac:dyDescent="0.25">
      <c r="A12" s="34">
        <f t="shared" si="1"/>
        <v>11</v>
      </c>
      <c r="B12" s="51">
        <v>19768878</v>
      </c>
      <c r="C12" s="51">
        <v>5</v>
      </c>
      <c r="D12" s="34" t="s">
        <v>278</v>
      </c>
      <c r="E12" s="52"/>
      <c r="F12" s="51">
        <v>20</v>
      </c>
      <c r="G12" s="40" t="s">
        <v>129</v>
      </c>
      <c r="H12" s="51" t="s">
        <v>83</v>
      </c>
      <c r="I12" s="51">
        <v>653</v>
      </c>
      <c r="J12" s="53" t="s">
        <v>81</v>
      </c>
      <c r="K12" s="51" t="s">
        <v>81</v>
      </c>
      <c r="L12" s="54">
        <v>45264</v>
      </c>
      <c r="M12" s="55">
        <f t="shared" ca="1" si="0"/>
        <v>1.4684931506849315</v>
      </c>
      <c r="N12" s="54">
        <v>36232</v>
      </c>
      <c r="O12" s="37" t="s">
        <v>279</v>
      </c>
      <c r="P12" s="36" t="s">
        <v>280</v>
      </c>
      <c r="Q12" s="36" t="s">
        <v>147</v>
      </c>
      <c r="R12" s="56">
        <v>990032465</v>
      </c>
      <c r="S12" s="56"/>
      <c r="T12" s="56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</row>
    <row r="13" spans="1:49" ht="15" x14ac:dyDescent="0.25">
      <c r="A13" s="34">
        <f t="shared" si="1"/>
        <v>12</v>
      </c>
      <c r="B13" s="34">
        <v>17592613</v>
      </c>
      <c r="C13" s="34">
        <v>5</v>
      </c>
      <c r="D13" s="34" t="s">
        <v>256</v>
      </c>
      <c r="E13" s="40"/>
      <c r="F13" s="34">
        <v>30</v>
      </c>
      <c r="G13" s="40" t="s">
        <v>129</v>
      </c>
      <c r="H13" s="34" t="s">
        <v>62</v>
      </c>
      <c r="I13" s="34">
        <v>679</v>
      </c>
      <c r="J13" s="35" t="s">
        <v>57</v>
      </c>
      <c r="K13" s="34" t="s">
        <v>57</v>
      </c>
      <c r="L13" s="36">
        <v>43800</v>
      </c>
      <c r="M13" s="41">
        <f t="shared" ca="1" si="0"/>
        <v>5.4794520547945202</v>
      </c>
      <c r="N13" s="36">
        <v>33074</v>
      </c>
      <c r="O13" s="37" t="s">
        <v>250</v>
      </c>
      <c r="P13" s="36" t="s">
        <v>251</v>
      </c>
      <c r="Q13" s="36" t="s">
        <v>224</v>
      </c>
      <c r="R13" s="38">
        <v>955312076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</row>
    <row r="14" spans="1:49" ht="15" x14ac:dyDescent="0.25">
      <c r="A14" s="34">
        <f t="shared" si="1"/>
        <v>13</v>
      </c>
      <c r="B14" s="34">
        <v>14051199</v>
      </c>
      <c r="C14" s="34">
        <v>4</v>
      </c>
      <c r="D14" s="34" t="s">
        <v>13</v>
      </c>
      <c r="E14" s="4"/>
      <c r="F14" s="34">
        <v>30</v>
      </c>
      <c r="G14" s="4" t="s">
        <v>129</v>
      </c>
      <c r="H14" s="34" t="s">
        <v>67</v>
      </c>
      <c r="I14" s="34">
        <v>2866</v>
      </c>
      <c r="J14" s="35" t="s">
        <v>56</v>
      </c>
      <c r="K14" s="34" t="s">
        <v>65</v>
      </c>
      <c r="L14" s="36">
        <v>43318</v>
      </c>
      <c r="M14" s="7">
        <f t="shared" ca="1" si="0"/>
        <v>6.8</v>
      </c>
      <c r="N14" s="36">
        <v>29650</v>
      </c>
      <c r="O14" s="37" t="s">
        <v>190</v>
      </c>
      <c r="P14" s="36" t="s">
        <v>189</v>
      </c>
      <c r="Q14" s="36" t="s">
        <v>143</v>
      </c>
      <c r="R14" s="38">
        <v>957448709</v>
      </c>
      <c r="S14" s="38" t="s">
        <v>145</v>
      </c>
      <c r="T14" s="38" t="s">
        <v>142</v>
      </c>
      <c r="U14" s="5"/>
      <c r="V14" s="5"/>
      <c r="W14" s="5">
        <v>12492</v>
      </c>
      <c r="X14" s="5">
        <v>12492</v>
      </c>
      <c r="Y14" s="5">
        <v>17391</v>
      </c>
      <c r="Z14" s="5">
        <v>13192</v>
      </c>
      <c r="AA14" s="5"/>
      <c r="AB14" s="5"/>
      <c r="AC14" s="5">
        <v>20000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v>2541</v>
      </c>
      <c r="AP14" s="5">
        <v>16667</v>
      </c>
      <c r="AQ14" s="5">
        <v>7200</v>
      </c>
      <c r="AR14" s="5">
        <v>13333</v>
      </c>
      <c r="AS14" s="5">
        <v>82214</v>
      </c>
      <c r="AT14" s="5"/>
      <c r="AU14" s="5">
        <v>13333</v>
      </c>
      <c r="AV14" s="5"/>
      <c r="AW14" s="5"/>
    </row>
    <row r="15" spans="1:49" ht="15" x14ac:dyDescent="0.25">
      <c r="A15" s="34">
        <f t="shared" si="1"/>
        <v>14</v>
      </c>
      <c r="B15" s="34">
        <v>20509166</v>
      </c>
      <c r="C15" s="34">
        <v>1</v>
      </c>
      <c r="D15" s="34" t="s">
        <v>226</v>
      </c>
      <c r="F15" s="34">
        <v>30</v>
      </c>
      <c r="G15" s="34" t="s">
        <v>129</v>
      </c>
      <c r="H15" s="34" t="s">
        <v>60</v>
      </c>
      <c r="I15" s="34">
        <v>741</v>
      </c>
      <c r="J15" s="35" t="s">
        <v>59</v>
      </c>
      <c r="K15" s="34" t="s">
        <v>59</v>
      </c>
      <c r="L15" s="36">
        <v>44824</v>
      </c>
      <c r="M15" s="7">
        <f t="shared" ca="1" si="0"/>
        <v>2.6739726027397261</v>
      </c>
      <c r="N15" s="36">
        <v>36790</v>
      </c>
      <c r="O15" s="37"/>
    </row>
    <row r="16" spans="1:49" ht="15" x14ac:dyDescent="0.25">
      <c r="A16" s="34">
        <f t="shared" si="1"/>
        <v>15</v>
      </c>
      <c r="B16" s="34">
        <v>10658936</v>
      </c>
      <c r="C16" s="34">
        <v>4</v>
      </c>
      <c r="D16" s="34" t="s">
        <v>31</v>
      </c>
      <c r="E16" s="4"/>
      <c r="F16" s="34">
        <v>44</v>
      </c>
      <c r="G16" s="4" t="s">
        <v>130</v>
      </c>
      <c r="H16" s="34" t="s">
        <v>83</v>
      </c>
      <c r="I16" s="34">
        <v>653</v>
      </c>
      <c r="J16" s="35" t="s">
        <v>81</v>
      </c>
      <c r="K16" s="34" t="s">
        <v>81</v>
      </c>
      <c r="L16" s="36">
        <v>38322</v>
      </c>
      <c r="M16" s="7">
        <f t="shared" ca="1" si="0"/>
        <v>20.487671232876714</v>
      </c>
      <c r="N16" s="36">
        <v>23471</v>
      </c>
      <c r="O16" s="37" t="s">
        <v>158</v>
      </c>
      <c r="P16" s="36" t="s">
        <v>157</v>
      </c>
      <c r="Q16" s="36" t="s">
        <v>143</v>
      </c>
      <c r="R16" s="38">
        <v>985542454</v>
      </c>
      <c r="S16" s="38" t="s">
        <v>148</v>
      </c>
      <c r="T16" s="38" t="s">
        <v>142</v>
      </c>
      <c r="U16" s="5"/>
      <c r="V16" s="5"/>
      <c r="W16" s="5">
        <v>0</v>
      </c>
      <c r="X16" s="5">
        <v>18738</v>
      </c>
      <c r="Y16" s="5">
        <v>18414</v>
      </c>
      <c r="Z16" s="5">
        <v>13968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>
        <v>0</v>
      </c>
      <c r="AP16" s="5"/>
      <c r="AQ16" s="5"/>
      <c r="AR16" s="5"/>
      <c r="AS16" s="5"/>
      <c r="AT16" s="5"/>
      <c r="AU16" s="5"/>
      <c r="AV16" s="5"/>
      <c r="AW16" s="5"/>
    </row>
    <row r="17" spans="1:49" ht="15" x14ac:dyDescent="0.25">
      <c r="A17" s="34">
        <f t="shared" si="1"/>
        <v>16</v>
      </c>
      <c r="B17" s="34">
        <v>19998291</v>
      </c>
      <c r="C17" s="34">
        <v>5</v>
      </c>
      <c r="D17" s="34" t="s">
        <v>44</v>
      </c>
      <c r="E17" s="4"/>
      <c r="F17" s="34">
        <v>30</v>
      </c>
      <c r="G17" s="4" t="s">
        <v>129</v>
      </c>
      <c r="H17" s="34" t="s">
        <v>86</v>
      </c>
      <c r="I17" s="34">
        <v>2866</v>
      </c>
      <c r="J17" s="35" t="s">
        <v>56</v>
      </c>
      <c r="K17" s="34" t="s">
        <v>65</v>
      </c>
      <c r="L17" s="36">
        <v>43374</v>
      </c>
      <c r="M17" s="7">
        <f t="shared" ca="1" si="0"/>
        <v>6.646575342465753</v>
      </c>
      <c r="N17" s="36">
        <v>36102</v>
      </c>
      <c r="O17" s="37"/>
      <c r="U17" s="5"/>
      <c r="V17" s="5"/>
      <c r="W17" s="5">
        <v>6662</v>
      </c>
      <c r="X17" s="5">
        <v>6662</v>
      </c>
      <c r="Y17" s="5">
        <v>11253</v>
      </c>
      <c r="Z17" s="5">
        <v>8536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>
        <v>2828</v>
      </c>
      <c r="AO17" s="5">
        <v>514</v>
      </c>
      <c r="AP17" s="5"/>
      <c r="AQ17" s="5"/>
      <c r="AR17" s="5"/>
      <c r="AS17" s="5">
        <v>43544</v>
      </c>
      <c r="AT17" s="5"/>
      <c r="AU17" s="5"/>
      <c r="AV17" s="5"/>
      <c r="AW17" s="5"/>
    </row>
    <row r="18" spans="1:49" ht="15" x14ac:dyDescent="0.25">
      <c r="A18" s="34">
        <f t="shared" si="1"/>
        <v>17</v>
      </c>
      <c r="B18" s="34">
        <v>14499879</v>
      </c>
      <c r="C18" s="34">
        <v>0</v>
      </c>
      <c r="D18" s="34" t="s">
        <v>25</v>
      </c>
      <c r="E18" s="4"/>
      <c r="F18" s="34">
        <v>44</v>
      </c>
      <c r="G18" s="4" t="s">
        <v>129</v>
      </c>
      <c r="H18" s="34" t="s">
        <v>77</v>
      </c>
      <c r="I18" s="34">
        <v>2866</v>
      </c>
      <c r="J18" s="35" t="s">
        <v>56</v>
      </c>
      <c r="K18" s="34" t="s">
        <v>65</v>
      </c>
      <c r="L18" s="36">
        <v>42968</v>
      </c>
      <c r="M18" s="7">
        <f t="shared" ca="1" si="0"/>
        <v>7.7589041095890412</v>
      </c>
      <c r="N18" s="36">
        <v>27827</v>
      </c>
      <c r="O18" s="37" t="s">
        <v>167</v>
      </c>
      <c r="P18" s="36" t="s">
        <v>166</v>
      </c>
      <c r="Q18" s="36" t="s">
        <v>143</v>
      </c>
      <c r="R18" s="38">
        <v>996969501</v>
      </c>
      <c r="S18" s="38" t="s">
        <v>145</v>
      </c>
      <c r="T18" s="38" t="s">
        <v>142</v>
      </c>
      <c r="U18" s="5">
        <v>60000</v>
      </c>
      <c r="V18" s="5"/>
      <c r="W18" s="5">
        <v>0</v>
      </c>
      <c r="X18" s="5">
        <v>18738</v>
      </c>
      <c r="Y18" s="5">
        <v>11253</v>
      </c>
      <c r="Z18" s="5">
        <v>8536</v>
      </c>
      <c r="AA18" s="5"/>
      <c r="AB18" s="5"/>
      <c r="AC18" s="5">
        <v>30000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>
        <v>154</v>
      </c>
      <c r="AP18" s="5">
        <v>25000</v>
      </c>
      <c r="AQ18" s="5">
        <v>338</v>
      </c>
      <c r="AR18" s="5">
        <v>20000</v>
      </c>
      <c r="AS18" s="5">
        <v>134804</v>
      </c>
      <c r="AT18" s="5"/>
      <c r="AU18" s="5">
        <v>20000</v>
      </c>
      <c r="AV18" s="5"/>
      <c r="AW18" s="5"/>
    </row>
    <row r="19" spans="1:49" ht="15" x14ac:dyDescent="0.25">
      <c r="A19" s="34">
        <f t="shared" si="1"/>
        <v>18</v>
      </c>
      <c r="B19" s="34">
        <v>17980549</v>
      </c>
      <c r="C19" s="34">
        <v>9</v>
      </c>
      <c r="D19" s="34" t="s">
        <v>45</v>
      </c>
      <c r="E19" s="4"/>
      <c r="F19" s="34">
        <v>30</v>
      </c>
      <c r="G19" s="4" t="s">
        <v>129</v>
      </c>
      <c r="H19" s="34" t="s">
        <v>86</v>
      </c>
      <c r="I19" s="34">
        <v>2866</v>
      </c>
      <c r="J19" s="35" t="s">
        <v>56</v>
      </c>
      <c r="K19" s="34" t="s">
        <v>65</v>
      </c>
      <c r="L19" s="36">
        <v>43255</v>
      </c>
      <c r="M19" s="7">
        <f t="shared" ca="1" si="0"/>
        <v>6.9726027397260273</v>
      </c>
      <c r="N19" s="36">
        <v>33572</v>
      </c>
      <c r="O19" s="37"/>
      <c r="U19" s="5"/>
      <c r="V19" s="5"/>
      <c r="W19" s="5">
        <v>12492</v>
      </c>
      <c r="X19" s="5">
        <v>12492</v>
      </c>
      <c r="Y19" s="5">
        <v>20460</v>
      </c>
      <c r="Z19" s="5">
        <v>15520</v>
      </c>
      <c r="AA19" s="5"/>
      <c r="AB19" s="5"/>
      <c r="AC19" s="5">
        <v>20000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>
        <v>300</v>
      </c>
      <c r="AO19" s="5">
        <v>698</v>
      </c>
      <c r="AP19" s="5">
        <v>16667</v>
      </c>
      <c r="AQ19" s="5">
        <v>2025</v>
      </c>
      <c r="AR19" s="5">
        <v>13333</v>
      </c>
      <c r="AS19" s="5">
        <v>82389</v>
      </c>
      <c r="AT19" s="5"/>
      <c r="AU19" s="5">
        <v>13333</v>
      </c>
      <c r="AV19" s="5"/>
      <c r="AW19" s="5"/>
    </row>
    <row r="20" spans="1:49" ht="15" x14ac:dyDescent="0.25">
      <c r="A20" s="34">
        <f t="shared" si="1"/>
        <v>19</v>
      </c>
      <c r="B20" s="34">
        <v>15138844</v>
      </c>
      <c r="C20" s="34">
        <v>2</v>
      </c>
      <c r="D20" s="34" t="s">
        <v>100</v>
      </c>
      <c r="E20" s="4"/>
      <c r="F20" s="34">
        <v>20</v>
      </c>
      <c r="G20" s="4" t="s">
        <v>129</v>
      </c>
      <c r="H20" s="34" t="s">
        <v>60</v>
      </c>
      <c r="I20" s="34">
        <v>741</v>
      </c>
      <c r="J20" s="35" t="s">
        <v>59</v>
      </c>
      <c r="K20" s="34" t="s">
        <v>59</v>
      </c>
      <c r="L20" s="36">
        <v>44398</v>
      </c>
      <c r="M20" s="7">
        <f t="shared" ca="1" si="0"/>
        <v>3.8410958904109589</v>
      </c>
      <c r="N20" s="36">
        <v>30275</v>
      </c>
      <c r="O20" s="37"/>
      <c r="U20" s="5"/>
      <c r="V20" s="5"/>
      <c r="W20" s="5">
        <v>8328</v>
      </c>
      <c r="X20" s="5">
        <v>8328</v>
      </c>
      <c r="Y20" s="5">
        <v>8184</v>
      </c>
      <c r="Z20" s="5">
        <v>6208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>
        <v>15875</v>
      </c>
      <c r="AN20" s="5">
        <v>300</v>
      </c>
      <c r="AO20" s="5">
        <v>0</v>
      </c>
      <c r="AP20" s="5"/>
      <c r="AQ20" s="5">
        <v>34875</v>
      </c>
      <c r="AR20" s="5"/>
      <c r="AS20" s="5"/>
      <c r="AT20" s="5">
        <v>17400</v>
      </c>
      <c r="AU20" s="5"/>
      <c r="AV20" s="5"/>
      <c r="AW20" s="5"/>
    </row>
    <row r="21" spans="1:49" ht="15" x14ac:dyDescent="0.25">
      <c r="A21" s="34">
        <f t="shared" si="1"/>
        <v>20</v>
      </c>
      <c r="B21" s="34">
        <v>21478843</v>
      </c>
      <c r="C21" s="34">
        <v>8</v>
      </c>
      <c r="D21" s="34" t="s">
        <v>227</v>
      </c>
      <c r="F21" s="34">
        <v>20</v>
      </c>
      <c r="G21" s="34" t="s">
        <v>129</v>
      </c>
      <c r="H21" s="34" t="s">
        <v>89</v>
      </c>
      <c r="J21" s="34" t="s">
        <v>56</v>
      </c>
      <c r="L21" s="36">
        <v>44824</v>
      </c>
      <c r="M21" s="7">
        <f t="shared" ca="1" si="0"/>
        <v>2.6739726027397261</v>
      </c>
      <c r="N21" s="36">
        <v>37990</v>
      </c>
      <c r="O21" s="37"/>
    </row>
    <row r="22" spans="1:49" ht="15" x14ac:dyDescent="0.25">
      <c r="A22" s="34">
        <f t="shared" si="1"/>
        <v>21</v>
      </c>
      <c r="B22" s="34">
        <v>13351507</v>
      </c>
      <c r="C22" s="34">
        <v>0</v>
      </c>
      <c r="D22" s="34" t="s">
        <v>4</v>
      </c>
      <c r="E22" s="4"/>
      <c r="F22" s="34">
        <v>25</v>
      </c>
      <c r="G22" s="4" t="s">
        <v>129</v>
      </c>
      <c r="H22" s="34" t="s">
        <v>58</v>
      </c>
      <c r="I22" s="34">
        <v>679</v>
      </c>
      <c r="J22" s="35" t="s">
        <v>57</v>
      </c>
      <c r="K22" s="34" t="s">
        <v>57</v>
      </c>
      <c r="L22" s="36">
        <v>38384</v>
      </c>
      <c r="M22" s="7">
        <f t="shared" ca="1" si="0"/>
        <v>20.317808219178083</v>
      </c>
      <c r="N22" s="36">
        <v>28608</v>
      </c>
      <c r="O22" s="37"/>
      <c r="U22" s="5"/>
      <c r="V22" s="5">
        <v>9075</v>
      </c>
      <c r="W22" s="5"/>
      <c r="X22" s="5"/>
      <c r="Y22" s="5">
        <v>18414</v>
      </c>
      <c r="Z22" s="5">
        <v>13968</v>
      </c>
      <c r="AA22" s="5"/>
      <c r="AB22" s="5">
        <v>11250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>
        <v>224580</v>
      </c>
      <c r="AO22" s="5">
        <v>82160</v>
      </c>
      <c r="AP22" s="5"/>
      <c r="AQ22" s="5">
        <v>600</v>
      </c>
      <c r="AR22" s="5"/>
      <c r="AS22" s="5"/>
      <c r="AT22" s="5"/>
      <c r="AU22" s="5"/>
      <c r="AV22" s="5"/>
      <c r="AW22" s="5">
        <v>8050</v>
      </c>
    </row>
    <row r="23" spans="1:49" ht="15" x14ac:dyDescent="0.25">
      <c r="A23" s="34">
        <f t="shared" si="1"/>
        <v>22</v>
      </c>
      <c r="B23" s="34">
        <v>14287355</v>
      </c>
      <c r="C23" s="34">
        <v>9</v>
      </c>
      <c r="D23" s="34" t="s">
        <v>32</v>
      </c>
      <c r="E23" s="4"/>
      <c r="F23" s="34">
        <v>44</v>
      </c>
      <c r="G23" s="4" t="s">
        <v>130</v>
      </c>
      <c r="H23" s="34" t="s">
        <v>83</v>
      </c>
      <c r="I23" s="34">
        <v>653</v>
      </c>
      <c r="J23" s="35" t="s">
        <v>81</v>
      </c>
      <c r="K23" s="34" t="s">
        <v>81</v>
      </c>
      <c r="L23" s="36">
        <v>38005</v>
      </c>
      <c r="M23" s="7">
        <f t="shared" ca="1" si="0"/>
        <v>21.356164383561644</v>
      </c>
      <c r="N23" s="36">
        <v>27347</v>
      </c>
      <c r="O23" s="37"/>
      <c r="U23" s="5"/>
      <c r="V23" s="5"/>
      <c r="W23" s="5">
        <v>0</v>
      </c>
      <c r="X23" s="5">
        <v>13117</v>
      </c>
      <c r="Y23" s="5">
        <v>15345</v>
      </c>
      <c r="Z23" s="5">
        <v>11640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>
        <v>0</v>
      </c>
      <c r="AP23" s="5"/>
      <c r="AQ23" s="5"/>
      <c r="AR23" s="5"/>
      <c r="AS23" s="5"/>
      <c r="AT23" s="5"/>
      <c r="AU23" s="5"/>
      <c r="AV23" s="5"/>
      <c r="AW23" s="5"/>
    </row>
    <row r="24" spans="1:49" ht="15" x14ac:dyDescent="0.25">
      <c r="A24" s="34">
        <f t="shared" si="1"/>
        <v>23</v>
      </c>
      <c r="B24" s="34">
        <v>11371360</v>
      </c>
      <c r="C24" s="34">
        <v>7</v>
      </c>
      <c r="D24" s="34" t="s">
        <v>34</v>
      </c>
      <c r="E24" s="4"/>
      <c r="F24" s="34">
        <v>44</v>
      </c>
      <c r="G24" s="4" t="s">
        <v>130</v>
      </c>
      <c r="H24" s="34" t="s">
        <v>83</v>
      </c>
      <c r="I24" s="34">
        <v>653</v>
      </c>
      <c r="J24" s="35" t="s">
        <v>81</v>
      </c>
      <c r="K24" s="34" t="s">
        <v>81</v>
      </c>
      <c r="L24" s="36">
        <v>38671</v>
      </c>
      <c r="M24" s="7">
        <f t="shared" ca="1" si="0"/>
        <v>19.531506849315068</v>
      </c>
      <c r="N24" s="36">
        <v>25544</v>
      </c>
      <c r="O24" s="37" t="s">
        <v>182</v>
      </c>
      <c r="P24" s="36" t="s">
        <v>181</v>
      </c>
      <c r="Q24" s="36" t="s">
        <v>143</v>
      </c>
      <c r="R24" s="38">
        <v>964250934</v>
      </c>
      <c r="S24" s="38" t="s">
        <v>148</v>
      </c>
      <c r="T24" s="38" t="s">
        <v>180</v>
      </c>
      <c r="U24" s="5"/>
      <c r="V24" s="5"/>
      <c r="W24" s="5">
        <v>18738</v>
      </c>
      <c r="X24" s="5">
        <v>18738</v>
      </c>
      <c r="Y24" s="5">
        <v>21483</v>
      </c>
      <c r="Z24" s="5">
        <v>16296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>
        <v>0</v>
      </c>
      <c r="AP24" s="5"/>
      <c r="AQ24" s="5"/>
      <c r="AR24" s="5"/>
      <c r="AS24" s="5"/>
      <c r="AT24" s="5"/>
      <c r="AU24" s="5"/>
      <c r="AV24" s="5"/>
      <c r="AW24" s="5"/>
    </row>
    <row r="25" spans="1:49" ht="15" x14ac:dyDescent="0.25">
      <c r="A25" s="34">
        <f t="shared" si="1"/>
        <v>24</v>
      </c>
      <c r="B25" s="34">
        <v>10466538</v>
      </c>
      <c r="C25" s="34">
        <v>1</v>
      </c>
      <c r="D25" s="34" t="s">
        <v>35</v>
      </c>
      <c r="E25" s="4"/>
      <c r="F25" s="34">
        <v>44</v>
      </c>
      <c r="G25" s="4" t="s">
        <v>130</v>
      </c>
      <c r="H25" s="34" t="s">
        <v>83</v>
      </c>
      <c r="I25" s="34">
        <v>653</v>
      </c>
      <c r="J25" s="35" t="s">
        <v>81</v>
      </c>
      <c r="K25" s="34" t="s">
        <v>81</v>
      </c>
      <c r="L25" s="36">
        <v>39146</v>
      </c>
      <c r="M25" s="7">
        <f t="shared" ca="1" si="0"/>
        <v>18.230136986301371</v>
      </c>
      <c r="N25" s="36">
        <v>24011</v>
      </c>
      <c r="O25" s="37" t="s">
        <v>197</v>
      </c>
      <c r="P25" s="36" t="s">
        <v>196</v>
      </c>
      <c r="Q25" s="36" t="s">
        <v>143</v>
      </c>
      <c r="R25" s="38">
        <v>958319011</v>
      </c>
      <c r="S25" s="38" t="s">
        <v>148</v>
      </c>
      <c r="T25" s="38" t="s">
        <v>142</v>
      </c>
      <c r="U25" s="5"/>
      <c r="V25" s="5"/>
      <c r="W25" s="5">
        <v>18738</v>
      </c>
      <c r="X25" s="5">
        <v>18738</v>
      </c>
      <c r="Y25" s="5">
        <v>21483</v>
      </c>
      <c r="Z25" s="5">
        <v>16296</v>
      </c>
      <c r="AA25" s="5"/>
      <c r="AB25" s="5"/>
      <c r="AC25" s="5"/>
      <c r="AD25" s="5"/>
      <c r="AE25" s="5"/>
      <c r="AF25" s="5"/>
      <c r="AG25" s="5"/>
      <c r="AH25" s="5">
        <v>30000</v>
      </c>
      <c r="AI25" s="5"/>
      <c r="AJ25" s="5"/>
      <c r="AK25" s="5"/>
      <c r="AL25" s="5"/>
      <c r="AM25" s="5"/>
      <c r="AN25" s="5"/>
      <c r="AO25" s="5">
        <v>0</v>
      </c>
      <c r="AP25" s="5"/>
      <c r="AQ25" s="5"/>
      <c r="AR25" s="5"/>
      <c r="AS25" s="5"/>
      <c r="AT25" s="5"/>
      <c r="AU25" s="5"/>
      <c r="AV25" s="5"/>
      <c r="AW25" s="5"/>
    </row>
    <row r="26" spans="1:49" ht="15" x14ac:dyDescent="0.25">
      <c r="A26" s="34">
        <f t="shared" si="1"/>
        <v>25</v>
      </c>
      <c r="B26" s="34">
        <v>12416653</v>
      </c>
      <c r="C26" s="34">
        <v>5</v>
      </c>
      <c r="D26" s="34" t="s">
        <v>21</v>
      </c>
      <c r="E26" s="4"/>
      <c r="F26" s="34">
        <v>18</v>
      </c>
      <c r="G26" s="4" t="s">
        <v>129</v>
      </c>
      <c r="H26" s="34" t="s">
        <v>75</v>
      </c>
      <c r="I26" s="34">
        <v>679</v>
      </c>
      <c r="J26" s="35" t="s">
        <v>57</v>
      </c>
      <c r="K26" s="34" t="s">
        <v>57</v>
      </c>
      <c r="L26" s="36">
        <v>40182</v>
      </c>
      <c r="M26" s="7">
        <f t="shared" ca="1" si="0"/>
        <v>15.391780821917807</v>
      </c>
      <c r="N26" s="36">
        <v>26837</v>
      </c>
      <c r="O26" s="37" t="s">
        <v>156</v>
      </c>
      <c r="P26" s="36" t="s">
        <v>155</v>
      </c>
      <c r="Q26" s="36" t="s">
        <v>143</v>
      </c>
      <c r="R26" s="38">
        <v>954465532</v>
      </c>
      <c r="S26" s="38" t="s">
        <v>217</v>
      </c>
      <c r="T26" s="38" t="s">
        <v>142</v>
      </c>
      <c r="U26" s="5"/>
      <c r="V26" s="5"/>
      <c r="W26" s="5"/>
      <c r="X26" s="5"/>
      <c r="Y26" s="5">
        <v>8184</v>
      </c>
      <c r="Z26" s="5">
        <v>6208</v>
      </c>
      <c r="AA26" s="5"/>
      <c r="AB26" s="5">
        <v>5000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>
        <v>181238</v>
      </c>
      <c r="AO26" s="5">
        <v>0</v>
      </c>
      <c r="AP26" s="5"/>
      <c r="AQ26" s="5">
        <v>900</v>
      </c>
      <c r="AR26" s="5"/>
      <c r="AS26" s="5"/>
      <c r="AT26" s="5"/>
      <c r="AU26" s="5"/>
      <c r="AV26" s="5"/>
      <c r="AW26" s="5">
        <v>12250</v>
      </c>
    </row>
    <row r="27" spans="1:49" s="58" customFormat="1" ht="15" x14ac:dyDescent="0.25">
      <c r="A27" s="34">
        <f t="shared" si="1"/>
        <v>26</v>
      </c>
      <c r="B27" s="34">
        <v>17374147</v>
      </c>
      <c r="C27" s="34">
        <v>2</v>
      </c>
      <c r="D27" s="34" t="s">
        <v>52</v>
      </c>
      <c r="E27" s="4"/>
      <c r="F27" s="34">
        <v>44</v>
      </c>
      <c r="G27" s="4" t="s">
        <v>129</v>
      </c>
      <c r="H27" s="34" t="s">
        <v>70</v>
      </c>
      <c r="I27" s="34">
        <v>48</v>
      </c>
      <c r="J27" s="35" t="s">
        <v>69</v>
      </c>
      <c r="K27" s="34" t="s">
        <v>69</v>
      </c>
      <c r="L27" s="36">
        <v>44109</v>
      </c>
      <c r="M27" s="7">
        <f t="shared" ca="1" si="0"/>
        <v>4.6328767123287671</v>
      </c>
      <c r="N27" s="36">
        <v>32948</v>
      </c>
      <c r="O27" s="37"/>
      <c r="P27" s="36"/>
      <c r="Q27" s="36"/>
      <c r="R27" s="38"/>
      <c r="S27" s="38"/>
      <c r="T27" s="38"/>
      <c r="U27" s="5"/>
      <c r="V27" s="5"/>
      <c r="W27" s="5">
        <v>0</v>
      </c>
      <c r="X27" s="5">
        <v>18738</v>
      </c>
      <c r="Y27" s="5">
        <v>20460</v>
      </c>
      <c r="Z27" s="5">
        <v>15520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>
        <v>0</v>
      </c>
      <c r="AP27" s="5">
        <v>10417</v>
      </c>
      <c r="AQ27" s="5"/>
      <c r="AR27" s="5"/>
      <c r="AS27" s="5"/>
      <c r="AT27" s="5"/>
      <c r="AU27" s="5"/>
      <c r="AV27" s="5"/>
      <c r="AW27" s="5"/>
    </row>
    <row r="28" spans="1:49" ht="15" x14ac:dyDescent="0.25">
      <c r="A28" s="34">
        <f t="shared" si="1"/>
        <v>27</v>
      </c>
      <c r="B28" s="34">
        <v>13352679</v>
      </c>
      <c r="C28" s="34" t="s">
        <v>5</v>
      </c>
      <c r="D28" s="34" t="s">
        <v>6</v>
      </c>
      <c r="E28" s="4"/>
      <c r="F28" s="34">
        <v>30</v>
      </c>
      <c r="G28" s="4" t="s">
        <v>129</v>
      </c>
      <c r="H28" s="34" t="s">
        <v>60</v>
      </c>
      <c r="I28" s="34">
        <v>741</v>
      </c>
      <c r="J28" s="35" t="s">
        <v>59</v>
      </c>
      <c r="K28" s="34" t="s">
        <v>59</v>
      </c>
      <c r="L28" s="36">
        <v>41309</v>
      </c>
      <c r="M28" s="7">
        <f t="shared" ref="M28:M58" ca="1" si="2">+(TODAY()-L28)/365</f>
        <v>12.304109589041095</v>
      </c>
      <c r="N28" s="36">
        <v>28813</v>
      </c>
      <c r="O28" s="37" t="s">
        <v>201</v>
      </c>
      <c r="P28" s="36" t="s">
        <v>200</v>
      </c>
      <c r="Q28" s="36" t="s">
        <v>143</v>
      </c>
      <c r="R28" s="38">
        <v>994959989</v>
      </c>
      <c r="S28" s="38" t="s">
        <v>217</v>
      </c>
      <c r="T28" s="38" t="s">
        <v>142</v>
      </c>
      <c r="U28" s="5"/>
      <c r="V28" s="5"/>
      <c r="W28" s="5">
        <v>12492</v>
      </c>
      <c r="X28" s="5">
        <v>12492</v>
      </c>
      <c r="Y28" s="5">
        <v>16368</v>
      </c>
      <c r="Z28" s="5">
        <v>12416</v>
      </c>
      <c r="AA28" s="5"/>
      <c r="AB28" s="5">
        <v>17019</v>
      </c>
      <c r="AC28" s="5"/>
      <c r="AD28" s="5"/>
      <c r="AE28" s="5"/>
      <c r="AF28" s="5">
        <v>187500</v>
      </c>
      <c r="AG28" s="5"/>
      <c r="AH28" s="5"/>
      <c r="AI28" s="5"/>
      <c r="AJ28" s="5"/>
      <c r="AK28" s="5"/>
      <c r="AL28" s="5"/>
      <c r="AM28" s="5">
        <v>134375</v>
      </c>
      <c r="AN28" s="5">
        <v>6300</v>
      </c>
      <c r="AO28" s="5">
        <v>72928</v>
      </c>
      <c r="AP28" s="5"/>
      <c r="AQ28" s="5">
        <v>52125</v>
      </c>
      <c r="AR28" s="5"/>
      <c r="AS28" s="5"/>
      <c r="AT28" s="5">
        <v>18570</v>
      </c>
      <c r="AU28" s="5"/>
      <c r="AV28" s="5"/>
      <c r="AW28" s="5"/>
    </row>
    <row r="29" spans="1:49" ht="15" x14ac:dyDescent="0.25">
      <c r="A29" s="34">
        <f t="shared" si="1"/>
        <v>28</v>
      </c>
      <c r="B29" s="34">
        <v>17795856</v>
      </c>
      <c r="C29" s="34">
        <v>5</v>
      </c>
      <c r="D29" s="34" t="s">
        <v>36</v>
      </c>
      <c r="E29" s="4"/>
      <c r="F29" s="34">
        <v>44</v>
      </c>
      <c r="G29" s="4" t="s">
        <v>129</v>
      </c>
      <c r="H29" s="34" t="s">
        <v>83</v>
      </c>
      <c r="I29" s="34">
        <v>653</v>
      </c>
      <c r="J29" s="35" t="s">
        <v>81</v>
      </c>
      <c r="K29" s="34" t="s">
        <v>81</v>
      </c>
      <c r="L29" s="36">
        <v>40679</v>
      </c>
      <c r="M29" s="7">
        <f t="shared" ca="1" si="2"/>
        <v>14.03013698630137</v>
      </c>
      <c r="N29" s="36">
        <v>33305</v>
      </c>
      <c r="O29" s="37" t="s">
        <v>146</v>
      </c>
      <c r="P29" s="36" t="s">
        <v>144</v>
      </c>
      <c r="Q29" s="36" t="s">
        <v>143</v>
      </c>
      <c r="R29" s="38">
        <v>954453036</v>
      </c>
      <c r="S29" s="38" t="s">
        <v>145</v>
      </c>
      <c r="T29" s="38" t="s">
        <v>142</v>
      </c>
      <c r="U29" s="5">
        <v>60000</v>
      </c>
      <c r="V29" s="5">
        <v>6050</v>
      </c>
      <c r="W29" s="5">
        <v>18738</v>
      </c>
      <c r="X29" s="5">
        <v>18738</v>
      </c>
      <c r="Y29" s="5">
        <v>10230</v>
      </c>
      <c r="Z29" s="5">
        <v>7760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>
        <v>0</v>
      </c>
      <c r="AP29" s="5"/>
      <c r="AQ29" s="5"/>
      <c r="AR29" s="5"/>
      <c r="AS29" s="5"/>
      <c r="AT29" s="5"/>
      <c r="AU29" s="5"/>
      <c r="AV29" s="5"/>
      <c r="AW29" s="5"/>
    </row>
    <row r="30" spans="1:49" ht="15" x14ac:dyDescent="0.25">
      <c r="A30" s="34">
        <f t="shared" si="1"/>
        <v>29</v>
      </c>
      <c r="B30" s="34">
        <v>17214601</v>
      </c>
      <c r="C30" s="34">
        <v>5</v>
      </c>
      <c r="D30" s="34" t="s">
        <v>42</v>
      </c>
      <c r="E30" s="4"/>
      <c r="F30" s="34">
        <v>20</v>
      </c>
      <c r="G30" s="4" t="s">
        <v>129</v>
      </c>
      <c r="H30" s="34" t="s">
        <v>85</v>
      </c>
      <c r="I30" s="34">
        <v>2866</v>
      </c>
      <c r="J30" s="35" t="s">
        <v>56</v>
      </c>
      <c r="K30" s="34" t="s">
        <v>84</v>
      </c>
      <c r="L30" s="36">
        <v>43423</v>
      </c>
      <c r="M30" s="7">
        <f t="shared" ca="1" si="2"/>
        <v>6.5123287671232877</v>
      </c>
      <c r="N30" s="36">
        <v>32533</v>
      </c>
      <c r="O30" s="37" t="s">
        <v>195</v>
      </c>
      <c r="P30" s="36" t="s">
        <v>194</v>
      </c>
      <c r="Q30" s="36" t="s">
        <v>143</v>
      </c>
      <c r="R30" s="38">
        <v>935613179</v>
      </c>
      <c r="S30" s="38" t="s">
        <v>148</v>
      </c>
      <c r="T30" s="38" t="s">
        <v>142</v>
      </c>
      <c r="U30" s="5"/>
      <c r="V30" s="5"/>
      <c r="W30" s="5">
        <v>8328</v>
      </c>
      <c r="X30" s="5">
        <v>0</v>
      </c>
      <c r="Y30" s="5">
        <v>7161</v>
      </c>
      <c r="Z30" s="5">
        <v>5432</v>
      </c>
      <c r="AA30" s="5"/>
      <c r="AB30" s="5"/>
      <c r="AC30" s="5">
        <v>13333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>
        <v>1600</v>
      </c>
      <c r="AO30" s="5">
        <v>0</v>
      </c>
      <c r="AP30" s="5">
        <v>11111</v>
      </c>
      <c r="AQ30" s="5">
        <v>3125</v>
      </c>
      <c r="AR30" s="5">
        <v>8889</v>
      </c>
      <c r="AS30" s="5">
        <v>40875</v>
      </c>
      <c r="AT30" s="5"/>
      <c r="AU30" s="5">
        <v>8889</v>
      </c>
      <c r="AV30" s="5"/>
      <c r="AW30" s="5"/>
    </row>
    <row r="31" spans="1:49" ht="15" x14ac:dyDescent="0.25">
      <c r="A31" s="34">
        <f t="shared" si="1"/>
        <v>30</v>
      </c>
      <c r="B31" s="34">
        <v>18577117</v>
      </c>
      <c r="C31" s="34">
        <v>2</v>
      </c>
      <c r="D31" s="34" t="s">
        <v>47</v>
      </c>
      <c r="E31" s="4"/>
      <c r="F31" s="34">
        <v>44</v>
      </c>
      <c r="G31" s="4" t="s">
        <v>129</v>
      </c>
      <c r="H31" s="34" t="s">
        <v>87</v>
      </c>
      <c r="I31" s="34">
        <v>2866</v>
      </c>
      <c r="J31" s="35" t="s">
        <v>56</v>
      </c>
      <c r="K31" s="34" t="s">
        <v>65</v>
      </c>
      <c r="L31" s="36">
        <v>43318</v>
      </c>
      <c r="M31" s="7">
        <f t="shared" ca="1" si="2"/>
        <v>6.8</v>
      </c>
      <c r="N31" s="36">
        <v>34201</v>
      </c>
      <c r="O31" s="37" t="s">
        <v>205</v>
      </c>
      <c r="P31" s="36" t="s">
        <v>204</v>
      </c>
      <c r="Q31" s="36" t="s">
        <v>143</v>
      </c>
      <c r="R31" s="38">
        <v>950259879</v>
      </c>
      <c r="S31" s="38" t="s">
        <v>148</v>
      </c>
      <c r="T31" s="38" t="s">
        <v>142</v>
      </c>
      <c r="U31" s="5"/>
      <c r="V31" s="5">
        <v>3025</v>
      </c>
      <c r="W31" s="5">
        <v>18738</v>
      </c>
      <c r="X31" s="5">
        <v>18738</v>
      </c>
      <c r="Y31" s="5">
        <v>17391</v>
      </c>
      <c r="Z31" s="5">
        <v>13192</v>
      </c>
      <c r="AA31" s="5"/>
      <c r="AB31" s="5"/>
      <c r="AC31" s="5">
        <v>30000</v>
      </c>
      <c r="AD31" s="5"/>
      <c r="AE31" s="5"/>
      <c r="AF31" s="5"/>
      <c r="AG31" s="5"/>
      <c r="AH31" s="5"/>
      <c r="AI31" s="5"/>
      <c r="AJ31" s="5"/>
      <c r="AK31" s="5"/>
      <c r="AL31" s="5">
        <v>24655</v>
      </c>
      <c r="AM31" s="5"/>
      <c r="AN31" s="5"/>
      <c r="AO31" s="5">
        <v>2002</v>
      </c>
      <c r="AP31" s="5">
        <v>25000</v>
      </c>
      <c r="AQ31" s="5">
        <v>38</v>
      </c>
      <c r="AR31" s="5">
        <v>20000</v>
      </c>
      <c r="AS31" s="5">
        <v>128460</v>
      </c>
      <c r="AT31" s="5"/>
      <c r="AU31" s="5">
        <v>20000</v>
      </c>
      <c r="AV31" s="5"/>
      <c r="AW31" s="5"/>
    </row>
    <row r="32" spans="1:49" ht="15" x14ac:dyDescent="0.25">
      <c r="A32" s="34">
        <f t="shared" si="1"/>
        <v>31</v>
      </c>
      <c r="B32" s="34">
        <v>15850696</v>
      </c>
      <c r="C32" s="34">
        <v>3</v>
      </c>
      <c r="D32" s="34" t="s">
        <v>11</v>
      </c>
      <c r="E32" s="4"/>
      <c r="F32" s="34">
        <v>40</v>
      </c>
      <c r="G32" s="4" t="s">
        <v>129</v>
      </c>
      <c r="H32" s="34" t="s">
        <v>64</v>
      </c>
      <c r="I32" s="34">
        <v>679</v>
      </c>
      <c r="J32" s="35" t="s">
        <v>57</v>
      </c>
      <c r="K32" s="34" t="s">
        <v>57</v>
      </c>
      <c r="L32" s="36">
        <v>38507</v>
      </c>
      <c r="M32" s="7">
        <f t="shared" ca="1" si="2"/>
        <v>19.980821917808218</v>
      </c>
      <c r="N32" s="36">
        <v>30966</v>
      </c>
      <c r="O32" s="37"/>
      <c r="U32" s="5"/>
      <c r="V32" s="5"/>
      <c r="W32" s="5"/>
      <c r="X32" s="5"/>
      <c r="Y32" s="5">
        <v>20460</v>
      </c>
      <c r="Z32" s="5">
        <v>15520</v>
      </c>
      <c r="AA32" s="5"/>
      <c r="AB32" s="5">
        <v>12500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>
        <v>233427</v>
      </c>
      <c r="AO32" s="5">
        <v>96755</v>
      </c>
      <c r="AP32" s="5"/>
      <c r="AQ32" s="5">
        <v>4388</v>
      </c>
      <c r="AR32" s="5"/>
      <c r="AS32" s="5"/>
      <c r="AT32" s="5"/>
      <c r="AU32" s="5"/>
      <c r="AV32" s="5"/>
      <c r="AW32" s="5">
        <v>84700</v>
      </c>
    </row>
    <row r="33" spans="1:49" ht="15" x14ac:dyDescent="0.25">
      <c r="A33" s="34">
        <f t="shared" si="1"/>
        <v>32</v>
      </c>
      <c r="B33" s="34">
        <v>9503353</v>
      </c>
      <c r="C33" s="34">
        <v>9</v>
      </c>
      <c r="D33" s="34" t="s">
        <v>3</v>
      </c>
      <c r="E33" s="4"/>
      <c r="F33" s="34">
        <v>44</v>
      </c>
      <c r="G33" s="4" t="s">
        <v>130</v>
      </c>
      <c r="H33" s="34" t="s">
        <v>55</v>
      </c>
      <c r="I33" s="34">
        <v>2865</v>
      </c>
      <c r="J33" s="35" t="s">
        <v>92</v>
      </c>
      <c r="K33" s="34" t="s">
        <v>54</v>
      </c>
      <c r="L33" s="36">
        <v>38504</v>
      </c>
      <c r="M33" s="7">
        <f t="shared" ca="1" si="2"/>
        <v>19.989041095890411</v>
      </c>
      <c r="N33" s="36">
        <v>22792</v>
      </c>
      <c r="O33" s="37"/>
      <c r="U33" s="5"/>
      <c r="V33" s="5"/>
      <c r="W33" s="5">
        <v>18738</v>
      </c>
      <c r="X33" s="5">
        <v>18738</v>
      </c>
      <c r="Y33" s="5">
        <v>11253</v>
      </c>
      <c r="Z33" s="5">
        <v>8536</v>
      </c>
      <c r="AA33" s="5">
        <v>40000</v>
      </c>
      <c r="AB33" s="5"/>
      <c r="AC33" s="5">
        <v>40000</v>
      </c>
      <c r="AD33" s="5"/>
      <c r="AE33" s="5"/>
      <c r="AF33" s="5"/>
      <c r="AG33" s="5"/>
      <c r="AH33" s="5"/>
      <c r="AI33" s="5">
        <v>40000</v>
      </c>
      <c r="AJ33" s="5"/>
      <c r="AK33" s="5"/>
      <c r="AL33" s="5"/>
      <c r="AM33" s="5"/>
      <c r="AN33" s="5"/>
      <c r="AO33" s="5">
        <v>0</v>
      </c>
      <c r="AP33" s="5">
        <v>25000</v>
      </c>
      <c r="AQ33" s="5"/>
      <c r="AR33" s="5"/>
      <c r="AS33" s="5"/>
      <c r="AT33" s="5"/>
      <c r="AU33" s="5"/>
      <c r="AV33" s="5"/>
      <c r="AW33" s="5"/>
    </row>
    <row r="34" spans="1:49" ht="15" x14ac:dyDescent="0.25">
      <c r="A34" s="34">
        <f t="shared" si="1"/>
        <v>33</v>
      </c>
      <c r="B34" s="34">
        <v>21284551</v>
      </c>
      <c r="C34" s="34">
        <v>5</v>
      </c>
      <c r="D34" s="34" t="s">
        <v>97</v>
      </c>
      <c r="E34" s="4"/>
      <c r="F34" s="34">
        <v>20</v>
      </c>
      <c r="G34" s="4" t="s">
        <v>129</v>
      </c>
      <c r="H34" s="34" t="s">
        <v>55</v>
      </c>
      <c r="I34" s="34">
        <v>2865</v>
      </c>
      <c r="J34" s="35" t="s">
        <v>92</v>
      </c>
      <c r="K34" s="34" t="s">
        <v>61</v>
      </c>
      <c r="L34" s="36">
        <v>44473</v>
      </c>
      <c r="M34" s="7">
        <f t="shared" ca="1" si="2"/>
        <v>3.6356164383561644</v>
      </c>
      <c r="N34" s="36">
        <v>37733</v>
      </c>
      <c r="O34" s="37"/>
      <c r="U34" s="5"/>
      <c r="V34" s="5"/>
      <c r="W34" s="5">
        <v>0</v>
      </c>
      <c r="X34" s="5">
        <v>0</v>
      </c>
      <c r="Y34" s="5">
        <v>7161</v>
      </c>
      <c r="Z34" s="5">
        <v>5432</v>
      </c>
      <c r="AA34" s="5">
        <v>17778</v>
      </c>
      <c r="AB34" s="5"/>
      <c r="AC34" s="5">
        <v>17778</v>
      </c>
      <c r="AD34" s="5"/>
      <c r="AE34" s="5"/>
      <c r="AF34" s="5"/>
      <c r="AG34" s="5"/>
      <c r="AH34" s="5"/>
      <c r="AI34" s="5">
        <v>17778</v>
      </c>
      <c r="AJ34" s="5"/>
      <c r="AK34" s="5"/>
      <c r="AL34" s="5"/>
      <c r="AM34" s="5"/>
      <c r="AN34" s="5"/>
      <c r="AO34" s="5">
        <v>0</v>
      </c>
      <c r="AP34" s="5">
        <v>11111</v>
      </c>
      <c r="AQ34" s="5"/>
      <c r="AR34" s="5"/>
      <c r="AS34" s="5"/>
      <c r="AT34" s="5"/>
      <c r="AU34" s="5"/>
      <c r="AV34" s="5"/>
      <c r="AW34" s="5"/>
    </row>
    <row r="35" spans="1:49" ht="15" x14ac:dyDescent="0.25">
      <c r="A35" s="34">
        <f t="shared" si="1"/>
        <v>34</v>
      </c>
      <c r="B35" s="34">
        <v>18349995</v>
      </c>
      <c r="C35" s="34">
        <v>5</v>
      </c>
      <c r="D35" s="34" t="s">
        <v>49</v>
      </c>
      <c r="E35" s="4"/>
      <c r="F35" s="34">
        <v>30</v>
      </c>
      <c r="G35" s="4" t="s">
        <v>129</v>
      </c>
      <c r="H35" s="34" t="s">
        <v>89</v>
      </c>
      <c r="I35" s="34">
        <v>2866</v>
      </c>
      <c r="J35" s="35" t="s">
        <v>56</v>
      </c>
      <c r="K35" s="34" t="s">
        <v>65</v>
      </c>
      <c r="L35" s="36">
        <v>41946</v>
      </c>
      <c r="M35" s="7">
        <f t="shared" ca="1" si="2"/>
        <v>10.558904109589042</v>
      </c>
      <c r="N35" s="36">
        <v>34086</v>
      </c>
      <c r="O35" s="37" t="s">
        <v>209</v>
      </c>
      <c r="P35" s="36" t="s">
        <v>208</v>
      </c>
      <c r="Q35" s="36" t="s">
        <v>143</v>
      </c>
      <c r="R35" s="38">
        <v>920404252</v>
      </c>
      <c r="S35" s="38" t="s">
        <v>148</v>
      </c>
      <c r="T35" s="38" t="s">
        <v>142</v>
      </c>
      <c r="U35" s="5"/>
      <c r="V35" s="5"/>
      <c r="W35" s="5">
        <v>12492</v>
      </c>
      <c r="X35" s="5">
        <v>12492</v>
      </c>
      <c r="Y35" s="5">
        <v>18414</v>
      </c>
      <c r="Z35" s="5">
        <v>13968</v>
      </c>
      <c r="AA35" s="5"/>
      <c r="AB35" s="5"/>
      <c r="AC35" s="5">
        <v>20000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>
        <v>383</v>
      </c>
      <c r="AP35" s="5">
        <v>15278</v>
      </c>
      <c r="AQ35" s="5">
        <v>150</v>
      </c>
      <c r="AR35" s="5">
        <v>13333</v>
      </c>
      <c r="AS35" s="5">
        <v>81937</v>
      </c>
      <c r="AT35" s="5"/>
      <c r="AU35" s="5">
        <v>13333</v>
      </c>
      <c r="AV35" s="5"/>
      <c r="AW35" s="5"/>
    </row>
    <row r="36" spans="1:49" ht="15" x14ac:dyDescent="0.25">
      <c r="A36" s="34">
        <f t="shared" si="1"/>
        <v>35</v>
      </c>
      <c r="B36" s="34">
        <v>14285611</v>
      </c>
      <c r="C36" s="34">
        <v>5</v>
      </c>
      <c r="D36" s="34" t="s">
        <v>17</v>
      </c>
      <c r="E36" s="4"/>
      <c r="F36" s="34">
        <v>40</v>
      </c>
      <c r="G36" s="4" t="s">
        <v>129</v>
      </c>
      <c r="H36" s="34" t="s">
        <v>71</v>
      </c>
      <c r="I36" s="34">
        <v>679</v>
      </c>
      <c r="J36" s="35" t="s">
        <v>57</v>
      </c>
      <c r="K36" s="34" t="s">
        <v>57</v>
      </c>
      <c r="L36" s="36">
        <v>36754</v>
      </c>
      <c r="M36" s="7">
        <f t="shared" ca="1" si="2"/>
        <v>24.783561643835615</v>
      </c>
      <c r="N36" s="36">
        <v>27113</v>
      </c>
      <c r="O36" s="37" t="s">
        <v>160</v>
      </c>
      <c r="P36" s="36" t="s">
        <v>159</v>
      </c>
      <c r="Q36" s="36" t="s">
        <v>143</v>
      </c>
      <c r="R36" s="38">
        <v>994925504</v>
      </c>
      <c r="S36" s="38" t="s">
        <v>145</v>
      </c>
      <c r="T36" s="38" t="s">
        <v>142</v>
      </c>
      <c r="U36" s="5"/>
      <c r="V36" s="5"/>
      <c r="W36" s="5"/>
      <c r="X36" s="5"/>
      <c r="Y36" s="5">
        <v>18414</v>
      </c>
      <c r="Z36" s="5">
        <v>13968</v>
      </c>
      <c r="AA36" s="5"/>
      <c r="AB36" s="5">
        <v>11250</v>
      </c>
      <c r="AC36" s="5"/>
      <c r="AD36" s="5"/>
      <c r="AE36" s="5"/>
      <c r="AF36" s="5"/>
      <c r="AG36" s="5">
        <v>464000</v>
      </c>
      <c r="AH36" s="5"/>
      <c r="AI36" s="5"/>
      <c r="AJ36" s="5"/>
      <c r="AK36" s="5"/>
      <c r="AL36" s="5"/>
      <c r="AM36" s="5"/>
      <c r="AN36" s="5">
        <v>404600</v>
      </c>
      <c r="AO36" s="5">
        <v>293958</v>
      </c>
      <c r="AP36" s="5"/>
      <c r="AQ36" s="5">
        <v>1125</v>
      </c>
      <c r="AR36" s="5"/>
      <c r="AS36" s="5"/>
      <c r="AT36" s="5"/>
      <c r="AU36" s="5"/>
      <c r="AV36" s="5"/>
      <c r="AW36" s="5">
        <v>4200</v>
      </c>
    </row>
    <row r="37" spans="1:49" ht="15" x14ac:dyDescent="0.25">
      <c r="A37" s="34">
        <f t="shared" si="1"/>
        <v>36</v>
      </c>
      <c r="B37" s="34">
        <v>14506328</v>
      </c>
      <c r="C37" s="34">
        <v>0</v>
      </c>
      <c r="D37" s="34" t="s">
        <v>51</v>
      </c>
      <c r="E37" s="4"/>
      <c r="F37" s="34">
        <v>30</v>
      </c>
      <c r="G37" s="4" t="s">
        <v>129</v>
      </c>
      <c r="H37" s="34" t="s">
        <v>91</v>
      </c>
      <c r="I37" s="34">
        <v>679</v>
      </c>
      <c r="J37" s="35" t="s">
        <v>57</v>
      </c>
      <c r="K37" s="34" t="s">
        <v>57</v>
      </c>
      <c r="L37" s="36">
        <v>40651</v>
      </c>
      <c r="M37" s="7">
        <f t="shared" ca="1" si="2"/>
        <v>14.106849315068493</v>
      </c>
      <c r="N37" s="36">
        <v>27767</v>
      </c>
      <c r="O37" s="37" t="s">
        <v>150</v>
      </c>
      <c r="P37" s="36" t="s">
        <v>149</v>
      </c>
      <c r="Q37" s="36" t="s">
        <v>143</v>
      </c>
      <c r="R37" s="38">
        <v>993529973</v>
      </c>
      <c r="S37" s="38" t="s">
        <v>148</v>
      </c>
      <c r="T37" s="38" t="s">
        <v>142</v>
      </c>
      <c r="U37" s="5"/>
      <c r="V37" s="5">
        <v>19142</v>
      </c>
      <c r="W37" s="5"/>
      <c r="X37" s="5"/>
      <c r="Y37" s="5">
        <v>21483</v>
      </c>
      <c r="Z37" s="5">
        <v>16296</v>
      </c>
      <c r="AA37" s="5"/>
      <c r="AB37" s="5">
        <v>13125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>
        <v>162034</v>
      </c>
      <c r="AO37" s="5">
        <v>65460</v>
      </c>
      <c r="AP37" s="5"/>
      <c r="AQ37" s="5">
        <v>2325</v>
      </c>
      <c r="AR37" s="5"/>
      <c r="AS37" s="5"/>
      <c r="AT37" s="5"/>
      <c r="AU37" s="5"/>
      <c r="AV37" s="5"/>
      <c r="AW37" s="5">
        <v>64750</v>
      </c>
    </row>
    <row r="38" spans="1:49" ht="15" x14ac:dyDescent="0.25">
      <c r="A38" s="34">
        <f t="shared" si="1"/>
        <v>37</v>
      </c>
      <c r="B38" s="34">
        <v>9390703</v>
      </c>
      <c r="C38" s="34">
        <v>5</v>
      </c>
      <c r="D38" s="34" t="s">
        <v>7</v>
      </c>
      <c r="E38" s="4"/>
      <c r="F38" s="34">
        <v>44</v>
      </c>
      <c r="G38" s="4" t="s">
        <v>129</v>
      </c>
      <c r="H38" s="34" t="s">
        <v>62</v>
      </c>
      <c r="I38" s="34">
        <v>679</v>
      </c>
      <c r="J38" s="35" t="s">
        <v>57</v>
      </c>
      <c r="K38" s="34" t="s">
        <v>57</v>
      </c>
      <c r="L38" s="36">
        <v>39300</v>
      </c>
      <c r="M38" s="7">
        <f t="shared" ca="1" si="2"/>
        <v>17.80821917808219</v>
      </c>
      <c r="N38" s="36">
        <v>23915</v>
      </c>
      <c r="O38" s="37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>
        <v>0</v>
      </c>
      <c r="AP38" s="5"/>
      <c r="AQ38" s="5"/>
      <c r="AR38" s="5"/>
      <c r="AS38" s="5"/>
      <c r="AT38" s="5"/>
      <c r="AU38" s="5"/>
      <c r="AV38" s="5"/>
      <c r="AW38" s="5"/>
    </row>
    <row r="39" spans="1:49" ht="15" x14ac:dyDescent="0.25">
      <c r="A39" s="34">
        <f t="shared" si="1"/>
        <v>38</v>
      </c>
      <c r="B39" s="34">
        <v>16023715</v>
      </c>
      <c r="C39" s="34">
        <v>5</v>
      </c>
      <c r="D39" s="34" t="s">
        <v>27</v>
      </c>
      <c r="E39" s="4"/>
      <c r="F39" s="34">
        <v>30</v>
      </c>
      <c r="G39" s="4" t="s">
        <v>129</v>
      </c>
      <c r="H39" s="34" t="s">
        <v>79</v>
      </c>
      <c r="I39" s="34">
        <v>2866</v>
      </c>
      <c r="J39" s="35" t="s">
        <v>56</v>
      </c>
      <c r="K39" s="34" t="s">
        <v>65</v>
      </c>
      <c r="L39" s="36">
        <v>43136</v>
      </c>
      <c r="M39" s="7">
        <f t="shared" ca="1" si="2"/>
        <v>7.2986301369863016</v>
      </c>
      <c r="N39" s="36">
        <v>31134</v>
      </c>
      <c r="O39" s="37" t="s">
        <v>186</v>
      </c>
      <c r="P39" s="36" t="s">
        <v>185</v>
      </c>
      <c r="Q39" s="36" t="s">
        <v>143</v>
      </c>
      <c r="R39" s="38">
        <v>968443944</v>
      </c>
      <c r="S39" s="38" t="s">
        <v>148</v>
      </c>
      <c r="T39" s="38" t="s">
        <v>142</v>
      </c>
      <c r="U39" s="5"/>
      <c r="V39" s="5">
        <v>19142</v>
      </c>
      <c r="W39" s="5">
        <v>0</v>
      </c>
      <c r="X39" s="5">
        <v>12492</v>
      </c>
      <c r="Y39" s="5">
        <v>20460</v>
      </c>
      <c r="Z39" s="5">
        <v>15520</v>
      </c>
      <c r="AA39" s="5"/>
      <c r="AB39" s="5"/>
      <c r="AC39" s="5">
        <v>19333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>
        <v>9595</v>
      </c>
      <c r="AO39" s="5">
        <v>4697</v>
      </c>
      <c r="AP39" s="5">
        <v>13889</v>
      </c>
      <c r="AQ39" s="5">
        <v>6063</v>
      </c>
      <c r="AR39" s="5">
        <v>12889</v>
      </c>
      <c r="AS39" s="5">
        <v>70829</v>
      </c>
      <c r="AT39" s="5"/>
      <c r="AU39" s="5">
        <v>12889</v>
      </c>
      <c r="AV39" s="5"/>
      <c r="AW39" s="5"/>
    </row>
    <row r="40" spans="1:49" ht="15" x14ac:dyDescent="0.25">
      <c r="A40" s="34">
        <f t="shared" si="1"/>
        <v>39</v>
      </c>
      <c r="B40" s="34">
        <v>17882371</v>
      </c>
      <c r="C40" s="34" t="s">
        <v>5</v>
      </c>
      <c r="D40" s="34" t="s">
        <v>15</v>
      </c>
      <c r="E40" s="4"/>
      <c r="F40" s="34">
        <v>44</v>
      </c>
      <c r="G40" s="4" t="s">
        <v>129</v>
      </c>
      <c r="H40" s="34" t="s">
        <v>68</v>
      </c>
      <c r="I40" s="34">
        <v>2866</v>
      </c>
      <c r="J40" s="35" t="s">
        <v>56</v>
      </c>
      <c r="K40" s="34" t="s">
        <v>66</v>
      </c>
      <c r="L40" s="36">
        <v>42681</v>
      </c>
      <c r="M40" s="7">
        <f t="shared" ca="1" si="2"/>
        <v>8.5452054794520542</v>
      </c>
      <c r="N40" s="36">
        <v>33551</v>
      </c>
      <c r="O40" s="37" t="s">
        <v>199</v>
      </c>
      <c r="P40" s="36" t="s">
        <v>198</v>
      </c>
      <c r="Q40" s="36" t="s">
        <v>143</v>
      </c>
      <c r="R40" s="38">
        <v>946747877</v>
      </c>
      <c r="S40" s="38" t="s">
        <v>148</v>
      </c>
      <c r="T40" s="38" t="s">
        <v>142</v>
      </c>
      <c r="U40" s="5"/>
      <c r="V40" s="5">
        <v>6050</v>
      </c>
      <c r="W40" s="5">
        <v>18738</v>
      </c>
      <c r="X40" s="5">
        <v>0</v>
      </c>
      <c r="Y40" s="5">
        <v>19437</v>
      </c>
      <c r="Z40" s="5">
        <v>14744</v>
      </c>
      <c r="AA40" s="5"/>
      <c r="AB40" s="5"/>
      <c r="AC40" s="5">
        <v>30000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2000</v>
      </c>
      <c r="AO40" s="5">
        <v>25824</v>
      </c>
      <c r="AP40" s="5">
        <v>25000</v>
      </c>
      <c r="AQ40" s="5">
        <v>74475</v>
      </c>
      <c r="AR40" s="5">
        <v>20000</v>
      </c>
      <c r="AS40" s="5">
        <v>122496</v>
      </c>
      <c r="AT40" s="5"/>
      <c r="AU40" s="5">
        <v>20000</v>
      </c>
      <c r="AV40" s="5"/>
      <c r="AW40" s="5"/>
    </row>
    <row r="41" spans="1:49" ht="15" x14ac:dyDescent="0.25">
      <c r="A41" s="34">
        <f t="shared" si="1"/>
        <v>40</v>
      </c>
      <c r="B41" s="34">
        <v>11558724</v>
      </c>
      <c r="C41" s="34">
        <v>2</v>
      </c>
      <c r="D41" s="34" t="s">
        <v>50</v>
      </c>
      <c r="E41" s="4"/>
      <c r="F41" s="34">
        <v>44</v>
      </c>
      <c r="G41" s="4" t="s">
        <v>129</v>
      </c>
      <c r="H41" s="34" t="s">
        <v>90</v>
      </c>
      <c r="I41" s="34">
        <v>2866</v>
      </c>
      <c r="J41" s="35" t="s">
        <v>56</v>
      </c>
      <c r="K41" s="34" t="s">
        <v>65</v>
      </c>
      <c r="L41" s="36">
        <v>41897</v>
      </c>
      <c r="M41" s="7">
        <f t="shared" ca="1" si="2"/>
        <v>10.693150684931506</v>
      </c>
      <c r="N41" s="36">
        <v>25830</v>
      </c>
      <c r="O41" s="37"/>
      <c r="U41" s="5"/>
      <c r="V41" s="5"/>
      <c r="W41" s="5">
        <v>0</v>
      </c>
      <c r="X41" s="5">
        <v>0</v>
      </c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0</v>
      </c>
      <c r="AP41" s="5"/>
      <c r="AQ41" s="5"/>
      <c r="AR41" s="5"/>
      <c r="AS41" s="5">
        <v>0</v>
      </c>
      <c r="AT41" s="5"/>
      <c r="AU41" s="5"/>
      <c r="AV41" s="5"/>
      <c r="AW41" s="5"/>
    </row>
    <row r="42" spans="1:49" ht="15" x14ac:dyDescent="0.25">
      <c r="A42" s="34">
        <f t="shared" si="1"/>
        <v>41</v>
      </c>
      <c r="B42" s="34">
        <v>12371390</v>
      </c>
      <c r="C42" s="34">
        <v>7</v>
      </c>
      <c r="D42" s="34" t="s">
        <v>96</v>
      </c>
      <c r="E42" s="4"/>
      <c r="F42" s="34">
        <v>30</v>
      </c>
      <c r="G42" s="4" t="s">
        <v>129</v>
      </c>
      <c r="H42" s="39" t="s">
        <v>127</v>
      </c>
      <c r="I42" s="34">
        <v>679</v>
      </c>
      <c r="J42" s="35" t="s">
        <v>57</v>
      </c>
      <c r="K42" s="34" t="s">
        <v>57</v>
      </c>
      <c r="L42" s="36">
        <v>44398</v>
      </c>
      <c r="M42" s="7">
        <f t="shared" ca="1" si="2"/>
        <v>3.8410958904109589</v>
      </c>
      <c r="N42" s="36">
        <v>26633</v>
      </c>
      <c r="O42" s="37"/>
      <c r="U42" s="5"/>
      <c r="V42" s="5"/>
      <c r="W42" s="5"/>
      <c r="X42" s="5"/>
      <c r="Y42" s="5">
        <v>20460</v>
      </c>
      <c r="Z42" s="5">
        <v>15520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>
        <v>217875</v>
      </c>
      <c r="AO42" s="5">
        <v>85249</v>
      </c>
      <c r="AP42" s="5"/>
      <c r="AQ42" s="5">
        <v>15688</v>
      </c>
      <c r="AR42" s="5"/>
      <c r="AS42" s="5"/>
      <c r="AT42" s="5"/>
      <c r="AU42" s="5"/>
      <c r="AV42" s="5"/>
      <c r="AW42" s="5">
        <v>47950</v>
      </c>
    </row>
    <row r="43" spans="1:49" ht="15" x14ac:dyDescent="0.25">
      <c r="A43" s="34">
        <f t="shared" si="1"/>
        <v>42</v>
      </c>
      <c r="B43" s="34">
        <v>15946978</v>
      </c>
      <c r="C43" s="34">
        <v>6</v>
      </c>
      <c r="D43" s="34" t="s">
        <v>43</v>
      </c>
      <c r="E43" s="4"/>
      <c r="F43" s="34">
        <v>20</v>
      </c>
      <c r="G43" s="4" t="s">
        <v>129</v>
      </c>
      <c r="H43" s="39" t="s">
        <v>79</v>
      </c>
      <c r="I43" s="34">
        <v>2866</v>
      </c>
      <c r="J43" s="35" t="s">
        <v>56</v>
      </c>
      <c r="K43" s="34" t="s">
        <v>84</v>
      </c>
      <c r="L43" s="36">
        <v>41918</v>
      </c>
      <c r="M43" s="7">
        <f t="shared" ca="1" si="2"/>
        <v>10.635616438356164</v>
      </c>
      <c r="N43" s="36">
        <v>31033</v>
      </c>
      <c r="O43" s="37" t="s">
        <v>152</v>
      </c>
      <c r="P43" s="36" t="s">
        <v>151</v>
      </c>
      <c r="Q43" s="36" t="s">
        <v>143</v>
      </c>
      <c r="R43" s="38">
        <v>967490207</v>
      </c>
      <c r="S43" s="38" t="s">
        <v>145</v>
      </c>
      <c r="T43" s="38" t="s">
        <v>142</v>
      </c>
      <c r="U43" s="5"/>
      <c r="V43" s="5">
        <v>31194</v>
      </c>
      <c r="W43" s="5">
        <v>8328</v>
      </c>
      <c r="X43" s="5">
        <v>8328</v>
      </c>
      <c r="Y43" s="5">
        <v>6138</v>
      </c>
      <c r="Z43" s="5">
        <v>4656</v>
      </c>
      <c r="AA43" s="5"/>
      <c r="AB43" s="5"/>
      <c r="AC43" s="5">
        <v>13333</v>
      </c>
      <c r="AD43" s="5"/>
      <c r="AE43" s="5"/>
      <c r="AF43" s="5"/>
      <c r="AG43" s="5"/>
      <c r="AH43" s="5"/>
      <c r="AI43" s="5"/>
      <c r="AJ43" s="5"/>
      <c r="AK43" s="5">
        <v>110854</v>
      </c>
      <c r="AL43" s="5"/>
      <c r="AM43" s="5"/>
      <c r="AN43" s="5"/>
      <c r="AO43" s="5">
        <v>0</v>
      </c>
      <c r="AP43" s="5">
        <v>11111</v>
      </c>
      <c r="AQ43" s="5">
        <v>33525</v>
      </c>
      <c r="AR43" s="5">
        <v>8889</v>
      </c>
      <c r="AS43" s="5">
        <v>49514</v>
      </c>
      <c r="AT43" s="5"/>
      <c r="AU43" s="5">
        <v>8889</v>
      </c>
      <c r="AV43" s="5"/>
      <c r="AW43" s="5"/>
    </row>
    <row r="44" spans="1:49" ht="15" x14ac:dyDescent="0.25">
      <c r="A44" s="34">
        <f t="shared" si="1"/>
        <v>43</v>
      </c>
      <c r="B44" s="34">
        <v>19699295</v>
      </c>
      <c r="C44" s="34">
        <v>2</v>
      </c>
      <c r="D44" s="34" t="s">
        <v>8</v>
      </c>
      <c r="E44" s="4"/>
      <c r="F44" s="34">
        <v>44</v>
      </c>
      <c r="G44" s="4" t="s">
        <v>129</v>
      </c>
      <c r="H44" s="34" t="s">
        <v>62</v>
      </c>
      <c r="I44" s="34">
        <v>679</v>
      </c>
      <c r="J44" s="35" t="s">
        <v>57</v>
      </c>
      <c r="K44" s="34" t="s">
        <v>57</v>
      </c>
      <c r="L44" s="36">
        <v>43136</v>
      </c>
      <c r="M44" s="7">
        <f t="shared" ca="1" si="2"/>
        <v>7.2986301369863016</v>
      </c>
      <c r="N44" s="36">
        <v>35567</v>
      </c>
      <c r="O44" s="37" t="s">
        <v>169</v>
      </c>
      <c r="P44" s="36" t="s">
        <v>168</v>
      </c>
      <c r="Q44" s="36" t="s">
        <v>143</v>
      </c>
      <c r="R44" s="38">
        <v>973499875</v>
      </c>
      <c r="S44" s="38" t="s">
        <v>162</v>
      </c>
      <c r="T44" s="38" t="s">
        <v>142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>
        <v>0</v>
      </c>
      <c r="AP44" s="5"/>
      <c r="AQ44" s="5"/>
      <c r="AR44" s="5"/>
      <c r="AS44" s="5"/>
      <c r="AT44" s="5"/>
      <c r="AU44" s="5"/>
      <c r="AV44" s="5"/>
      <c r="AW44" s="5"/>
    </row>
    <row r="45" spans="1:49" ht="15" x14ac:dyDescent="0.25">
      <c r="A45" s="34">
        <f t="shared" si="1"/>
        <v>44</v>
      </c>
      <c r="B45" s="34">
        <v>17182108</v>
      </c>
      <c r="C45" s="34">
        <v>8</v>
      </c>
      <c r="D45" s="34" t="s">
        <v>37</v>
      </c>
      <c r="E45" s="4"/>
      <c r="F45" s="34">
        <v>44</v>
      </c>
      <c r="G45" s="4" t="s">
        <v>129</v>
      </c>
      <c r="H45" s="34" t="s">
        <v>83</v>
      </c>
      <c r="I45" s="34">
        <v>653</v>
      </c>
      <c r="J45" s="35" t="s">
        <v>81</v>
      </c>
      <c r="K45" s="34" t="s">
        <v>81</v>
      </c>
      <c r="L45" s="36">
        <v>42968</v>
      </c>
      <c r="M45" s="7">
        <f t="shared" ca="1" si="2"/>
        <v>7.7589041095890412</v>
      </c>
      <c r="N45" s="36">
        <v>32661</v>
      </c>
      <c r="O45" s="37"/>
      <c r="U45" s="5"/>
      <c r="V45" s="5"/>
      <c r="W45" s="5">
        <v>18738</v>
      </c>
      <c r="X45" s="5">
        <v>18738</v>
      </c>
      <c r="Y45" s="5">
        <v>22506</v>
      </c>
      <c r="Z45" s="5">
        <v>17072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>
        <v>24655</v>
      </c>
      <c r="AM45" s="5"/>
      <c r="AN45" s="5"/>
      <c r="AO45" s="5">
        <v>0</v>
      </c>
      <c r="AP45" s="5"/>
      <c r="AQ45" s="5"/>
      <c r="AR45" s="5"/>
      <c r="AS45" s="5"/>
      <c r="AT45" s="5"/>
      <c r="AU45" s="5"/>
      <c r="AV45" s="5"/>
      <c r="AW45" s="5"/>
    </row>
    <row r="46" spans="1:49" ht="15" x14ac:dyDescent="0.25">
      <c r="A46" s="34">
        <f t="shared" si="1"/>
        <v>45</v>
      </c>
      <c r="B46" s="34">
        <v>18282236</v>
      </c>
      <c r="C46" s="34">
        <v>1</v>
      </c>
      <c r="D46" s="34" t="s">
        <v>94</v>
      </c>
      <c r="E46" s="4"/>
      <c r="F46" s="34">
        <v>44</v>
      </c>
      <c r="G46" s="4" t="s">
        <v>129</v>
      </c>
      <c r="H46" s="34" t="s">
        <v>83</v>
      </c>
      <c r="I46" s="34">
        <v>653</v>
      </c>
      <c r="J46" s="35" t="s">
        <v>81</v>
      </c>
      <c r="K46" s="34" t="s">
        <v>81</v>
      </c>
      <c r="L46" s="36">
        <v>44417</v>
      </c>
      <c r="M46" s="7">
        <f t="shared" ca="1" si="2"/>
        <v>3.7890410958904108</v>
      </c>
      <c r="N46" s="36">
        <v>33988</v>
      </c>
      <c r="O46" s="37"/>
      <c r="U46" s="5"/>
      <c r="V46" s="5"/>
      <c r="W46" s="5">
        <v>18738</v>
      </c>
      <c r="X46" s="5">
        <v>18738</v>
      </c>
      <c r="Y46" s="5">
        <v>12276</v>
      </c>
      <c r="Z46" s="5">
        <v>9312</v>
      </c>
      <c r="AA46" s="5"/>
      <c r="AB46" s="5"/>
      <c r="AC46" s="5"/>
      <c r="AD46" s="5"/>
      <c r="AE46" s="5"/>
      <c r="AF46" s="5"/>
      <c r="AG46" s="5"/>
      <c r="AH46" s="5">
        <v>30000</v>
      </c>
      <c r="AI46" s="5"/>
      <c r="AJ46" s="5">
        <v>110854</v>
      </c>
      <c r="AK46" s="5"/>
      <c r="AL46" s="5"/>
      <c r="AM46" s="5"/>
      <c r="AN46" s="5"/>
      <c r="AO46" s="5">
        <v>0</v>
      </c>
      <c r="AP46" s="5"/>
      <c r="AQ46" s="5"/>
      <c r="AR46" s="5"/>
      <c r="AS46" s="5"/>
      <c r="AT46" s="5"/>
      <c r="AU46" s="5"/>
      <c r="AV46" s="5"/>
      <c r="AW46" s="5"/>
    </row>
    <row r="47" spans="1:49" ht="15" x14ac:dyDescent="0.25">
      <c r="A47" s="34">
        <f t="shared" si="1"/>
        <v>46</v>
      </c>
      <c r="B47" s="34">
        <v>25735658</v>
      </c>
      <c r="C47" s="34">
        <v>2</v>
      </c>
      <c r="D47" s="34" t="s">
        <v>9</v>
      </c>
      <c r="E47" s="4"/>
      <c r="F47" s="34">
        <v>44</v>
      </c>
      <c r="G47" s="4" t="s">
        <v>129</v>
      </c>
      <c r="H47" s="34" t="s">
        <v>62</v>
      </c>
      <c r="I47" s="34">
        <v>679</v>
      </c>
      <c r="J47" s="35" t="s">
        <v>57</v>
      </c>
      <c r="K47" s="34" t="s">
        <v>57</v>
      </c>
      <c r="L47" s="36">
        <v>42891</v>
      </c>
      <c r="M47" s="7">
        <f t="shared" ca="1" si="2"/>
        <v>7.9698630136986299</v>
      </c>
      <c r="N47" s="36">
        <v>28750</v>
      </c>
      <c r="O47" s="37" t="s">
        <v>175</v>
      </c>
      <c r="P47" s="36" t="s">
        <v>174</v>
      </c>
      <c r="Q47" s="36" t="s">
        <v>143</v>
      </c>
      <c r="R47" s="38">
        <v>999602523</v>
      </c>
      <c r="S47" s="38" t="s">
        <v>145</v>
      </c>
      <c r="T47" s="38" t="s">
        <v>142</v>
      </c>
      <c r="U47" s="5"/>
      <c r="V47" s="5"/>
      <c r="W47" s="5"/>
      <c r="X47" s="5"/>
      <c r="Y47" s="5">
        <v>20460</v>
      </c>
      <c r="Z47" s="5">
        <v>15520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>
        <v>24655</v>
      </c>
      <c r="AM47" s="5"/>
      <c r="AN47" s="5">
        <v>267503</v>
      </c>
      <c r="AO47" s="5">
        <v>134615</v>
      </c>
      <c r="AP47" s="5"/>
      <c r="AQ47" s="5">
        <v>17063</v>
      </c>
      <c r="AR47" s="5"/>
      <c r="AS47" s="5"/>
      <c r="AT47" s="5"/>
      <c r="AU47" s="5"/>
      <c r="AV47" s="5"/>
      <c r="AW47" s="5">
        <v>164150</v>
      </c>
    </row>
    <row r="48" spans="1:49" ht="15" x14ac:dyDescent="0.25">
      <c r="A48" s="34">
        <f t="shared" si="1"/>
        <v>47</v>
      </c>
      <c r="B48" s="34">
        <v>18577213</v>
      </c>
      <c r="C48" s="34">
        <v>6</v>
      </c>
      <c r="D48" s="34" t="s">
        <v>228</v>
      </c>
      <c r="F48" s="34">
        <v>30</v>
      </c>
      <c r="G48" s="34" t="s">
        <v>129</v>
      </c>
      <c r="H48" s="39" t="s">
        <v>127</v>
      </c>
      <c r="J48" s="35" t="s">
        <v>57</v>
      </c>
      <c r="L48" s="36">
        <v>44907</v>
      </c>
      <c r="M48" s="7">
        <f t="shared" ca="1" si="2"/>
        <v>2.4465753424657533</v>
      </c>
      <c r="N48" s="36">
        <v>34224</v>
      </c>
      <c r="O48" s="37"/>
    </row>
    <row r="49" spans="1:49" ht="15" x14ac:dyDescent="0.25">
      <c r="A49" s="34">
        <f t="shared" si="1"/>
        <v>48</v>
      </c>
      <c r="B49" s="34">
        <v>9771330</v>
      </c>
      <c r="C49" s="34">
        <v>8</v>
      </c>
      <c r="D49" s="34" t="s">
        <v>24</v>
      </c>
      <c r="E49" s="4"/>
      <c r="F49" s="34">
        <v>40</v>
      </c>
      <c r="G49" s="4" t="s">
        <v>129</v>
      </c>
      <c r="H49" s="34" t="s">
        <v>75</v>
      </c>
      <c r="I49" s="34">
        <v>2866</v>
      </c>
      <c r="J49" s="35" t="s">
        <v>57</v>
      </c>
      <c r="K49" s="34" t="s">
        <v>65</v>
      </c>
      <c r="L49" s="36">
        <v>41309</v>
      </c>
      <c r="M49" s="7">
        <f t="shared" ca="1" si="2"/>
        <v>12.304109589041095</v>
      </c>
      <c r="N49" s="36">
        <v>25026</v>
      </c>
      <c r="O49" s="37" t="s">
        <v>171</v>
      </c>
      <c r="P49" s="36" t="s">
        <v>170</v>
      </c>
      <c r="Q49" s="36" t="s">
        <v>143</v>
      </c>
      <c r="R49" s="38">
        <v>987800411</v>
      </c>
      <c r="S49" s="38" t="s">
        <v>162</v>
      </c>
      <c r="T49" s="38" t="s">
        <v>142</v>
      </c>
      <c r="U49" s="5"/>
      <c r="V49" s="5">
        <v>6050</v>
      </c>
      <c r="W49" s="5"/>
      <c r="X49" s="5"/>
      <c r="Y49" s="5">
        <v>18414</v>
      </c>
      <c r="Z49" s="5">
        <v>13968</v>
      </c>
      <c r="AA49" s="5"/>
      <c r="AB49" s="5"/>
      <c r="AC49" s="5">
        <v>30000</v>
      </c>
      <c r="AD49" s="5"/>
      <c r="AE49" s="5"/>
      <c r="AF49" s="5">
        <v>375000</v>
      </c>
      <c r="AG49" s="5"/>
      <c r="AH49" s="5"/>
      <c r="AI49" s="5"/>
      <c r="AJ49" s="5"/>
      <c r="AK49" s="5"/>
      <c r="AL49" s="5">
        <v>24655</v>
      </c>
      <c r="AM49" s="5"/>
      <c r="AN49" s="5"/>
      <c r="AO49" s="5">
        <v>817</v>
      </c>
      <c r="AP49" s="5">
        <v>25000</v>
      </c>
      <c r="AQ49" s="5">
        <v>450</v>
      </c>
      <c r="AR49" s="5"/>
      <c r="AS49" s="5">
        <v>110614</v>
      </c>
      <c r="AT49" s="5"/>
      <c r="AU49" s="5"/>
      <c r="AV49" s="5"/>
      <c r="AW49" s="5"/>
    </row>
    <row r="50" spans="1:49" ht="15" x14ac:dyDescent="0.25">
      <c r="A50" s="34">
        <f t="shared" si="1"/>
        <v>49</v>
      </c>
      <c r="B50" s="34">
        <v>13266064</v>
      </c>
      <c r="C50" s="34">
        <v>6</v>
      </c>
      <c r="D50" s="34" t="s">
        <v>101</v>
      </c>
      <c r="E50" s="4"/>
      <c r="F50" s="34">
        <v>44</v>
      </c>
      <c r="G50" s="4" t="s">
        <v>129</v>
      </c>
      <c r="H50" s="34" t="s">
        <v>74</v>
      </c>
      <c r="I50" s="34">
        <v>983</v>
      </c>
      <c r="J50" s="35" t="s">
        <v>133</v>
      </c>
      <c r="K50" s="34" t="s">
        <v>133</v>
      </c>
      <c r="L50" s="36">
        <v>43073</v>
      </c>
      <c r="M50" s="7">
        <f t="shared" ca="1" si="2"/>
        <v>7.4712328767123291</v>
      </c>
      <c r="N50" s="36">
        <v>28272</v>
      </c>
      <c r="O50" s="37"/>
      <c r="U50" s="5"/>
      <c r="V50" s="5"/>
      <c r="W50" s="5"/>
      <c r="X50" s="5"/>
      <c r="Y50" s="5">
        <v>1001</v>
      </c>
      <c r="Z50" s="5">
        <v>776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>
        <v>0</v>
      </c>
      <c r="AP50" s="5"/>
      <c r="AQ50" s="5">
        <v>31725</v>
      </c>
      <c r="AR50" s="5"/>
      <c r="AS50" s="5"/>
      <c r="AT50" s="5"/>
      <c r="AU50" s="5"/>
      <c r="AV50" s="5"/>
      <c r="AW50" s="5"/>
    </row>
    <row r="51" spans="1:49" ht="15" x14ac:dyDescent="0.25">
      <c r="A51" s="34">
        <f t="shared" si="1"/>
        <v>50</v>
      </c>
      <c r="B51" s="34">
        <v>12775545</v>
      </c>
      <c r="C51" s="34">
        <v>0</v>
      </c>
      <c r="D51" s="34" t="s">
        <v>38</v>
      </c>
      <c r="E51" s="4"/>
      <c r="F51" s="34">
        <v>44</v>
      </c>
      <c r="G51" s="4" t="s">
        <v>130</v>
      </c>
      <c r="H51" s="34" t="s">
        <v>83</v>
      </c>
      <c r="I51" s="34">
        <v>436</v>
      </c>
      <c r="J51" s="35" t="s">
        <v>82</v>
      </c>
      <c r="K51" s="34" t="s">
        <v>82</v>
      </c>
      <c r="L51" s="36">
        <v>38596</v>
      </c>
      <c r="M51" s="7">
        <f t="shared" ca="1" si="2"/>
        <v>19.736986301369864</v>
      </c>
      <c r="N51" s="36">
        <v>27402</v>
      </c>
      <c r="O51" s="37" t="s">
        <v>177</v>
      </c>
      <c r="P51" s="36" t="s">
        <v>176</v>
      </c>
      <c r="Q51" s="36" t="s">
        <v>143</v>
      </c>
      <c r="R51" s="38">
        <v>982974055</v>
      </c>
      <c r="S51" s="38" t="s">
        <v>145</v>
      </c>
      <c r="T51" s="38" t="s">
        <v>142</v>
      </c>
      <c r="U51" s="5"/>
      <c r="V51" s="5">
        <v>9075</v>
      </c>
      <c r="W51" s="5"/>
      <c r="X51" s="5"/>
      <c r="Y51" s="5">
        <v>15345</v>
      </c>
      <c r="Z51" s="5">
        <v>11640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>
        <v>0</v>
      </c>
      <c r="AP51" s="5"/>
      <c r="AQ51" s="5"/>
      <c r="AR51" s="5"/>
      <c r="AS51" s="5"/>
      <c r="AT51" s="5"/>
      <c r="AU51" s="5"/>
      <c r="AV51" s="5"/>
      <c r="AW51" s="5"/>
    </row>
    <row r="52" spans="1:49" ht="15" x14ac:dyDescent="0.25">
      <c r="A52" s="34">
        <f t="shared" si="1"/>
        <v>51</v>
      </c>
      <c r="B52" s="34">
        <v>11368841</v>
      </c>
      <c r="C52" s="34">
        <v>6</v>
      </c>
      <c r="D52" s="34" t="s">
        <v>39</v>
      </c>
      <c r="E52" s="4"/>
      <c r="F52" s="34">
        <v>44</v>
      </c>
      <c r="G52" s="4" t="s">
        <v>129</v>
      </c>
      <c r="H52" s="34" t="s">
        <v>83</v>
      </c>
      <c r="I52" s="34">
        <v>653</v>
      </c>
      <c r="J52" s="35" t="s">
        <v>81</v>
      </c>
      <c r="K52" s="34" t="s">
        <v>81</v>
      </c>
      <c r="L52" s="36">
        <v>41932</v>
      </c>
      <c r="M52" s="7">
        <f t="shared" ca="1" si="2"/>
        <v>10.597260273972603</v>
      </c>
      <c r="N52" s="36">
        <v>25541</v>
      </c>
      <c r="O52" s="37" t="s">
        <v>179</v>
      </c>
      <c r="P52" s="36" t="s">
        <v>178</v>
      </c>
      <c r="Q52" s="36" t="s">
        <v>143</v>
      </c>
      <c r="R52" s="38">
        <v>985066906</v>
      </c>
      <c r="S52" s="38" t="s">
        <v>217</v>
      </c>
      <c r="T52" s="38" t="s">
        <v>142</v>
      </c>
      <c r="U52" s="5"/>
      <c r="V52" s="5"/>
      <c r="W52" s="5">
        <v>18738</v>
      </c>
      <c r="X52" s="5">
        <v>0</v>
      </c>
      <c r="Y52" s="5">
        <v>20460</v>
      </c>
      <c r="Z52" s="5">
        <v>15520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>
        <v>0</v>
      </c>
      <c r="AP52" s="5"/>
      <c r="AQ52" s="5"/>
      <c r="AR52" s="5"/>
      <c r="AS52" s="5"/>
      <c r="AT52" s="5"/>
      <c r="AU52" s="5"/>
      <c r="AV52" s="5"/>
      <c r="AW52" s="5"/>
    </row>
    <row r="53" spans="1:49" ht="15" x14ac:dyDescent="0.25">
      <c r="A53" s="34">
        <f t="shared" si="1"/>
        <v>52</v>
      </c>
      <c r="B53" s="34">
        <v>17509057</v>
      </c>
      <c r="C53" s="34">
        <v>6</v>
      </c>
      <c r="D53" s="34" t="s">
        <v>23</v>
      </c>
      <c r="E53" s="4"/>
      <c r="F53" s="34">
        <v>44</v>
      </c>
      <c r="G53" s="4" t="s">
        <v>129</v>
      </c>
      <c r="H53" s="34" t="s">
        <v>76</v>
      </c>
      <c r="I53" s="34">
        <v>2866</v>
      </c>
      <c r="J53" s="35" t="s">
        <v>56</v>
      </c>
      <c r="K53" s="34" t="s">
        <v>65</v>
      </c>
      <c r="L53" s="36">
        <v>42296</v>
      </c>
      <c r="M53" s="7">
        <f t="shared" ca="1" si="2"/>
        <v>9.6</v>
      </c>
      <c r="N53" s="36">
        <v>33013</v>
      </c>
      <c r="O53" s="37" t="s">
        <v>188</v>
      </c>
      <c r="P53" s="36" t="s">
        <v>187</v>
      </c>
      <c r="Q53" s="36" t="s">
        <v>147</v>
      </c>
      <c r="R53" s="38">
        <v>946405721</v>
      </c>
      <c r="S53" s="38" t="s">
        <v>148</v>
      </c>
      <c r="T53" s="38" t="s">
        <v>142</v>
      </c>
      <c r="U53" s="5">
        <v>60000</v>
      </c>
      <c r="V53" s="5"/>
      <c r="W53" s="5">
        <v>18738</v>
      </c>
      <c r="X53" s="5">
        <v>18738</v>
      </c>
      <c r="Y53" s="5">
        <v>20460</v>
      </c>
      <c r="Z53" s="5">
        <v>15520</v>
      </c>
      <c r="AA53" s="5"/>
      <c r="AB53" s="5"/>
      <c r="AC53" s="5">
        <v>29000</v>
      </c>
      <c r="AD53" s="5"/>
      <c r="AE53" s="5"/>
      <c r="AF53" s="5"/>
      <c r="AG53" s="5"/>
      <c r="AH53" s="5"/>
      <c r="AI53" s="5"/>
      <c r="AJ53" s="5"/>
      <c r="AK53" s="5"/>
      <c r="AL53" s="5">
        <v>24655</v>
      </c>
      <c r="AM53" s="5"/>
      <c r="AN53" s="5"/>
      <c r="AO53" s="5">
        <v>101</v>
      </c>
      <c r="AP53" s="5">
        <v>25000</v>
      </c>
      <c r="AQ53" s="5">
        <v>338</v>
      </c>
      <c r="AR53" s="5">
        <v>19333</v>
      </c>
      <c r="AS53" s="5">
        <v>121091</v>
      </c>
      <c r="AT53" s="5"/>
      <c r="AU53" s="5">
        <v>19333</v>
      </c>
      <c r="AV53" s="5"/>
      <c r="AW53" s="5"/>
    </row>
    <row r="54" spans="1:49" ht="15" x14ac:dyDescent="0.25">
      <c r="A54" s="34">
        <f t="shared" si="1"/>
        <v>53</v>
      </c>
      <c r="B54" s="51">
        <v>21764650</v>
      </c>
      <c r="C54" s="51">
        <v>2</v>
      </c>
      <c r="D54" s="34" t="s">
        <v>546</v>
      </c>
      <c r="E54" s="71"/>
      <c r="F54" s="51">
        <v>20</v>
      </c>
      <c r="G54" s="4" t="s">
        <v>129</v>
      </c>
      <c r="H54" s="51" t="s">
        <v>85</v>
      </c>
      <c r="I54" s="51"/>
      <c r="J54" s="53" t="s">
        <v>317</v>
      </c>
      <c r="K54" s="51"/>
      <c r="L54" s="54">
        <v>45339</v>
      </c>
      <c r="M54" s="72">
        <f t="shared" ca="1" si="2"/>
        <v>1.263013698630137</v>
      </c>
      <c r="N54" s="54">
        <v>38375</v>
      </c>
      <c r="O54" s="37" t="s">
        <v>547</v>
      </c>
      <c r="P54" s="54"/>
      <c r="Q54" s="54"/>
      <c r="R54" s="56"/>
      <c r="S54" s="56"/>
      <c r="T54" s="56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</row>
    <row r="55" spans="1:49" ht="15" x14ac:dyDescent="0.25">
      <c r="A55" s="34">
        <f t="shared" si="1"/>
        <v>54</v>
      </c>
      <c r="B55" s="34">
        <v>17154771</v>
      </c>
      <c r="C55" s="34">
        <v>7</v>
      </c>
      <c r="D55" s="34" t="s">
        <v>46</v>
      </c>
      <c r="E55" s="4"/>
      <c r="F55" s="34">
        <v>40</v>
      </c>
      <c r="G55" s="4" t="s">
        <v>129</v>
      </c>
      <c r="H55" s="34" t="s">
        <v>86</v>
      </c>
      <c r="I55" s="34">
        <v>2866</v>
      </c>
      <c r="J55" s="35" t="s">
        <v>56</v>
      </c>
      <c r="K55" s="34" t="s">
        <v>65</v>
      </c>
      <c r="L55" s="36">
        <v>41015</v>
      </c>
      <c r="M55" s="7">
        <f t="shared" ca="1" si="2"/>
        <v>13.109589041095891</v>
      </c>
      <c r="N55" s="36">
        <v>32434</v>
      </c>
      <c r="O55" s="37" t="s">
        <v>184</v>
      </c>
      <c r="P55" s="36" t="s">
        <v>183</v>
      </c>
      <c r="Q55" s="36" t="s">
        <v>143</v>
      </c>
      <c r="R55" s="38">
        <v>998315729</v>
      </c>
      <c r="S55" s="38" t="s">
        <v>148</v>
      </c>
      <c r="T55" s="38" t="s">
        <v>142</v>
      </c>
      <c r="U55" s="5"/>
      <c r="V55" s="5">
        <v>31194</v>
      </c>
      <c r="W55" s="5">
        <v>0</v>
      </c>
      <c r="X55" s="5">
        <v>0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>
        <v>0</v>
      </c>
      <c r="AP55" s="5">
        <v>6250</v>
      </c>
      <c r="AQ55" s="5"/>
      <c r="AR55" s="5"/>
      <c r="AS55" s="5">
        <v>0</v>
      </c>
      <c r="AT55" s="5"/>
      <c r="AU55" s="5"/>
      <c r="AV55" s="5"/>
      <c r="AW55" s="5"/>
    </row>
    <row r="56" spans="1:49" ht="15" x14ac:dyDescent="0.25">
      <c r="A56" s="34">
        <f t="shared" si="1"/>
        <v>55</v>
      </c>
      <c r="B56" s="34">
        <v>20061719</v>
      </c>
      <c r="C56" s="34">
        <v>3</v>
      </c>
      <c r="D56" s="34" t="s">
        <v>238</v>
      </c>
      <c r="E56" s="40"/>
      <c r="F56" s="34">
        <v>20</v>
      </c>
      <c r="G56" s="40" t="s">
        <v>129</v>
      </c>
      <c r="H56" s="34" t="s">
        <v>60</v>
      </c>
      <c r="J56" s="35" t="s">
        <v>59</v>
      </c>
      <c r="L56" s="36">
        <v>44774</v>
      </c>
      <c r="M56" s="41">
        <f t="shared" ca="1" si="2"/>
        <v>2.8109589041095893</v>
      </c>
      <c r="N56" s="36">
        <v>36069</v>
      </c>
      <c r="O56" s="37" t="s">
        <v>253</v>
      </c>
      <c r="P56" s="36" t="s">
        <v>254</v>
      </c>
      <c r="Q56" s="36" t="s">
        <v>255</v>
      </c>
      <c r="R56" s="38">
        <v>948740451</v>
      </c>
      <c r="S56" s="38" t="s">
        <v>148</v>
      </c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</row>
    <row r="57" spans="1:49" ht="15" x14ac:dyDescent="0.25">
      <c r="A57" s="34">
        <f t="shared" si="1"/>
        <v>56</v>
      </c>
      <c r="B57" s="51">
        <v>21737318</v>
      </c>
      <c r="C57" s="51">
        <v>2</v>
      </c>
      <c r="D57" s="51" t="s">
        <v>566</v>
      </c>
      <c r="E57" s="52"/>
      <c r="F57" s="51">
        <v>20</v>
      </c>
      <c r="G57" s="52" t="s">
        <v>129</v>
      </c>
      <c r="H57" s="51" t="s">
        <v>85</v>
      </c>
      <c r="I57" s="51"/>
      <c r="J57" s="53" t="s">
        <v>317</v>
      </c>
      <c r="K57" s="51"/>
      <c r="L57" s="54">
        <v>45397</v>
      </c>
      <c r="M57" s="55">
        <f t="shared" ca="1" si="2"/>
        <v>1.1041095890410959</v>
      </c>
      <c r="N57" s="54">
        <v>38252</v>
      </c>
      <c r="O57" s="37" t="s">
        <v>567</v>
      </c>
      <c r="P57" s="54"/>
      <c r="Q57" s="54"/>
      <c r="R57" s="56"/>
      <c r="S57" s="56"/>
      <c r="T57" s="56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</row>
    <row r="58" spans="1:49" ht="15" x14ac:dyDescent="0.25">
      <c r="A58" s="34">
        <f t="shared" si="1"/>
        <v>57</v>
      </c>
      <c r="B58" s="34">
        <v>18254464</v>
      </c>
      <c r="C58" s="34">
        <v>7</v>
      </c>
      <c r="D58" s="34" t="s">
        <v>28</v>
      </c>
      <c r="E58" s="4"/>
      <c r="F58" s="34">
        <v>44</v>
      </c>
      <c r="G58" s="4" t="s">
        <v>129</v>
      </c>
      <c r="H58" s="34" t="s">
        <v>80</v>
      </c>
      <c r="I58" s="34">
        <v>2866</v>
      </c>
      <c r="J58" s="35" t="s">
        <v>56</v>
      </c>
      <c r="K58" s="34" t="s">
        <v>78</v>
      </c>
      <c r="L58" s="36">
        <v>42982</v>
      </c>
      <c r="M58" s="7">
        <f t="shared" ca="1" si="2"/>
        <v>7.720547945205479</v>
      </c>
      <c r="N58" s="36">
        <v>34053</v>
      </c>
      <c r="O58" s="37" t="s">
        <v>193</v>
      </c>
      <c r="P58" s="36" t="s">
        <v>192</v>
      </c>
      <c r="Q58" s="36" t="s">
        <v>191</v>
      </c>
      <c r="R58" s="38">
        <v>977040447</v>
      </c>
      <c r="S58" s="38" t="s">
        <v>148</v>
      </c>
      <c r="T58" s="38" t="s">
        <v>142</v>
      </c>
      <c r="U58" s="5"/>
      <c r="V58" s="5">
        <v>3025</v>
      </c>
      <c r="W58" s="5">
        <v>0</v>
      </c>
      <c r="X58" s="5">
        <v>18738</v>
      </c>
      <c r="Y58" s="5">
        <v>18414</v>
      </c>
      <c r="Z58" s="5">
        <v>13968</v>
      </c>
      <c r="AA58" s="5"/>
      <c r="AB58" s="5"/>
      <c r="AC58" s="5">
        <v>30000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>
        <v>1767</v>
      </c>
      <c r="AP58" s="5">
        <v>25000</v>
      </c>
      <c r="AQ58" s="5"/>
      <c r="AR58" s="5">
        <v>20000</v>
      </c>
      <c r="AS58" s="5">
        <v>107139</v>
      </c>
      <c r="AT58" s="5"/>
      <c r="AU58" s="5">
        <v>20000</v>
      </c>
      <c r="AV58" s="5"/>
      <c r="AW58" s="5"/>
    </row>
    <row r="59" spans="1:49" ht="15" x14ac:dyDescent="0.25">
      <c r="A59" s="34">
        <f t="shared" si="1"/>
        <v>58</v>
      </c>
      <c r="B59" s="34">
        <v>19923469</v>
      </c>
      <c r="C59" s="34">
        <v>2</v>
      </c>
      <c r="D59" s="34" t="s">
        <v>99</v>
      </c>
      <c r="E59" s="4"/>
      <c r="F59" s="34">
        <v>30</v>
      </c>
      <c r="G59" s="4" t="s">
        <v>129</v>
      </c>
      <c r="H59" s="34" t="s">
        <v>70</v>
      </c>
      <c r="I59" s="34">
        <v>48</v>
      </c>
      <c r="J59" s="35" t="s">
        <v>69</v>
      </c>
      <c r="K59" s="34" t="s">
        <v>69</v>
      </c>
      <c r="L59" s="36">
        <v>44539</v>
      </c>
      <c r="M59" s="7">
        <f t="shared" ref="M59:M67" ca="1" si="3">+(TODAY()-L59)/365</f>
        <v>3.4547945205479453</v>
      </c>
      <c r="N59" s="36">
        <v>35890</v>
      </c>
      <c r="O59" s="37"/>
      <c r="U59" s="5"/>
      <c r="V59" s="5"/>
      <c r="W59" s="5">
        <v>6662</v>
      </c>
      <c r="X59" s="5">
        <v>6662</v>
      </c>
      <c r="Y59" s="5">
        <v>10230</v>
      </c>
      <c r="Z59" s="5">
        <v>7760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>
        <v>0</v>
      </c>
      <c r="AP59" s="5"/>
      <c r="AQ59" s="5"/>
      <c r="AR59" s="5"/>
      <c r="AS59" s="5"/>
      <c r="AT59" s="5"/>
      <c r="AU59" s="5"/>
      <c r="AV59" s="5"/>
      <c r="AW59" s="5"/>
    </row>
    <row r="60" spans="1:49" ht="15" x14ac:dyDescent="0.25">
      <c r="A60" s="34">
        <f t="shared" si="1"/>
        <v>59</v>
      </c>
      <c r="B60" s="34">
        <v>17443988</v>
      </c>
      <c r="C60" s="34">
        <v>5</v>
      </c>
      <c r="D60" s="34" t="s">
        <v>29</v>
      </c>
      <c r="E60" s="4"/>
      <c r="F60" s="34">
        <v>44</v>
      </c>
      <c r="G60" s="4" t="s">
        <v>129</v>
      </c>
      <c r="H60" s="34" t="s">
        <v>80</v>
      </c>
      <c r="I60" s="34">
        <v>2866</v>
      </c>
      <c r="J60" s="35" t="s">
        <v>56</v>
      </c>
      <c r="K60" s="34" t="s">
        <v>78</v>
      </c>
      <c r="L60" s="36">
        <v>43423</v>
      </c>
      <c r="M60" s="7">
        <f t="shared" ca="1" si="3"/>
        <v>6.5123287671232877</v>
      </c>
      <c r="N60" s="36">
        <v>33071</v>
      </c>
      <c r="O60" s="37" t="s">
        <v>163</v>
      </c>
      <c r="P60" s="36" t="s">
        <v>161</v>
      </c>
      <c r="Q60" s="36" t="s">
        <v>143</v>
      </c>
      <c r="R60" s="38">
        <v>930037609</v>
      </c>
      <c r="S60" s="38" t="s">
        <v>162</v>
      </c>
      <c r="T60" s="38" t="s">
        <v>142</v>
      </c>
      <c r="U60" s="5"/>
      <c r="V60" s="5"/>
      <c r="W60" s="5">
        <v>18738</v>
      </c>
      <c r="X60" s="5">
        <v>18738</v>
      </c>
      <c r="Y60" s="5">
        <v>20460</v>
      </c>
      <c r="Z60" s="5">
        <v>15520</v>
      </c>
      <c r="AA60" s="5"/>
      <c r="AB60" s="5"/>
      <c r="AC60" s="5">
        <v>30000</v>
      </c>
      <c r="AD60" s="5"/>
      <c r="AE60" s="5"/>
      <c r="AF60" s="5"/>
      <c r="AG60" s="5"/>
      <c r="AH60" s="5"/>
      <c r="AI60" s="5"/>
      <c r="AJ60" s="5">
        <v>110854</v>
      </c>
      <c r="AK60" s="5"/>
      <c r="AL60" s="5"/>
      <c r="AM60" s="5"/>
      <c r="AN60" s="5"/>
      <c r="AO60" s="5">
        <v>0</v>
      </c>
      <c r="AP60" s="5">
        <v>25000</v>
      </c>
      <c r="AQ60" s="5"/>
      <c r="AR60" s="5">
        <v>20000</v>
      </c>
      <c r="AS60" s="5">
        <v>120433</v>
      </c>
      <c r="AT60" s="5"/>
      <c r="AU60" s="5">
        <v>20000</v>
      </c>
      <c r="AV60" s="5"/>
      <c r="AW60" s="5"/>
    </row>
    <row r="61" spans="1:49" ht="15" x14ac:dyDescent="0.25">
      <c r="A61" s="34">
        <f t="shared" si="1"/>
        <v>60</v>
      </c>
      <c r="B61" s="34">
        <v>10792320</v>
      </c>
      <c r="C61" s="34">
        <v>9</v>
      </c>
      <c r="D61" s="34" t="s">
        <v>22</v>
      </c>
      <c r="E61" s="4"/>
      <c r="F61" s="34">
        <v>25</v>
      </c>
      <c r="G61" s="4" t="s">
        <v>129</v>
      </c>
      <c r="H61" s="34" t="s">
        <v>75</v>
      </c>
      <c r="I61" s="34">
        <v>679</v>
      </c>
      <c r="J61" s="35" t="s">
        <v>57</v>
      </c>
      <c r="K61" s="34" t="s">
        <v>57</v>
      </c>
      <c r="L61" s="36">
        <v>37960</v>
      </c>
      <c r="M61" s="7">
        <f t="shared" ca="1" si="3"/>
        <v>21.479452054794521</v>
      </c>
      <c r="N61" s="36">
        <v>26455</v>
      </c>
      <c r="O61" s="37" t="s">
        <v>211</v>
      </c>
      <c r="P61" s="36" t="s">
        <v>210</v>
      </c>
      <c r="Q61" s="36" t="s">
        <v>143</v>
      </c>
      <c r="R61" s="38">
        <v>999647429</v>
      </c>
      <c r="S61" s="38" t="s">
        <v>145</v>
      </c>
      <c r="T61" s="38" t="s">
        <v>180</v>
      </c>
      <c r="U61" s="5"/>
      <c r="V61" s="5"/>
      <c r="W61" s="5"/>
      <c r="X61" s="5"/>
      <c r="Y61" s="5">
        <v>14014</v>
      </c>
      <c r="Z61" s="5">
        <v>10864</v>
      </c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>
        <v>0</v>
      </c>
      <c r="AP61" s="5"/>
      <c r="AQ61" s="5"/>
      <c r="AR61" s="5"/>
      <c r="AS61" s="5"/>
      <c r="AT61" s="5"/>
      <c r="AU61" s="5"/>
      <c r="AV61" s="5"/>
      <c r="AW61" s="5"/>
    </row>
    <row r="62" spans="1:49" ht="15" x14ac:dyDescent="0.25">
      <c r="A62" s="34">
        <f t="shared" si="1"/>
        <v>61</v>
      </c>
      <c r="B62" s="34">
        <v>14285667</v>
      </c>
      <c r="C62" s="34">
        <v>0</v>
      </c>
      <c r="D62" s="34" t="s">
        <v>10</v>
      </c>
      <c r="E62" s="4"/>
      <c r="F62" s="34">
        <v>25</v>
      </c>
      <c r="G62" s="4" t="s">
        <v>129</v>
      </c>
      <c r="H62" s="34" t="s">
        <v>63</v>
      </c>
      <c r="I62" s="34">
        <v>679</v>
      </c>
      <c r="J62" s="35" t="s">
        <v>57</v>
      </c>
      <c r="K62" s="34" t="s">
        <v>57</v>
      </c>
      <c r="L62" s="36">
        <v>37147</v>
      </c>
      <c r="M62" s="7">
        <f t="shared" ca="1" si="3"/>
        <v>23.706849315068492</v>
      </c>
      <c r="N62" s="36">
        <v>27098</v>
      </c>
      <c r="O62" s="37" t="s">
        <v>222</v>
      </c>
      <c r="P62" s="36" t="s">
        <v>223</v>
      </c>
      <c r="Q62" s="36" t="s">
        <v>224</v>
      </c>
      <c r="R62" s="38">
        <v>964233235</v>
      </c>
      <c r="S62" s="38" t="s">
        <v>217</v>
      </c>
      <c r="T62" s="38" t="s">
        <v>142</v>
      </c>
      <c r="U62" s="5"/>
      <c r="V62" s="5"/>
      <c r="W62" s="5"/>
      <c r="X62" s="5"/>
      <c r="Y62" s="5">
        <v>17391</v>
      </c>
      <c r="Z62" s="5">
        <v>13192</v>
      </c>
      <c r="AA62" s="5"/>
      <c r="AB62" s="5">
        <v>10625</v>
      </c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>
        <v>104225</v>
      </c>
      <c r="AO62" s="5">
        <v>41891</v>
      </c>
      <c r="AP62" s="5"/>
      <c r="AQ62" s="5">
        <v>1125</v>
      </c>
      <c r="AR62" s="5"/>
      <c r="AS62" s="5"/>
      <c r="AT62" s="5"/>
      <c r="AU62" s="5"/>
      <c r="AV62" s="5"/>
      <c r="AW62" s="5">
        <v>28700</v>
      </c>
    </row>
    <row r="63" spans="1:49" ht="15" x14ac:dyDescent="0.25">
      <c r="A63" s="34">
        <f t="shared" si="1"/>
        <v>62</v>
      </c>
      <c r="B63" s="34">
        <v>17819820</v>
      </c>
      <c r="C63" s="34">
        <v>3</v>
      </c>
      <c r="D63" s="34" t="s">
        <v>18</v>
      </c>
      <c r="E63" s="4"/>
      <c r="F63" s="34">
        <v>40</v>
      </c>
      <c r="G63" s="4" t="s">
        <v>129</v>
      </c>
      <c r="H63" s="34" t="s">
        <v>72</v>
      </c>
      <c r="I63" s="34">
        <v>679</v>
      </c>
      <c r="J63" s="35" t="s">
        <v>57</v>
      </c>
      <c r="K63" s="34" t="s">
        <v>57</v>
      </c>
      <c r="L63" s="36">
        <v>40644</v>
      </c>
      <c r="M63" s="7">
        <f t="shared" ca="1" si="3"/>
        <v>14.126027397260273</v>
      </c>
      <c r="N63" s="36">
        <v>33248</v>
      </c>
      <c r="O63" s="37" t="s">
        <v>165</v>
      </c>
      <c r="P63" s="36" t="s">
        <v>164</v>
      </c>
      <c r="Q63" s="36" t="s">
        <v>147</v>
      </c>
      <c r="R63" s="38">
        <v>946490263</v>
      </c>
      <c r="S63" s="38" t="s">
        <v>148</v>
      </c>
      <c r="T63" s="38" t="s">
        <v>142</v>
      </c>
      <c r="U63" s="5"/>
      <c r="V63" s="5">
        <v>31194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>
        <v>0</v>
      </c>
      <c r="AP63" s="5"/>
      <c r="AQ63" s="5"/>
      <c r="AR63" s="5"/>
      <c r="AS63" s="5"/>
      <c r="AT63" s="5"/>
      <c r="AU63" s="5"/>
      <c r="AV63" s="5"/>
      <c r="AW63" s="5"/>
    </row>
    <row r="64" spans="1:49" ht="15" x14ac:dyDescent="0.25">
      <c r="A64" s="34">
        <f t="shared" si="1"/>
        <v>63</v>
      </c>
      <c r="B64" s="34">
        <v>20150547</v>
      </c>
      <c r="C64" s="34" t="s">
        <v>5</v>
      </c>
      <c r="D64" s="34" t="s">
        <v>275</v>
      </c>
      <c r="E64" s="40"/>
      <c r="F64" s="34">
        <v>44</v>
      </c>
      <c r="G64" s="40" t="s">
        <v>129</v>
      </c>
      <c r="H64" s="34" t="s">
        <v>83</v>
      </c>
      <c r="I64" s="34">
        <v>653</v>
      </c>
      <c r="J64" s="35" t="s">
        <v>81</v>
      </c>
      <c r="K64" s="34" t="s">
        <v>81</v>
      </c>
      <c r="L64" s="36">
        <v>45269</v>
      </c>
      <c r="M64" s="41">
        <f t="shared" ca="1" si="3"/>
        <v>1.4547945205479451</v>
      </c>
      <c r="N64" s="36">
        <v>36334</v>
      </c>
      <c r="O64" s="37" t="s">
        <v>276</v>
      </c>
      <c r="P64" s="36" t="s">
        <v>277</v>
      </c>
      <c r="Q64" s="36" t="s">
        <v>147</v>
      </c>
      <c r="R64" s="38">
        <v>948922704</v>
      </c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</row>
    <row r="65" spans="1:49" ht="15" x14ac:dyDescent="0.25">
      <c r="A65" s="34">
        <f t="shared" si="1"/>
        <v>64</v>
      </c>
      <c r="B65" s="34">
        <v>10692117</v>
      </c>
      <c r="C65" s="34">
        <v>2</v>
      </c>
      <c r="D65" s="34" t="s">
        <v>41</v>
      </c>
      <c r="E65" s="4"/>
      <c r="F65" s="34">
        <v>44</v>
      </c>
      <c r="G65" s="4" t="s">
        <v>130</v>
      </c>
      <c r="H65" s="34" t="s">
        <v>83</v>
      </c>
      <c r="I65" s="34">
        <v>653</v>
      </c>
      <c r="J65" s="35" t="s">
        <v>81</v>
      </c>
      <c r="K65" s="34" t="s">
        <v>81</v>
      </c>
      <c r="L65" s="36">
        <v>38596</v>
      </c>
      <c r="M65" s="7">
        <f t="shared" ca="1" si="3"/>
        <v>19.736986301369864</v>
      </c>
      <c r="N65" s="36">
        <v>24240</v>
      </c>
      <c r="O65" s="37"/>
      <c r="U65" s="5"/>
      <c r="V65" s="5"/>
      <c r="W65" s="5">
        <v>18738</v>
      </c>
      <c r="X65" s="5">
        <v>18738</v>
      </c>
      <c r="Y65" s="5">
        <v>20460</v>
      </c>
      <c r="Z65" s="5">
        <v>15520</v>
      </c>
      <c r="AA65" s="5"/>
      <c r="AB65" s="5"/>
      <c r="AC65" s="5"/>
      <c r="AD65" s="5"/>
      <c r="AE65" s="5"/>
      <c r="AF65" s="5"/>
      <c r="AG65" s="5"/>
      <c r="AH65" s="5">
        <v>30000</v>
      </c>
      <c r="AI65" s="5"/>
      <c r="AJ65" s="5"/>
      <c r="AK65" s="5"/>
      <c r="AL65" s="5"/>
      <c r="AM65" s="5"/>
      <c r="AN65" s="5"/>
      <c r="AO65" s="5">
        <v>0</v>
      </c>
      <c r="AP65" s="5"/>
      <c r="AQ65" s="5"/>
      <c r="AR65" s="5"/>
      <c r="AS65" s="5"/>
      <c r="AT65" s="5"/>
      <c r="AU65" s="5"/>
      <c r="AV65" s="5"/>
      <c r="AW65" s="5"/>
    </row>
    <row r="66" spans="1:49" x14ac:dyDescent="0.2">
      <c r="A66" s="34">
        <f t="shared" si="1"/>
        <v>65</v>
      </c>
      <c r="B66" s="51">
        <v>27033023</v>
      </c>
      <c r="C66" s="51">
        <v>1</v>
      </c>
      <c r="D66" s="51" t="s">
        <v>281</v>
      </c>
      <c r="E66" s="52"/>
      <c r="F66" s="51">
        <v>44</v>
      </c>
      <c r="G66" s="40" t="s">
        <v>129</v>
      </c>
      <c r="H66" s="51" t="s">
        <v>60</v>
      </c>
      <c r="I66" s="51">
        <v>373</v>
      </c>
      <c r="J66" s="53" t="s">
        <v>59</v>
      </c>
      <c r="K66" s="54"/>
      <c r="L66" s="54">
        <v>45264</v>
      </c>
      <c r="M66" s="7">
        <f t="shared" ca="1" si="3"/>
        <v>1.4684931506849315</v>
      </c>
      <c r="N66" s="54">
        <v>34663</v>
      </c>
      <c r="O66" s="54"/>
      <c r="P66" s="54"/>
      <c r="Q66" s="54"/>
      <c r="R66" s="56"/>
      <c r="S66" s="56"/>
      <c r="T66" s="56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</row>
    <row r="67" spans="1:49" ht="15" x14ac:dyDescent="0.25">
      <c r="A67" s="34">
        <f t="shared" si="1"/>
        <v>66</v>
      </c>
      <c r="B67" s="34">
        <v>11560259</v>
      </c>
      <c r="C67" s="34">
        <v>4</v>
      </c>
      <c r="D67" s="34" t="s">
        <v>14</v>
      </c>
      <c r="E67" s="4"/>
      <c r="F67" s="34">
        <v>30</v>
      </c>
      <c r="G67" s="4" t="s">
        <v>129</v>
      </c>
      <c r="H67" s="34" t="s">
        <v>67</v>
      </c>
      <c r="I67" s="34">
        <v>2866</v>
      </c>
      <c r="J67" s="35" t="s">
        <v>56</v>
      </c>
      <c r="K67" s="34" t="s">
        <v>65</v>
      </c>
      <c r="L67" s="36">
        <v>43423</v>
      </c>
      <c r="M67" s="7">
        <f t="shared" ca="1" si="3"/>
        <v>6.5123287671232877</v>
      </c>
      <c r="N67" s="36">
        <v>25657</v>
      </c>
      <c r="O67" s="37" t="s">
        <v>154</v>
      </c>
      <c r="P67" s="36" t="s">
        <v>153</v>
      </c>
      <c r="Q67" s="36" t="s">
        <v>147</v>
      </c>
      <c r="R67" s="38">
        <v>977442492</v>
      </c>
      <c r="S67" s="38" t="s">
        <v>145</v>
      </c>
      <c r="T67" s="38" t="s">
        <v>142</v>
      </c>
      <c r="U67" s="4"/>
      <c r="V67" s="4"/>
      <c r="W67" s="4">
        <v>0</v>
      </c>
      <c r="X67" s="4">
        <v>12492</v>
      </c>
      <c r="Y67" s="4">
        <v>20460</v>
      </c>
      <c r="Z67" s="4">
        <v>15520</v>
      </c>
      <c r="AA67" s="4"/>
      <c r="AB67" s="4"/>
      <c r="AC67" s="4">
        <v>19333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>
        <v>0</v>
      </c>
      <c r="AP67" s="4">
        <v>16667</v>
      </c>
      <c r="AQ67" s="4"/>
      <c r="AR67" s="4">
        <v>12889</v>
      </c>
      <c r="AS67" s="4">
        <v>84278</v>
      </c>
      <c r="AT67" s="4"/>
      <c r="AU67" s="4">
        <v>12889</v>
      </c>
      <c r="AV67" s="4"/>
      <c r="AW67" s="4"/>
    </row>
    <row r="68" spans="1:49" x14ac:dyDescent="0.2">
      <c r="A68" s="34">
        <f t="shared" ref="A68:A69" si="4">+A67+1</f>
        <v>67</v>
      </c>
      <c r="B68" s="83">
        <v>20815892</v>
      </c>
      <c r="C68" s="83">
        <v>9</v>
      </c>
      <c r="D68" s="34" t="s">
        <v>568</v>
      </c>
      <c r="E68" s="84"/>
      <c r="F68" s="83">
        <v>44</v>
      </c>
      <c r="G68" s="40" t="s">
        <v>129</v>
      </c>
      <c r="H68" s="51" t="s">
        <v>85</v>
      </c>
      <c r="I68" s="51"/>
      <c r="J68" s="53" t="s">
        <v>317</v>
      </c>
      <c r="K68" s="83"/>
      <c r="L68" s="85">
        <v>45672</v>
      </c>
      <c r="M68" s="86">
        <f ca="1">+(TODAY()-L68)/365</f>
        <v>0.35068493150684932</v>
      </c>
      <c r="N68" s="85">
        <v>37410</v>
      </c>
      <c r="O68" s="85"/>
      <c r="P68" s="85"/>
      <c r="Q68" s="85"/>
      <c r="R68" s="87">
        <v>991312777</v>
      </c>
      <c r="S68" s="87"/>
      <c r="T68" s="87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</row>
    <row r="69" spans="1:49" x14ac:dyDescent="0.2">
      <c r="A69" s="34">
        <f t="shared" si="4"/>
        <v>68</v>
      </c>
      <c r="B69" s="83">
        <v>14025329</v>
      </c>
      <c r="C69" s="83">
        <v>4</v>
      </c>
      <c r="D69" s="34" t="s">
        <v>569</v>
      </c>
      <c r="E69" s="84"/>
      <c r="F69" s="83">
        <v>44</v>
      </c>
      <c r="G69" s="40" t="s">
        <v>129</v>
      </c>
      <c r="H69" s="34" t="s">
        <v>83</v>
      </c>
      <c r="I69" s="34">
        <v>653</v>
      </c>
      <c r="J69" s="35" t="s">
        <v>81</v>
      </c>
      <c r="K69" s="34" t="s">
        <v>81</v>
      </c>
      <c r="L69" s="85">
        <v>45635</v>
      </c>
      <c r="M69" s="86">
        <f ca="1">+(TODAY()-L69)/365</f>
        <v>0.45205479452054792</v>
      </c>
      <c r="N69" s="85">
        <v>29923</v>
      </c>
      <c r="O69" s="85"/>
      <c r="P69" s="85"/>
      <c r="Q69" s="85"/>
      <c r="R69" s="87">
        <v>978253899</v>
      </c>
      <c r="S69" s="87"/>
      <c r="T69" s="87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</row>
  </sheetData>
  <sortState xmlns:xlrd2="http://schemas.microsoft.com/office/spreadsheetml/2017/richdata2" ref="B2:AW53">
    <sortCondition ref="H2:H53"/>
    <sortCondition ref="K2:K53"/>
    <sortCondition ref="F2:F53"/>
    <sortCondition ref="E2:E53"/>
    <sortCondition ref="B2:B53"/>
  </sortState>
  <hyperlinks>
    <hyperlink ref="O62" r:id="rId1" xr:uid="{00000000-0004-0000-0200-000000000000}"/>
    <hyperlink ref="O56" r:id="rId2" xr:uid="{00000000-0004-0000-0200-000001000000}"/>
    <hyperlink ref="O13" r:id="rId3" xr:uid="{00000000-0004-0000-0200-000003000000}"/>
    <hyperlink ref="O7" r:id="rId4" xr:uid="{00000000-0004-0000-0200-000004000000}"/>
    <hyperlink ref="O8" r:id="rId5" xr:uid="{00000000-0004-0000-0200-000005000000}"/>
    <hyperlink ref="O9" r:id="rId6" xr:uid="{00000000-0004-0000-0200-000006000000}"/>
    <hyperlink ref="O6" r:id="rId7" xr:uid="{00000000-0004-0000-0200-000007000000}"/>
    <hyperlink ref="O64" r:id="rId8" xr:uid="{00000000-0004-0000-0200-000008000000}"/>
    <hyperlink ref="O12" r:id="rId9" xr:uid="{00000000-0004-0000-0200-000009000000}"/>
    <hyperlink ref="O54" r:id="rId10" xr:uid="{00000000-0004-0000-0200-00000A000000}"/>
    <hyperlink ref="O57" r:id="rId11" xr:uid="{00000000-0004-0000-0200-00000B000000}"/>
  </hyperlinks>
  <pageMargins left="0.25" right="0.25" top="0.75" bottom="0.75" header="0.3" footer="0.3"/>
  <pageSetup fitToHeight="0" orientation="landscape" r:id="rId12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showGridLines="0" zoomScaleNormal="100" workbookViewId="0">
      <selection activeCell="B2" sqref="B2"/>
    </sheetView>
  </sheetViews>
  <sheetFormatPr baseColWidth="10" defaultRowHeight="15" x14ac:dyDescent="0.25"/>
  <cols>
    <col min="1" max="1" width="24.42578125" bestFit="1" customWidth="1"/>
    <col min="2" max="2" width="5.85546875" bestFit="1" customWidth="1"/>
    <col min="3" max="4" width="3" bestFit="1" customWidth="1"/>
    <col min="5" max="5" width="3" customWidth="1"/>
    <col min="6" max="6" width="3" bestFit="1" customWidth="1"/>
    <col min="7" max="7" width="3" customWidth="1"/>
    <col min="8" max="8" width="5.85546875" bestFit="1" customWidth="1"/>
    <col min="9" max="9" width="3" bestFit="1" customWidth="1"/>
    <col min="10" max="10" width="38.28515625" bestFit="1" customWidth="1"/>
    <col min="11" max="11" width="5.85546875" bestFit="1" customWidth="1"/>
    <col min="12" max="12" width="3" bestFit="1" customWidth="1"/>
    <col min="13" max="13" width="5.85546875" bestFit="1" customWidth="1"/>
    <col min="14" max="14" width="3" bestFit="1" customWidth="1"/>
    <col min="15" max="16" width="7.7109375" customWidth="1"/>
    <col min="17" max="17" width="8.42578125" bestFit="1" customWidth="1"/>
    <col min="18" max="18" width="7.7109375" customWidth="1"/>
    <col min="19" max="43" width="10.42578125" customWidth="1"/>
    <col min="44" max="44" width="12.5703125" customWidth="1"/>
    <col min="45" max="45" width="34.42578125" bestFit="1" customWidth="1"/>
    <col min="46" max="46" width="34.28515625" bestFit="1" customWidth="1"/>
    <col min="47" max="47" width="35.7109375" bestFit="1" customWidth="1"/>
    <col min="48" max="48" width="28.7109375" bestFit="1" customWidth="1"/>
    <col min="49" max="49" width="30.140625" bestFit="1" customWidth="1"/>
    <col min="50" max="50" width="32.42578125" bestFit="1" customWidth="1"/>
    <col min="51" max="51" width="34.85546875" bestFit="1" customWidth="1"/>
    <col min="52" max="52" width="34.28515625" bestFit="1" customWidth="1"/>
    <col min="53" max="53" width="30.85546875" bestFit="1" customWidth="1"/>
    <col min="54" max="54" width="31" bestFit="1" customWidth="1"/>
    <col min="55" max="55" width="29.5703125" bestFit="1" customWidth="1"/>
    <col min="56" max="56" width="35" bestFit="1" customWidth="1"/>
    <col min="57" max="57" width="39" bestFit="1" customWidth="1"/>
    <col min="58" max="58" width="30" bestFit="1" customWidth="1"/>
    <col min="59" max="59" width="44" bestFit="1" customWidth="1"/>
    <col min="60" max="60" width="12.5703125" bestFit="1" customWidth="1"/>
  </cols>
  <sheetData>
    <row r="1" spans="1:18" x14ac:dyDescent="0.25">
      <c r="O1" s="89" t="s">
        <v>574</v>
      </c>
      <c r="P1" s="89" t="s">
        <v>575</v>
      </c>
      <c r="Q1" s="89" t="s">
        <v>576</v>
      </c>
      <c r="R1" s="89" t="s">
        <v>573</v>
      </c>
    </row>
    <row r="2" spans="1:18" x14ac:dyDescent="0.25">
      <c r="A2" s="1" t="s">
        <v>141</v>
      </c>
      <c r="B2" s="1" t="s">
        <v>132</v>
      </c>
      <c r="J2" s="1" t="s">
        <v>141</v>
      </c>
      <c r="K2" s="1" t="s">
        <v>132</v>
      </c>
      <c r="O2" s="91" t="s">
        <v>570</v>
      </c>
      <c r="P2" s="91">
        <v>38</v>
      </c>
      <c r="Q2" s="92">
        <f>+P2/$H$14</f>
        <v>0.55882352941176472</v>
      </c>
      <c r="R2" s="91">
        <f>+P2*44*4</f>
        <v>6688</v>
      </c>
    </row>
    <row r="3" spans="1:18" x14ac:dyDescent="0.25">
      <c r="A3" s="1" t="s">
        <v>140</v>
      </c>
      <c r="B3">
        <v>18</v>
      </c>
      <c r="C3">
        <v>20</v>
      </c>
      <c r="D3">
        <v>25</v>
      </c>
      <c r="E3">
        <v>30</v>
      </c>
      <c r="F3">
        <v>40</v>
      </c>
      <c r="G3">
        <v>44</v>
      </c>
      <c r="H3" t="s">
        <v>234</v>
      </c>
      <c r="J3" s="1" t="s">
        <v>140</v>
      </c>
      <c r="K3">
        <v>18</v>
      </c>
      <c r="L3">
        <v>20</v>
      </c>
      <c r="M3" t="s">
        <v>234</v>
      </c>
      <c r="O3" s="91" t="s">
        <v>571</v>
      </c>
      <c r="P3" s="91">
        <v>17</v>
      </c>
      <c r="Q3" s="92">
        <f t="shared" ref="Q3:Q4" si="0">+P3/$H$14</f>
        <v>0.25</v>
      </c>
      <c r="R3" s="91">
        <f>+P3*30*4</f>
        <v>2040</v>
      </c>
    </row>
    <row r="4" spans="1:18" x14ac:dyDescent="0.25">
      <c r="A4" s="2" t="s">
        <v>56</v>
      </c>
      <c r="B4" s="3"/>
      <c r="C4" s="3">
        <v>3</v>
      </c>
      <c r="D4" s="3"/>
      <c r="E4" s="3">
        <v>7</v>
      </c>
      <c r="F4" s="3">
        <v>1</v>
      </c>
      <c r="G4" s="3">
        <v>8</v>
      </c>
      <c r="H4" s="3">
        <v>19</v>
      </c>
      <c r="J4" s="2" t="s">
        <v>55</v>
      </c>
      <c r="K4" s="3"/>
      <c r="L4" s="3">
        <v>1</v>
      </c>
      <c r="M4" s="3">
        <v>1</v>
      </c>
      <c r="O4" s="91" t="s">
        <v>572</v>
      </c>
      <c r="P4" s="91">
        <v>13</v>
      </c>
      <c r="Q4" s="92">
        <f t="shared" si="0"/>
        <v>0.19117647058823528</v>
      </c>
      <c r="R4" s="91">
        <f>+P4*20*4</f>
        <v>1040</v>
      </c>
    </row>
    <row r="5" spans="1:18" x14ac:dyDescent="0.25">
      <c r="A5" s="2" t="s">
        <v>92</v>
      </c>
      <c r="B5" s="3"/>
      <c r="C5" s="3">
        <v>1</v>
      </c>
      <c r="D5" s="3"/>
      <c r="E5" s="3"/>
      <c r="F5" s="3"/>
      <c r="G5" s="3">
        <v>1</v>
      </c>
      <c r="H5" s="3">
        <v>2</v>
      </c>
      <c r="J5" s="2" t="s">
        <v>60</v>
      </c>
      <c r="K5" s="3"/>
      <c r="L5" s="3">
        <v>3</v>
      </c>
      <c r="M5" s="3">
        <v>3</v>
      </c>
      <c r="O5" s="66"/>
      <c r="P5" s="66">
        <f>SUM(P2:P4)</f>
        <v>68</v>
      </c>
      <c r="Q5" s="90">
        <f>SUM(Q2:Q4)</f>
        <v>1</v>
      </c>
      <c r="R5" s="89">
        <f>SUM(R2:R4)</f>
        <v>9768</v>
      </c>
    </row>
    <row r="6" spans="1:18" x14ac:dyDescent="0.25">
      <c r="A6" s="2" t="s">
        <v>69</v>
      </c>
      <c r="B6" s="3"/>
      <c r="C6" s="3"/>
      <c r="D6" s="3"/>
      <c r="E6" s="3">
        <v>1</v>
      </c>
      <c r="F6" s="3"/>
      <c r="G6" s="3">
        <v>2</v>
      </c>
      <c r="H6" s="3">
        <v>3</v>
      </c>
      <c r="J6" s="2" t="s">
        <v>75</v>
      </c>
      <c r="K6" s="3">
        <v>1</v>
      </c>
      <c r="L6" s="3"/>
      <c r="M6" s="3">
        <v>1</v>
      </c>
    </row>
    <row r="7" spans="1:18" x14ac:dyDescent="0.25">
      <c r="A7" s="2" t="s">
        <v>59</v>
      </c>
      <c r="B7" s="3"/>
      <c r="C7" s="3">
        <v>3</v>
      </c>
      <c r="D7" s="3"/>
      <c r="E7" s="3">
        <v>2</v>
      </c>
      <c r="F7" s="3"/>
      <c r="G7" s="3">
        <v>1</v>
      </c>
      <c r="H7" s="3">
        <v>6</v>
      </c>
      <c r="J7" s="2" t="s">
        <v>79</v>
      </c>
      <c r="K7" s="3"/>
      <c r="L7" s="3">
        <v>2</v>
      </c>
      <c r="M7" s="3">
        <v>2</v>
      </c>
    </row>
    <row r="8" spans="1:18" x14ac:dyDescent="0.25">
      <c r="A8" s="2" t="s">
        <v>133</v>
      </c>
      <c r="B8" s="3"/>
      <c r="C8" s="3"/>
      <c r="D8" s="3"/>
      <c r="E8" s="3"/>
      <c r="F8" s="3"/>
      <c r="G8" s="3">
        <v>1</v>
      </c>
      <c r="H8" s="3">
        <v>1</v>
      </c>
      <c r="J8" s="2" t="s">
        <v>83</v>
      </c>
      <c r="K8" s="3"/>
      <c r="L8" s="3">
        <v>2</v>
      </c>
      <c r="M8" s="3">
        <v>2</v>
      </c>
    </row>
    <row r="9" spans="1:18" x14ac:dyDescent="0.25">
      <c r="A9" s="2" t="s">
        <v>82</v>
      </c>
      <c r="B9" s="3"/>
      <c r="C9" s="3"/>
      <c r="D9" s="3"/>
      <c r="E9" s="3"/>
      <c r="F9" s="3"/>
      <c r="G9" s="3">
        <v>1</v>
      </c>
      <c r="H9" s="3">
        <v>1</v>
      </c>
      <c r="J9" s="2" t="s">
        <v>85</v>
      </c>
      <c r="K9" s="3"/>
      <c r="L9" s="3">
        <v>3</v>
      </c>
      <c r="M9" s="3">
        <v>3</v>
      </c>
    </row>
    <row r="10" spans="1:18" x14ac:dyDescent="0.25">
      <c r="A10" s="2" t="s">
        <v>81</v>
      </c>
      <c r="B10" s="3"/>
      <c r="C10" s="3">
        <v>2</v>
      </c>
      <c r="D10" s="3"/>
      <c r="E10" s="3"/>
      <c r="F10" s="3"/>
      <c r="G10" s="3">
        <v>13</v>
      </c>
      <c r="H10" s="3">
        <v>15</v>
      </c>
      <c r="J10" s="2" t="s">
        <v>89</v>
      </c>
      <c r="K10" s="3"/>
      <c r="L10" s="3">
        <v>1</v>
      </c>
      <c r="M10" s="3">
        <v>1</v>
      </c>
    </row>
    <row r="11" spans="1:18" x14ac:dyDescent="0.25">
      <c r="A11" s="2" t="s">
        <v>57</v>
      </c>
      <c r="B11" s="3">
        <v>1</v>
      </c>
      <c r="C11" s="3"/>
      <c r="D11" s="3">
        <v>3</v>
      </c>
      <c r="E11" s="3">
        <v>4</v>
      </c>
      <c r="F11" s="3">
        <v>4</v>
      </c>
      <c r="G11" s="3">
        <v>4</v>
      </c>
      <c r="H11" s="3">
        <v>16</v>
      </c>
      <c r="J11" s="2" t="s">
        <v>234</v>
      </c>
      <c r="K11" s="3">
        <v>1</v>
      </c>
      <c r="L11" s="3">
        <v>12</v>
      </c>
      <c r="M11" s="3">
        <v>13</v>
      </c>
    </row>
    <row r="12" spans="1:18" x14ac:dyDescent="0.25">
      <c r="A12" s="2" t="s">
        <v>266</v>
      </c>
      <c r="B12" s="3"/>
      <c r="C12" s="3">
        <v>1</v>
      </c>
      <c r="D12" s="3"/>
      <c r="E12" s="3"/>
      <c r="F12" s="3"/>
      <c r="G12" s="3">
        <v>1</v>
      </c>
      <c r="H12" s="3">
        <v>2</v>
      </c>
    </row>
    <row r="13" spans="1:18" x14ac:dyDescent="0.25">
      <c r="A13" s="2" t="s">
        <v>317</v>
      </c>
      <c r="B13" s="3"/>
      <c r="C13" s="3">
        <v>2</v>
      </c>
      <c r="D13" s="3"/>
      <c r="E13" s="3"/>
      <c r="F13" s="3"/>
      <c r="G13" s="3">
        <v>1</v>
      </c>
      <c r="H13" s="3">
        <v>3</v>
      </c>
    </row>
    <row r="14" spans="1:18" x14ac:dyDescent="0.25">
      <c r="A14" s="2" t="s">
        <v>234</v>
      </c>
      <c r="B14" s="3">
        <v>1</v>
      </c>
      <c r="C14" s="3">
        <v>12</v>
      </c>
      <c r="D14" s="3">
        <v>3</v>
      </c>
      <c r="E14" s="3">
        <v>14</v>
      </c>
      <c r="F14" s="3">
        <v>5</v>
      </c>
      <c r="G14" s="3">
        <v>33</v>
      </c>
      <c r="H14" s="3">
        <v>68</v>
      </c>
    </row>
  </sheetData>
  <conditionalFormatting pivot="1" sqref="M4 M5 M6 M7 M8 M9 M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13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216"/>
  <sheetViews>
    <sheetView showGridLines="0" zoomScaleNormal="100" workbookViewId="0"/>
  </sheetViews>
  <sheetFormatPr baseColWidth="10" defaultRowHeight="12.75" x14ac:dyDescent="0.2"/>
  <cols>
    <col min="1" max="1" width="16.85546875" style="61" bestFit="1" customWidth="1"/>
    <col min="2" max="2" width="10.28515625" style="67" bestFit="1" customWidth="1"/>
    <col min="3" max="6" width="3.28515625" style="69" bestFit="1" customWidth="1"/>
    <col min="7" max="7" width="3.28515625" style="69" customWidth="1"/>
    <col min="8" max="8" width="3.28515625" style="69" bestFit="1" customWidth="1"/>
    <col min="9" max="9" width="3.28515625" style="69" customWidth="1"/>
    <col min="10" max="10" width="5.28515625" style="61" customWidth="1"/>
    <col min="11" max="11" width="5.28515625" style="63" customWidth="1"/>
    <col min="12" max="12" width="5.85546875" style="61" customWidth="1"/>
    <col min="13" max="27" width="10.42578125" style="61" bestFit="1" customWidth="1"/>
    <col min="28" max="28" width="32.5703125" style="61" bestFit="1" customWidth="1"/>
    <col min="29" max="29" width="29.5703125" style="61" bestFit="1" customWidth="1"/>
    <col min="30" max="31" width="29.42578125" style="61" bestFit="1" customWidth="1"/>
    <col min="32" max="32" width="25.42578125" style="61" bestFit="1" customWidth="1"/>
    <col min="33" max="33" width="33" style="61" bestFit="1" customWidth="1"/>
    <col min="34" max="34" width="32.5703125" style="61" bestFit="1" customWidth="1"/>
    <col min="35" max="35" width="26.5703125" style="61" bestFit="1" customWidth="1"/>
    <col min="36" max="36" width="30" style="61" bestFit="1" customWidth="1"/>
    <col min="37" max="37" width="27.7109375" style="61" bestFit="1" customWidth="1"/>
    <col min="38" max="38" width="32.5703125" style="61" bestFit="1" customWidth="1"/>
    <col min="39" max="39" width="33.28515625" style="61" bestFit="1" customWidth="1"/>
    <col min="40" max="40" width="29" style="61" bestFit="1" customWidth="1"/>
    <col min="41" max="41" width="27.28515625" style="61" bestFit="1" customWidth="1"/>
    <col min="42" max="42" width="18.5703125" style="61" bestFit="1" customWidth="1"/>
    <col min="43" max="43" width="26" style="61" bestFit="1" customWidth="1"/>
    <col min="44" max="44" width="27.28515625" style="61" bestFit="1" customWidth="1"/>
    <col min="45" max="45" width="29" style="61" bestFit="1" customWidth="1"/>
    <col min="46" max="46" width="32.28515625" style="61" bestFit="1" customWidth="1"/>
    <col min="47" max="47" width="27.28515625" style="61" bestFit="1" customWidth="1"/>
    <col min="48" max="48" width="26.140625" style="61" bestFit="1" customWidth="1"/>
    <col min="49" max="49" width="33.28515625" style="61" bestFit="1" customWidth="1"/>
    <col min="50" max="50" width="25.5703125" style="61" bestFit="1" customWidth="1"/>
    <col min="51" max="51" width="28.7109375" style="61" bestFit="1" customWidth="1"/>
    <col min="52" max="52" width="31.28515625" style="61" bestFit="1" customWidth="1"/>
    <col min="53" max="53" width="27.85546875" style="61" bestFit="1" customWidth="1"/>
    <col min="54" max="54" width="32.7109375" style="61" bestFit="1" customWidth="1"/>
    <col min="55" max="55" width="29.28515625" style="61" bestFit="1" customWidth="1"/>
    <col min="56" max="56" width="34.140625" style="61" bestFit="1" customWidth="1"/>
    <col min="57" max="57" width="23.7109375" style="61" bestFit="1" customWidth="1"/>
    <col min="58" max="58" width="29.85546875" style="61" bestFit="1" customWidth="1"/>
    <col min="59" max="59" width="26.7109375" style="61" bestFit="1" customWidth="1"/>
    <col min="60" max="60" width="30.7109375" style="61" bestFit="1" customWidth="1"/>
    <col min="61" max="61" width="23.7109375" style="61" bestFit="1" customWidth="1"/>
    <col min="62" max="62" width="24" style="61" bestFit="1" customWidth="1"/>
    <col min="63" max="63" width="29.85546875" style="61" bestFit="1" customWidth="1"/>
    <col min="64" max="64" width="30.140625" style="61" bestFit="1" customWidth="1"/>
    <col min="65" max="65" width="29.28515625" style="61" bestFit="1" customWidth="1"/>
    <col min="66" max="66" width="25.42578125" style="61" bestFit="1" customWidth="1"/>
    <col min="67" max="67" width="26.7109375" style="61" bestFit="1" customWidth="1"/>
    <col min="68" max="68" width="28.85546875" style="61" bestFit="1" customWidth="1"/>
    <col min="69" max="69" width="30.7109375" style="61" bestFit="1" customWidth="1"/>
    <col min="70" max="70" width="29.85546875" style="61" bestFit="1" customWidth="1"/>
    <col min="71" max="71" width="27.42578125" style="61" bestFit="1" customWidth="1"/>
    <col min="72" max="72" width="31.85546875" style="61" bestFit="1" customWidth="1"/>
    <col min="73" max="73" width="34.7109375" style="61" bestFit="1" customWidth="1"/>
    <col min="74" max="74" width="28.85546875" style="61" bestFit="1" customWidth="1"/>
    <col min="75" max="75" width="26.85546875" style="61" bestFit="1" customWidth="1"/>
    <col min="76" max="76" width="30.7109375" style="61" bestFit="1" customWidth="1"/>
    <col min="77" max="77" width="38.5703125" style="61" bestFit="1" customWidth="1"/>
    <col min="78" max="78" width="8.85546875" style="61" bestFit="1" customWidth="1"/>
    <col min="79" max="79" width="7" style="61" bestFit="1" customWidth="1"/>
    <col min="80" max="80" width="11.140625" style="61" bestFit="1" customWidth="1"/>
    <col min="81" max="16384" width="11.42578125" style="61"/>
  </cols>
  <sheetData>
    <row r="1" spans="1:80" ht="15" x14ac:dyDescent="0.25">
      <c r="A1"/>
      <c r="B1"/>
    </row>
    <row r="2" spans="1:80" x14ac:dyDescent="0.2">
      <c r="A2" s="78" t="s">
        <v>53</v>
      </c>
      <c r="B2" s="61" t="s">
        <v>563</v>
      </c>
    </row>
    <row r="3" spans="1:80" x14ac:dyDescent="0.2">
      <c r="A3" s="78" t="s">
        <v>286</v>
      </c>
      <c r="B3" s="61" t="s">
        <v>563</v>
      </c>
    </row>
    <row r="4" spans="1:80" ht="15" x14ac:dyDescent="0.25">
      <c r="A4"/>
      <c r="B4" s="66"/>
      <c r="C4" s="70"/>
      <c r="D4" s="70"/>
      <c r="E4" s="70"/>
      <c r="F4" s="70"/>
      <c r="G4" s="70"/>
      <c r="H4" s="70"/>
      <c r="I4" s="70"/>
    </row>
    <row r="5" spans="1:80" ht="15" x14ac:dyDescent="0.25">
      <c r="A5" s="78" t="s">
        <v>564</v>
      </c>
      <c r="B5" s="61"/>
      <c r="C5" s="80" t="s">
        <v>132</v>
      </c>
      <c r="J5" s="69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</row>
    <row r="6" spans="1:80" ht="15" x14ac:dyDescent="0.25">
      <c r="A6" s="78" t="s">
        <v>553</v>
      </c>
      <c r="B6" s="78" t="s">
        <v>577</v>
      </c>
      <c r="C6" s="67">
        <v>10</v>
      </c>
      <c r="D6" s="67">
        <v>18</v>
      </c>
      <c r="E6" s="67">
        <v>20</v>
      </c>
      <c r="F6" s="67">
        <v>25</v>
      </c>
      <c r="G6" s="67">
        <v>30</v>
      </c>
      <c r="H6" s="67">
        <v>40</v>
      </c>
      <c r="I6" s="67">
        <v>45</v>
      </c>
      <c r="J6" s="67" t="s">
        <v>234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</row>
    <row r="7" spans="1:80" ht="15" x14ac:dyDescent="0.25">
      <c r="A7" s="61" t="s">
        <v>555</v>
      </c>
      <c r="B7" s="61"/>
      <c r="C7" s="79">
        <v>1</v>
      </c>
      <c r="D7" s="79">
        <v>2</v>
      </c>
      <c r="E7" s="79">
        <v>10</v>
      </c>
      <c r="F7" s="79">
        <v>1</v>
      </c>
      <c r="G7" s="79">
        <v>12</v>
      </c>
      <c r="H7" s="79">
        <v>9</v>
      </c>
      <c r="I7" s="79">
        <v>22</v>
      </c>
      <c r="J7" s="79">
        <v>57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</row>
    <row r="8" spans="1:80" ht="15" x14ac:dyDescent="0.25">
      <c r="A8" s="61" t="s">
        <v>554</v>
      </c>
      <c r="B8" s="61"/>
      <c r="C8" s="79"/>
      <c r="D8" s="79">
        <v>1</v>
      </c>
      <c r="E8" s="79">
        <v>9</v>
      </c>
      <c r="F8" s="79">
        <v>3</v>
      </c>
      <c r="G8" s="79">
        <v>14</v>
      </c>
      <c r="H8" s="79">
        <v>4</v>
      </c>
      <c r="I8" s="79">
        <v>34</v>
      </c>
      <c r="J8" s="79">
        <v>65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</row>
    <row r="9" spans="1:80" ht="15" x14ac:dyDescent="0.25">
      <c r="A9" s="61" t="s">
        <v>234</v>
      </c>
      <c r="B9" s="61"/>
      <c r="C9" s="79">
        <v>1</v>
      </c>
      <c r="D9" s="79">
        <v>3</v>
      </c>
      <c r="E9" s="79">
        <v>19</v>
      </c>
      <c r="F9" s="79">
        <v>4</v>
      </c>
      <c r="G9" s="79">
        <v>26</v>
      </c>
      <c r="H9" s="79">
        <v>13</v>
      </c>
      <c r="I9" s="79">
        <v>56</v>
      </c>
      <c r="J9" s="79">
        <v>122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</row>
    <row r="10" spans="1:80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</row>
    <row r="11" spans="1:80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</row>
    <row r="12" spans="1:80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</row>
    <row r="13" spans="1:80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</row>
    <row r="14" spans="1:80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</row>
    <row r="15" spans="1:80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</row>
    <row r="16" spans="1:80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ht="15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ht="15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ht="15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ht="15" x14ac:dyDescent="0.25">
      <c r="A111"/>
      <c r="B111"/>
      <c r="C111"/>
      <c r="D111"/>
      <c r="E111"/>
      <c r="F111"/>
      <c r="G111"/>
      <c r="H111"/>
      <c r="I111"/>
      <c r="J111"/>
    </row>
    <row r="112" spans="1:11" ht="15" x14ac:dyDescent="0.25">
      <c r="A112"/>
      <c r="B112"/>
      <c r="C112"/>
      <c r="D112"/>
      <c r="E112"/>
      <c r="F112"/>
      <c r="G112"/>
      <c r="H112"/>
      <c r="I112"/>
      <c r="J112"/>
    </row>
    <row r="113" spans="1:10" ht="15" x14ac:dyDescent="0.25">
      <c r="A113"/>
      <c r="B113"/>
      <c r="C113"/>
      <c r="D113"/>
      <c r="E113"/>
      <c r="F113"/>
      <c r="G113"/>
      <c r="H113"/>
      <c r="I113"/>
      <c r="J113"/>
    </row>
    <row r="114" spans="1:10" ht="15" x14ac:dyDescent="0.25">
      <c r="A114"/>
      <c r="B114"/>
      <c r="C114"/>
      <c r="D114"/>
      <c r="E114"/>
      <c r="F114"/>
      <c r="G114"/>
      <c r="H114"/>
      <c r="I114"/>
      <c r="J114"/>
    </row>
    <row r="115" spans="1:10" ht="15" x14ac:dyDescent="0.25">
      <c r="A115"/>
      <c r="B115"/>
      <c r="C115"/>
      <c r="D115"/>
      <c r="E115"/>
      <c r="F115"/>
      <c r="G115"/>
      <c r="H115"/>
      <c r="I115"/>
      <c r="J115"/>
    </row>
    <row r="116" spans="1:10" ht="15" x14ac:dyDescent="0.25">
      <c r="A116"/>
      <c r="B116"/>
      <c r="C116"/>
      <c r="D116"/>
      <c r="E116"/>
      <c r="F116"/>
      <c r="G116"/>
      <c r="H116"/>
      <c r="I116"/>
      <c r="J116"/>
    </row>
    <row r="117" spans="1:10" ht="15" x14ac:dyDescent="0.25">
      <c r="A117"/>
      <c r="B117"/>
      <c r="C117"/>
      <c r="D117"/>
      <c r="E117"/>
      <c r="F117"/>
      <c r="G117"/>
      <c r="H117"/>
      <c r="I117"/>
      <c r="J117"/>
    </row>
    <row r="118" spans="1:10" ht="15" x14ac:dyDescent="0.25">
      <c r="A118"/>
      <c r="B118"/>
      <c r="C118"/>
      <c r="D118"/>
      <c r="E118"/>
      <c r="F118"/>
      <c r="G118"/>
      <c r="H118"/>
      <c r="I118"/>
      <c r="J118"/>
    </row>
    <row r="119" spans="1:10" ht="15" x14ac:dyDescent="0.25">
      <c r="A119"/>
      <c r="B119"/>
      <c r="C119"/>
      <c r="D119"/>
      <c r="E119"/>
      <c r="F119"/>
      <c r="G119"/>
      <c r="H119"/>
      <c r="I119"/>
      <c r="J119"/>
    </row>
    <row r="120" spans="1:10" ht="15" x14ac:dyDescent="0.25">
      <c r="A120"/>
      <c r="B120"/>
      <c r="C120"/>
      <c r="D120"/>
      <c r="E120"/>
      <c r="F120"/>
      <c r="G120"/>
      <c r="H120"/>
      <c r="I120"/>
      <c r="J120"/>
    </row>
    <row r="121" spans="1:10" ht="15" x14ac:dyDescent="0.25">
      <c r="A121"/>
      <c r="B121"/>
      <c r="C121"/>
      <c r="D121"/>
      <c r="E121"/>
      <c r="F121"/>
      <c r="G121"/>
      <c r="H121"/>
      <c r="I121"/>
      <c r="J121"/>
    </row>
    <row r="122" spans="1:10" ht="15" x14ac:dyDescent="0.25">
      <c r="A122"/>
      <c r="B122"/>
      <c r="C122"/>
      <c r="D122"/>
      <c r="E122"/>
      <c r="F122"/>
      <c r="G122"/>
      <c r="H122"/>
      <c r="I122"/>
      <c r="J122"/>
    </row>
    <row r="123" spans="1:10" ht="15" x14ac:dyDescent="0.25">
      <c r="A123"/>
      <c r="B123"/>
      <c r="C123"/>
      <c r="D123"/>
      <c r="E123"/>
      <c r="F123"/>
      <c r="G123"/>
      <c r="H123"/>
      <c r="I123"/>
      <c r="J123"/>
    </row>
    <row r="124" spans="1:10" ht="15" x14ac:dyDescent="0.25">
      <c r="A124"/>
      <c r="B124"/>
      <c r="C124"/>
      <c r="D124"/>
      <c r="E124"/>
      <c r="F124"/>
      <c r="G124"/>
      <c r="H124"/>
      <c r="I124"/>
      <c r="J124"/>
    </row>
    <row r="125" spans="1:10" ht="15" x14ac:dyDescent="0.25">
      <c r="A125"/>
      <c r="B125"/>
      <c r="C125"/>
      <c r="D125"/>
      <c r="E125"/>
      <c r="F125"/>
      <c r="G125"/>
      <c r="H125"/>
      <c r="I125"/>
      <c r="J125"/>
    </row>
    <row r="126" spans="1:10" ht="15" x14ac:dyDescent="0.25">
      <c r="A126"/>
      <c r="B126"/>
      <c r="C126"/>
      <c r="D126"/>
      <c r="E126"/>
      <c r="F126"/>
      <c r="G126"/>
      <c r="H126"/>
      <c r="I126"/>
      <c r="J126"/>
    </row>
    <row r="127" spans="1:10" ht="15" x14ac:dyDescent="0.25">
      <c r="A127"/>
      <c r="B127"/>
      <c r="C127"/>
      <c r="D127"/>
      <c r="E127"/>
      <c r="F127"/>
      <c r="G127"/>
      <c r="H127"/>
      <c r="I127"/>
      <c r="J127"/>
    </row>
    <row r="128" spans="1:10" ht="15" x14ac:dyDescent="0.25">
      <c r="A128"/>
      <c r="B128"/>
      <c r="C128"/>
      <c r="D128"/>
      <c r="E128"/>
      <c r="F128"/>
      <c r="G128"/>
      <c r="H128"/>
      <c r="I128"/>
      <c r="J128"/>
    </row>
    <row r="129" spans="1:10" ht="15" x14ac:dyDescent="0.25">
      <c r="A129"/>
      <c r="B129"/>
      <c r="C129"/>
      <c r="D129"/>
      <c r="E129"/>
      <c r="F129"/>
      <c r="G129"/>
      <c r="H129"/>
      <c r="I129"/>
      <c r="J129"/>
    </row>
    <row r="130" spans="1:10" ht="15" x14ac:dyDescent="0.25">
      <c r="A130"/>
      <c r="B130"/>
      <c r="C130"/>
      <c r="D130"/>
      <c r="E130"/>
      <c r="F130"/>
      <c r="G130"/>
      <c r="H130"/>
      <c r="I130"/>
      <c r="J130"/>
    </row>
    <row r="131" spans="1:10" ht="15" x14ac:dyDescent="0.25">
      <c r="A131"/>
      <c r="B131"/>
      <c r="C131"/>
      <c r="D131"/>
      <c r="E131"/>
      <c r="F131"/>
      <c r="G131"/>
      <c r="H131"/>
      <c r="I131"/>
      <c r="J131"/>
    </row>
    <row r="132" spans="1:10" ht="15" x14ac:dyDescent="0.25">
      <c r="A132"/>
      <c r="B132"/>
      <c r="C132"/>
      <c r="D132"/>
      <c r="E132"/>
      <c r="F132"/>
      <c r="G132"/>
      <c r="H132"/>
      <c r="I132"/>
      <c r="J132"/>
    </row>
    <row r="133" spans="1:10" ht="15" x14ac:dyDescent="0.25">
      <c r="A133"/>
      <c r="B133"/>
      <c r="C133"/>
      <c r="D133"/>
      <c r="E133"/>
      <c r="F133"/>
      <c r="G133"/>
      <c r="H133"/>
      <c r="I133"/>
      <c r="J133"/>
    </row>
    <row r="134" spans="1:10" ht="15" x14ac:dyDescent="0.25">
      <c r="A134"/>
      <c r="B134"/>
      <c r="C134"/>
      <c r="D134"/>
      <c r="E134"/>
      <c r="F134"/>
      <c r="G134"/>
      <c r="H134"/>
      <c r="I134"/>
      <c r="J134"/>
    </row>
    <row r="135" spans="1:10" ht="15" x14ac:dyDescent="0.25">
      <c r="A135"/>
      <c r="B135"/>
      <c r="C135"/>
      <c r="D135"/>
      <c r="E135"/>
      <c r="F135"/>
      <c r="G135"/>
      <c r="H135"/>
      <c r="I135"/>
      <c r="J135"/>
    </row>
    <row r="136" spans="1:10" ht="15" x14ac:dyDescent="0.25">
      <c r="A136"/>
      <c r="B136"/>
      <c r="C136"/>
      <c r="D136"/>
      <c r="E136"/>
      <c r="F136"/>
      <c r="G136"/>
      <c r="H136"/>
      <c r="I136"/>
      <c r="J136"/>
    </row>
    <row r="137" spans="1:10" ht="15" x14ac:dyDescent="0.25">
      <c r="A137"/>
      <c r="B137"/>
      <c r="C137"/>
      <c r="D137"/>
      <c r="E137"/>
      <c r="F137"/>
      <c r="G137"/>
      <c r="H137"/>
      <c r="I137"/>
      <c r="J137"/>
    </row>
    <row r="138" spans="1:10" ht="15" x14ac:dyDescent="0.25">
      <c r="A138"/>
      <c r="B138"/>
      <c r="C138"/>
      <c r="D138"/>
      <c r="E138"/>
      <c r="F138"/>
      <c r="G138"/>
      <c r="H138"/>
      <c r="I138"/>
      <c r="J138"/>
    </row>
    <row r="139" spans="1:10" ht="15" x14ac:dyDescent="0.25">
      <c r="A139"/>
      <c r="B139"/>
      <c r="C139"/>
      <c r="D139"/>
      <c r="E139"/>
      <c r="F139"/>
      <c r="G139"/>
      <c r="H139"/>
      <c r="I139"/>
      <c r="J139"/>
    </row>
    <row r="140" spans="1:10" ht="15" x14ac:dyDescent="0.25">
      <c r="A140"/>
      <c r="B140"/>
      <c r="C140"/>
      <c r="D140"/>
      <c r="E140"/>
      <c r="F140"/>
      <c r="G140"/>
      <c r="H140"/>
      <c r="I140"/>
      <c r="J140"/>
    </row>
    <row r="141" spans="1:10" ht="15" x14ac:dyDescent="0.25">
      <c r="A141"/>
      <c r="B141"/>
      <c r="C141"/>
      <c r="D141"/>
      <c r="E141"/>
      <c r="F141"/>
      <c r="G141"/>
      <c r="H141"/>
      <c r="I141"/>
      <c r="J141"/>
    </row>
    <row r="142" spans="1:10" ht="15" x14ac:dyDescent="0.25">
      <c r="A142"/>
      <c r="B142"/>
      <c r="C142"/>
      <c r="D142"/>
      <c r="E142"/>
      <c r="F142"/>
      <c r="G142"/>
      <c r="H142"/>
      <c r="I142"/>
      <c r="J142"/>
    </row>
    <row r="143" spans="1:10" ht="15" x14ac:dyDescent="0.25">
      <c r="A143"/>
      <c r="B143"/>
      <c r="C143"/>
      <c r="D143"/>
      <c r="E143"/>
      <c r="F143"/>
      <c r="G143"/>
      <c r="H143"/>
      <c r="I143"/>
      <c r="J143"/>
    </row>
    <row r="144" spans="1:10" ht="15" x14ac:dyDescent="0.25">
      <c r="A144"/>
      <c r="B144"/>
      <c r="C144"/>
      <c r="D144"/>
      <c r="E144"/>
      <c r="F144"/>
      <c r="G144"/>
      <c r="H144"/>
      <c r="I144"/>
      <c r="J144"/>
    </row>
    <row r="145" spans="1:10" ht="15" x14ac:dyDescent="0.25">
      <c r="A145"/>
      <c r="B145"/>
      <c r="C145"/>
      <c r="D145"/>
      <c r="E145"/>
      <c r="F145"/>
      <c r="G145"/>
      <c r="H145"/>
      <c r="I145"/>
      <c r="J145"/>
    </row>
    <row r="146" spans="1:10" ht="15" x14ac:dyDescent="0.25">
      <c r="A146"/>
      <c r="B146"/>
      <c r="C146"/>
      <c r="D146"/>
      <c r="E146"/>
      <c r="F146"/>
      <c r="G146"/>
      <c r="H146"/>
      <c r="I146"/>
      <c r="J146"/>
    </row>
    <row r="147" spans="1:10" ht="15" x14ac:dyDescent="0.25">
      <c r="A147"/>
      <c r="B147"/>
      <c r="C147"/>
      <c r="D147"/>
      <c r="E147"/>
      <c r="F147"/>
      <c r="G147"/>
      <c r="H147"/>
      <c r="I147"/>
      <c r="J147"/>
    </row>
    <row r="148" spans="1:10" ht="15" x14ac:dyDescent="0.25">
      <c r="A148"/>
      <c r="B148"/>
      <c r="C148"/>
      <c r="D148"/>
      <c r="E148"/>
      <c r="F148"/>
      <c r="G148"/>
      <c r="H148"/>
      <c r="I148"/>
      <c r="J148"/>
    </row>
    <row r="149" spans="1:10" ht="15" x14ac:dyDescent="0.25">
      <c r="A149"/>
      <c r="B149"/>
      <c r="C149"/>
      <c r="D149"/>
      <c r="E149"/>
      <c r="F149"/>
      <c r="G149"/>
      <c r="H149"/>
      <c r="I149"/>
      <c r="J149"/>
    </row>
    <row r="150" spans="1:10" ht="15" x14ac:dyDescent="0.25">
      <c r="A150"/>
      <c r="B150"/>
      <c r="C150"/>
      <c r="D150"/>
      <c r="E150"/>
      <c r="F150"/>
      <c r="G150"/>
      <c r="H150"/>
      <c r="I150"/>
      <c r="J150"/>
    </row>
    <row r="151" spans="1:10" ht="15" x14ac:dyDescent="0.25">
      <c r="A151"/>
      <c r="B151"/>
      <c r="C151"/>
      <c r="D151"/>
      <c r="E151"/>
      <c r="F151"/>
      <c r="G151"/>
      <c r="H151"/>
      <c r="I151"/>
      <c r="J151"/>
    </row>
    <row r="152" spans="1:10" ht="15" x14ac:dyDescent="0.25">
      <c r="A152"/>
      <c r="B152"/>
      <c r="C152"/>
      <c r="D152"/>
      <c r="E152"/>
      <c r="F152"/>
      <c r="G152"/>
      <c r="H152"/>
      <c r="I152"/>
      <c r="J152"/>
    </row>
    <row r="153" spans="1:10" ht="15" x14ac:dyDescent="0.25">
      <c r="A153"/>
      <c r="B153"/>
      <c r="C153"/>
      <c r="D153"/>
      <c r="E153"/>
      <c r="F153"/>
      <c r="G153"/>
      <c r="H153"/>
      <c r="I153"/>
      <c r="J153"/>
    </row>
    <row r="154" spans="1:10" ht="15" x14ac:dyDescent="0.25">
      <c r="A154"/>
      <c r="B154"/>
      <c r="C154"/>
      <c r="D154"/>
      <c r="E154"/>
      <c r="F154"/>
      <c r="G154"/>
      <c r="H154"/>
      <c r="I154"/>
      <c r="J154"/>
    </row>
    <row r="155" spans="1:10" ht="15" x14ac:dyDescent="0.25">
      <c r="A155"/>
      <c r="B155"/>
      <c r="C155"/>
      <c r="D155"/>
      <c r="E155"/>
      <c r="F155"/>
      <c r="G155"/>
      <c r="H155"/>
      <c r="I155"/>
      <c r="J155"/>
    </row>
    <row r="156" spans="1:10" ht="15" x14ac:dyDescent="0.25">
      <c r="A156"/>
      <c r="B156"/>
      <c r="C156"/>
      <c r="D156"/>
      <c r="E156"/>
      <c r="F156"/>
      <c r="G156"/>
      <c r="H156"/>
      <c r="I156"/>
      <c r="J156"/>
    </row>
    <row r="157" spans="1:10" ht="15" x14ac:dyDescent="0.25">
      <c r="A157"/>
      <c r="B157"/>
      <c r="C157"/>
      <c r="D157"/>
      <c r="E157"/>
      <c r="F157"/>
      <c r="G157"/>
      <c r="H157"/>
      <c r="I157"/>
      <c r="J157"/>
    </row>
    <row r="158" spans="1:10" ht="15" x14ac:dyDescent="0.25">
      <c r="A158"/>
      <c r="B158"/>
      <c r="C158"/>
      <c r="D158"/>
      <c r="E158"/>
      <c r="F158"/>
      <c r="G158"/>
      <c r="H158"/>
      <c r="I158"/>
      <c r="J158"/>
    </row>
    <row r="159" spans="1:10" ht="15" x14ac:dyDescent="0.25">
      <c r="A159"/>
      <c r="B159"/>
      <c r="C159"/>
      <c r="D159"/>
      <c r="E159"/>
      <c r="F159"/>
      <c r="G159"/>
      <c r="H159"/>
      <c r="I159"/>
      <c r="J159"/>
    </row>
    <row r="160" spans="1:10" ht="15" x14ac:dyDescent="0.25">
      <c r="A160"/>
      <c r="B160"/>
      <c r="C160"/>
      <c r="D160"/>
      <c r="E160"/>
      <c r="F160"/>
      <c r="G160"/>
      <c r="H160"/>
      <c r="I160"/>
      <c r="J160"/>
    </row>
    <row r="161" spans="1:10" ht="15" x14ac:dyDescent="0.25">
      <c r="A161"/>
      <c r="B161"/>
      <c r="C161"/>
      <c r="D161"/>
      <c r="E161"/>
      <c r="F161"/>
      <c r="G161"/>
      <c r="H161"/>
      <c r="I161"/>
      <c r="J161"/>
    </row>
    <row r="162" spans="1:10" ht="15" x14ac:dyDescent="0.25">
      <c r="A162"/>
      <c r="B162"/>
      <c r="C162"/>
      <c r="D162"/>
      <c r="E162"/>
      <c r="F162"/>
      <c r="G162"/>
      <c r="H162"/>
      <c r="I162"/>
      <c r="J162"/>
    </row>
    <row r="163" spans="1:10" ht="15" x14ac:dyDescent="0.25">
      <c r="A163"/>
      <c r="B163"/>
      <c r="C163"/>
      <c r="D163"/>
      <c r="E163"/>
      <c r="F163"/>
      <c r="G163"/>
      <c r="H163"/>
      <c r="I163"/>
      <c r="J163"/>
    </row>
    <row r="164" spans="1:10" ht="15" x14ac:dyDescent="0.25">
      <c r="A164"/>
      <c r="B164"/>
      <c r="C164"/>
      <c r="D164"/>
      <c r="E164"/>
      <c r="F164"/>
      <c r="G164"/>
      <c r="H164"/>
      <c r="I164"/>
      <c r="J164"/>
    </row>
    <row r="165" spans="1:10" ht="15" x14ac:dyDescent="0.25">
      <c r="A165"/>
      <c r="B165"/>
      <c r="C165"/>
      <c r="D165"/>
      <c r="E165"/>
      <c r="F165"/>
      <c r="G165"/>
      <c r="H165"/>
      <c r="I165"/>
      <c r="J165"/>
    </row>
    <row r="166" spans="1:10" ht="15" x14ac:dyDescent="0.25">
      <c r="A166"/>
      <c r="B166"/>
      <c r="C166"/>
      <c r="D166"/>
      <c r="E166"/>
      <c r="F166"/>
      <c r="G166"/>
      <c r="H166"/>
      <c r="I166"/>
      <c r="J166"/>
    </row>
    <row r="167" spans="1:10" ht="15" x14ac:dyDescent="0.25">
      <c r="A167"/>
      <c r="B167"/>
      <c r="C167"/>
      <c r="D167"/>
      <c r="E167"/>
      <c r="F167"/>
      <c r="G167"/>
      <c r="H167"/>
      <c r="I167"/>
      <c r="J167"/>
    </row>
    <row r="168" spans="1:10" ht="15" x14ac:dyDescent="0.25">
      <c r="A168"/>
      <c r="B168"/>
      <c r="C168"/>
      <c r="D168"/>
      <c r="E168"/>
      <c r="F168"/>
      <c r="G168"/>
      <c r="H168"/>
      <c r="I168"/>
      <c r="J168"/>
    </row>
    <row r="169" spans="1:10" ht="15" x14ac:dyDescent="0.25">
      <c r="A169"/>
      <c r="B169"/>
      <c r="C169"/>
      <c r="D169"/>
      <c r="E169"/>
      <c r="F169"/>
      <c r="G169"/>
      <c r="H169"/>
      <c r="I169"/>
      <c r="J169"/>
    </row>
    <row r="170" spans="1:10" ht="15" x14ac:dyDescent="0.25">
      <c r="A170"/>
      <c r="B170"/>
      <c r="C170"/>
      <c r="D170"/>
      <c r="E170"/>
      <c r="F170"/>
      <c r="G170"/>
      <c r="H170"/>
      <c r="I170"/>
      <c r="J170"/>
    </row>
    <row r="171" spans="1:10" ht="15" x14ac:dyDescent="0.25">
      <c r="A171"/>
      <c r="B171"/>
      <c r="C171"/>
      <c r="D171"/>
      <c r="E171"/>
      <c r="F171"/>
      <c r="G171"/>
      <c r="H171"/>
      <c r="I171"/>
      <c r="J171"/>
    </row>
    <row r="172" spans="1:10" ht="15" x14ac:dyDescent="0.25">
      <c r="A172"/>
      <c r="B172"/>
      <c r="C172"/>
      <c r="D172"/>
      <c r="E172"/>
      <c r="F172"/>
      <c r="G172"/>
      <c r="H172"/>
      <c r="I172"/>
      <c r="J172"/>
    </row>
    <row r="173" spans="1:10" ht="15" x14ac:dyDescent="0.25">
      <c r="A173"/>
      <c r="B173"/>
      <c r="C173"/>
      <c r="D173"/>
      <c r="E173"/>
      <c r="F173"/>
      <c r="G173"/>
      <c r="H173"/>
      <c r="I173"/>
      <c r="J173"/>
    </row>
    <row r="174" spans="1:10" ht="15" x14ac:dyDescent="0.25">
      <c r="A174"/>
      <c r="B174"/>
      <c r="C174"/>
      <c r="D174"/>
      <c r="E174"/>
      <c r="F174"/>
      <c r="G174"/>
      <c r="H174"/>
      <c r="I174"/>
      <c r="J174"/>
    </row>
    <row r="175" spans="1:10" ht="15" x14ac:dyDescent="0.25">
      <c r="A175"/>
      <c r="B175"/>
      <c r="C175"/>
      <c r="D175"/>
      <c r="E175"/>
      <c r="F175"/>
      <c r="G175"/>
      <c r="H175"/>
      <c r="I175"/>
      <c r="J175"/>
    </row>
    <row r="176" spans="1:10" ht="15" x14ac:dyDescent="0.25">
      <c r="A176"/>
      <c r="B176"/>
      <c r="C176"/>
      <c r="D176"/>
      <c r="E176"/>
      <c r="F176"/>
      <c r="G176"/>
      <c r="H176"/>
      <c r="I176"/>
      <c r="J176"/>
    </row>
    <row r="177" spans="1:10" ht="15" x14ac:dyDescent="0.25">
      <c r="A177"/>
      <c r="B177"/>
      <c r="C177"/>
      <c r="D177"/>
      <c r="E177"/>
      <c r="F177"/>
      <c r="G177"/>
      <c r="H177"/>
      <c r="I177"/>
      <c r="J177"/>
    </row>
    <row r="178" spans="1:10" ht="15" x14ac:dyDescent="0.25">
      <c r="A178"/>
      <c r="B178"/>
      <c r="C178" s="70"/>
      <c r="D178" s="70"/>
      <c r="E178" s="70"/>
      <c r="F178" s="70"/>
      <c r="G178" s="70"/>
      <c r="H178" s="70"/>
      <c r="I178" s="70"/>
    </row>
    <row r="179" spans="1:10" ht="15" x14ac:dyDescent="0.25">
      <c r="A179"/>
      <c r="B179"/>
      <c r="C179" s="70"/>
      <c r="D179" s="70"/>
      <c r="E179" s="70"/>
      <c r="F179" s="70"/>
      <c r="G179" s="70"/>
      <c r="H179" s="70"/>
      <c r="I179" s="70"/>
    </row>
    <row r="180" spans="1:10" ht="15" x14ac:dyDescent="0.25">
      <c r="A180"/>
      <c r="B180"/>
      <c r="C180" s="70"/>
      <c r="D180" s="70"/>
      <c r="E180" s="70"/>
      <c r="F180" s="70"/>
      <c r="G180" s="70"/>
      <c r="H180" s="70"/>
      <c r="I180" s="70"/>
    </row>
    <row r="181" spans="1:10" ht="15" x14ac:dyDescent="0.25">
      <c r="A181"/>
      <c r="B181"/>
      <c r="C181" s="70"/>
      <c r="D181" s="70"/>
      <c r="E181" s="70"/>
      <c r="F181" s="70"/>
      <c r="G181" s="70"/>
      <c r="H181" s="70"/>
      <c r="I181" s="70"/>
    </row>
    <row r="182" spans="1:10" ht="15" x14ac:dyDescent="0.25">
      <c r="A182"/>
      <c r="B182"/>
      <c r="C182" s="70"/>
      <c r="D182" s="70"/>
      <c r="E182" s="70"/>
      <c r="F182" s="70"/>
      <c r="G182" s="70"/>
      <c r="H182" s="70"/>
      <c r="I182" s="70"/>
    </row>
    <row r="183" spans="1:10" ht="15" x14ac:dyDescent="0.25">
      <c r="A183"/>
      <c r="B183"/>
      <c r="C183" s="70"/>
      <c r="D183" s="70"/>
      <c r="E183" s="70"/>
      <c r="F183" s="70"/>
      <c r="G183" s="70"/>
      <c r="H183" s="70"/>
      <c r="I183" s="70"/>
    </row>
    <row r="184" spans="1:10" ht="15" x14ac:dyDescent="0.25">
      <c r="A184"/>
      <c r="B184"/>
      <c r="C184" s="70"/>
      <c r="D184" s="70"/>
      <c r="E184" s="70"/>
      <c r="F184" s="70"/>
      <c r="G184" s="70"/>
      <c r="H184" s="70"/>
      <c r="I184" s="70"/>
    </row>
    <row r="185" spans="1:10" ht="15" x14ac:dyDescent="0.25">
      <c r="A185"/>
      <c r="B185"/>
      <c r="C185" s="70"/>
      <c r="D185" s="70"/>
      <c r="E185" s="70"/>
      <c r="F185" s="70"/>
      <c r="G185" s="70"/>
      <c r="H185" s="70"/>
      <c r="I185" s="70"/>
    </row>
    <row r="186" spans="1:10" ht="15" x14ac:dyDescent="0.25">
      <c r="A186"/>
      <c r="B186"/>
      <c r="C186" s="70"/>
      <c r="D186" s="70"/>
      <c r="E186" s="70"/>
      <c r="F186" s="70"/>
      <c r="G186" s="70"/>
      <c r="H186" s="70"/>
      <c r="I186" s="70"/>
    </row>
    <row r="187" spans="1:10" ht="15" x14ac:dyDescent="0.25">
      <c r="A187"/>
      <c r="B187"/>
      <c r="C187" s="70"/>
      <c r="D187" s="70"/>
      <c r="E187" s="70"/>
      <c r="F187" s="70"/>
      <c r="G187" s="70"/>
      <c r="H187" s="70"/>
      <c r="I187" s="70"/>
    </row>
    <row r="188" spans="1:10" ht="15" x14ac:dyDescent="0.25">
      <c r="A188"/>
      <c r="B188"/>
      <c r="C188" s="70"/>
      <c r="D188" s="70"/>
      <c r="E188" s="70"/>
      <c r="F188" s="70"/>
      <c r="G188" s="70"/>
      <c r="H188" s="70"/>
      <c r="I188" s="70"/>
    </row>
    <row r="189" spans="1:10" ht="15" x14ac:dyDescent="0.25">
      <c r="A189"/>
      <c r="B189"/>
      <c r="C189" s="70"/>
      <c r="D189" s="70"/>
      <c r="E189" s="70"/>
      <c r="F189" s="70"/>
      <c r="G189" s="70"/>
      <c r="H189" s="70"/>
      <c r="I189" s="70"/>
    </row>
    <row r="190" spans="1:10" ht="15" x14ac:dyDescent="0.25">
      <c r="A190"/>
      <c r="B190"/>
      <c r="C190" s="70"/>
      <c r="D190" s="70"/>
      <c r="E190" s="70"/>
      <c r="F190" s="70"/>
      <c r="G190" s="70"/>
      <c r="H190" s="70"/>
      <c r="I190" s="70"/>
    </row>
    <row r="191" spans="1:10" ht="15" x14ac:dyDescent="0.25">
      <c r="A191"/>
      <c r="B191"/>
      <c r="C191" s="70"/>
      <c r="D191" s="70"/>
      <c r="E191" s="70"/>
      <c r="F191" s="70"/>
      <c r="G191" s="70"/>
      <c r="H191" s="70"/>
      <c r="I191" s="70"/>
    </row>
    <row r="192" spans="1:10" ht="15" x14ac:dyDescent="0.25">
      <c r="A192"/>
      <c r="B192"/>
      <c r="C192" s="70"/>
      <c r="D192" s="70"/>
      <c r="E192" s="70"/>
      <c r="F192" s="70"/>
      <c r="G192" s="70"/>
      <c r="H192" s="70"/>
      <c r="I192" s="70"/>
    </row>
    <row r="193" spans="1:9" ht="15" x14ac:dyDescent="0.25">
      <c r="A193"/>
      <c r="B193"/>
      <c r="C193" s="70"/>
      <c r="D193" s="70"/>
      <c r="E193" s="70"/>
      <c r="F193" s="70"/>
      <c r="G193" s="70"/>
      <c r="H193" s="70"/>
      <c r="I193" s="70"/>
    </row>
    <row r="194" spans="1:9" ht="15" x14ac:dyDescent="0.25">
      <c r="A194"/>
      <c r="B194"/>
      <c r="C194" s="70"/>
      <c r="D194" s="70"/>
      <c r="E194" s="70"/>
      <c r="F194" s="70"/>
      <c r="G194" s="70"/>
      <c r="H194" s="70"/>
      <c r="I194" s="70"/>
    </row>
    <row r="195" spans="1:9" ht="15" x14ac:dyDescent="0.25">
      <c r="A195"/>
      <c r="B195" s="66"/>
    </row>
    <row r="196" spans="1:9" ht="15" x14ac:dyDescent="0.25">
      <c r="A196"/>
      <c r="B196" s="66"/>
    </row>
    <row r="197" spans="1:9" ht="15" x14ac:dyDescent="0.25">
      <c r="A197"/>
      <c r="B197" s="66"/>
    </row>
    <row r="198" spans="1:9" ht="15" x14ac:dyDescent="0.25">
      <c r="A198"/>
      <c r="B198" s="66"/>
    </row>
    <row r="199" spans="1:9" ht="15" x14ac:dyDescent="0.25">
      <c r="A199"/>
      <c r="B199" s="66"/>
    </row>
    <row r="200" spans="1:9" ht="15" x14ac:dyDescent="0.25">
      <c r="A200"/>
      <c r="B200" s="66"/>
    </row>
    <row r="201" spans="1:9" ht="15" x14ac:dyDescent="0.25">
      <c r="A201"/>
      <c r="B201" s="66"/>
    </row>
    <row r="202" spans="1:9" ht="15" x14ac:dyDescent="0.25">
      <c r="A202"/>
      <c r="B202" s="66"/>
    </row>
    <row r="203" spans="1:9" ht="15" x14ac:dyDescent="0.25">
      <c r="A203"/>
      <c r="B203" s="66"/>
    </row>
    <row r="204" spans="1:9" ht="15" x14ac:dyDescent="0.25">
      <c r="A204"/>
      <c r="B204" s="66"/>
    </row>
    <row r="205" spans="1:9" ht="15" x14ac:dyDescent="0.25">
      <c r="A205"/>
      <c r="B205" s="66"/>
    </row>
    <row r="206" spans="1:9" ht="15" x14ac:dyDescent="0.25">
      <c r="A206"/>
      <c r="B206" s="66"/>
    </row>
    <row r="207" spans="1:9" ht="15" x14ac:dyDescent="0.25">
      <c r="A207"/>
      <c r="B207" s="66"/>
    </row>
    <row r="208" spans="1:9" ht="15" x14ac:dyDescent="0.25">
      <c r="A208"/>
      <c r="B208" s="66"/>
    </row>
    <row r="209" spans="1:2" ht="15" x14ac:dyDescent="0.25">
      <c r="A209"/>
      <c r="B209" s="66"/>
    </row>
    <row r="210" spans="1:2" ht="15" x14ac:dyDescent="0.25">
      <c r="A210"/>
      <c r="B210" s="66"/>
    </row>
    <row r="211" spans="1:2" ht="15" x14ac:dyDescent="0.25">
      <c r="A211"/>
      <c r="B211" s="66"/>
    </row>
    <row r="212" spans="1:2" ht="15" x14ac:dyDescent="0.25">
      <c r="A212"/>
      <c r="B212" s="66"/>
    </row>
    <row r="213" spans="1:2" ht="15" x14ac:dyDescent="0.25">
      <c r="A213"/>
      <c r="B213" s="66"/>
    </row>
    <row r="214" spans="1:2" ht="15" x14ac:dyDescent="0.25">
      <c r="A214"/>
      <c r="B214" s="66"/>
    </row>
    <row r="215" spans="1:2" ht="15" x14ac:dyDescent="0.25">
      <c r="A215"/>
      <c r="B215" s="66"/>
    </row>
    <row r="216" spans="1:2" ht="15" x14ac:dyDescent="0.25">
      <c r="A216"/>
      <c r="B216" s="66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79"/>
  <sheetViews>
    <sheetView showGridLines="0" zoomScaleNormal="10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F67" sqref="AF67"/>
    </sheetView>
  </sheetViews>
  <sheetFormatPr baseColWidth="10" defaultRowHeight="15.75" x14ac:dyDescent="0.25"/>
  <cols>
    <col min="1" max="1" width="5.140625" style="43" bestFit="1" customWidth="1"/>
    <col min="2" max="2" width="10" bestFit="1" customWidth="1"/>
    <col min="3" max="3" width="8.7109375" bestFit="1" customWidth="1"/>
    <col min="4" max="4" width="43.42578125" style="2" customWidth="1"/>
    <col min="5" max="5" width="11.7109375" bestFit="1" customWidth="1"/>
    <col min="6" max="6" width="4.7109375" style="6" customWidth="1"/>
    <col min="7" max="7" width="10" bestFit="1" customWidth="1"/>
    <col min="8" max="8" width="8.7109375" bestFit="1" customWidth="1"/>
    <col min="9" max="9" width="43.42578125" style="2" customWidth="1"/>
    <col min="10" max="10" width="11.7109375" bestFit="1" customWidth="1"/>
    <col min="11" max="11" width="4.7109375" style="6" customWidth="1"/>
    <col min="12" max="12" width="10" bestFit="1" customWidth="1"/>
    <col min="13" max="13" width="8.7109375" bestFit="1" customWidth="1"/>
    <col min="14" max="14" width="43.42578125" style="2" customWidth="1"/>
    <col min="15" max="15" width="11.7109375" bestFit="1" customWidth="1"/>
    <col min="16" max="16" width="4.7109375" style="6" customWidth="1"/>
    <col min="17" max="17" width="10" bestFit="1" customWidth="1"/>
    <col min="18" max="18" width="6.140625" bestFit="1" customWidth="1"/>
    <col min="19" max="19" width="43.42578125" style="2" bestFit="1" customWidth="1"/>
    <col min="20" max="20" width="11.42578125" bestFit="1" customWidth="1"/>
    <col min="21" max="21" width="4.7109375" style="6" customWidth="1"/>
    <col min="22" max="22" width="10" bestFit="1" customWidth="1"/>
    <col min="23" max="23" width="6.140625" bestFit="1" customWidth="1"/>
    <col min="24" max="24" width="43.42578125" style="2" bestFit="1" customWidth="1"/>
    <col min="25" max="25" width="7.85546875" bestFit="1" customWidth="1"/>
    <col min="26" max="26" width="4.7109375" style="6" customWidth="1"/>
    <col min="27" max="27" width="10" bestFit="1" customWidth="1"/>
    <col min="28" max="28" width="8.7109375" bestFit="1" customWidth="1"/>
    <col min="29" max="29" width="43.42578125" style="2" bestFit="1" customWidth="1"/>
    <col min="30" max="30" width="11.7109375" bestFit="1" customWidth="1"/>
    <col min="31" max="16384" width="11.42578125" style="6"/>
  </cols>
  <sheetData>
    <row r="1" spans="1:30" ht="18.75" x14ac:dyDescent="0.3">
      <c r="B1" s="99" t="s">
        <v>264</v>
      </c>
      <c r="C1" s="99"/>
      <c r="D1" s="99"/>
      <c r="E1" s="99"/>
      <c r="G1" s="99" t="s">
        <v>245</v>
      </c>
      <c r="H1" s="99"/>
      <c r="I1" s="99"/>
      <c r="J1" s="99"/>
      <c r="L1" s="99" t="s">
        <v>246</v>
      </c>
      <c r="M1" s="99"/>
      <c r="N1" s="99"/>
      <c r="O1" s="99"/>
      <c r="Q1" s="99" t="s">
        <v>261</v>
      </c>
      <c r="R1" s="99"/>
      <c r="S1" s="99"/>
      <c r="T1" s="99"/>
      <c r="V1" s="100" t="s">
        <v>263</v>
      </c>
      <c r="W1" s="99"/>
      <c r="X1" s="99"/>
      <c r="Y1" s="99"/>
      <c r="AA1" s="101" t="s">
        <v>565</v>
      </c>
      <c r="AB1" s="101"/>
      <c r="AC1" s="101"/>
      <c r="AD1" s="101"/>
    </row>
    <row r="2" spans="1:30" x14ac:dyDescent="0.25">
      <c r="B2" s="22" t="s">
        <v>0</v>
      </c>
      <c r="C2" s="22" t="s">
        <v>1</v>
      </c>
      <c r="D2" s="23" t="s">
        <v>2</v>
      </c>
      <c r="E2" s="22" t="s">
        <v>239</v>
      </c>
      <c r="G2" s="22" t="s">
        <v>0</v>
      </c>
      <c r="H2" s="22" t="s">
        <v>1</v>
      </c>
      <c r="I2" s="23" t="s">
        <v>2</v>
      </c>
      <c r="J2" s="22" t="s">
        <v>239</v>
      </c>
      <c r="L2" s="22" t="s">
        <v>0</v>
      </c>
      <c r="M2" s="22" t="s">
        <v>1</v>
      </c>
      <c r="N2" s="23" t="s">
        <v>2</v>
      </c>
      <c r="O2" s="22" t="s">
        <v>239</v>
      </c>
      <c r="Q2" s="22" t="s">
        <v>0</v>
      </c>
      <c r="R2" s="22" t="s">
        <v>1</v>
      </c>
      <c r="S2" s="23" t="s">
        <v>2</v>
      </c>
      <c r="T2" s="22" t="s">
        <v>257</v>
      </c>
      <c r="V2" s="23" t="s">
        <v>0</v>
      </c>
      <c r="W2" s="23" t="s">
        <v>1</v>
      </c>
      <c r="X2" s="23" t="s">
        <v>2</v>
      </c>
      <c r="Y2" s="23" t="s">
        <v>262</v>
      </c>
      <c r="AA2" s="12" t="s">
        <v>0</v>
      </c>
      <c r="AB2" s="12" t="s">
        <v>1</v>
      </c>
      <c r="AC2" s="13" t="s">
        <v>2</v>
      </c>
      <c r="AD2" s="12" t="s">
        <v>239</v>
      </c>
    </row>
    <row r="3" spans="1:30" x14ac:dyDescent="0.25">
      <c r="A3" s="43">
        <f>+COUNTIF(E3:AD3,"SI")</f>
        <v>4</v>
      </c>
      <c r="B3" s="24">
        <v>13785813</v>
      </c>
      <c r="C3" s="25">
        <v>4</v>
      </c>
      <c r="D3" s="26" t="s">
        <v>48</v>
      </c>
      <c r="E3" s="27" t="s">
        <v>241</v>
      </c>
      <c r="G3" s="24">
        <v>13785813</v>
      </c>
      <c r="H3" s="25">
        <v>4</v>
      </c>
      <c r="I3" s="26" t="s">
        <v>48</v>
      </c>
      <c r="J3" s="27" t="s">
        <v>240</v>
      </c>
      <c r="L3" s="24">
        <v>13785813</v>
      </c>
      <c r="M3" s="25">
        <v>4</v>
      </c>
      <c r="N3" s="26" t="s">
        <v>48</v>
      </c>
      <c r="O3" s="27" t="s">
        <v>241</v>
      </c>
      <c r="Q3" s="24">
        <v>13785813</v>
      </c>
      <c r="R3" s="25">
        <v>4</v>
      </c>
      <c r="S3" s="26" t="s">
        <v>48</v>
      </c>
      <c r="T3" s="27" t="s">
        <v>241</v>
      </c>
      <c r="V3" s="24">
        <v>13785813</v>
      </c>
      <c r="W3" s="25">
        <v>4</v>
      </c>
      <c r="X3" s="26" t="s">
        <v>48</v>
      </c>
      <c r="Y3" s="27" t="s">
        <v>241</v>
      </c>
      <c r="AA3" s="9">
        <f>+'STFC 23-5-25'!B2</f>
        <v>13785813</v>
      </c>
      <c r="AB3" s="10">
        <f>+'STFC 23-5-25'!C2</f>
        <v>4</v>
      </c>
      <c r="AC3" s="11" t="str">
        <f>+'STFC 23-5-25'!D2</f>
        <v>AGUILAR OYARZO LORETO SAN JUAN</v>
      </c>
      <c r="AD3" s="8"/>
    </row>
    <row r="4" spans="1:30" x14ac:dyDescent="0.25">
      <c r="A4" s="43">
        <f t="shared" ref="A4:A67" si="0">+COUNTIF(E4:AD4,"SI")</f>
        <v>1</v>
      </c>
      <c r="B4" s="24">
        <v>17155397</v>
      </c>
      <c r="C4" s="25">
        <v>0</v>
      </c>
      <c r="D4" s="26" t="s">
        <v>16</v>
      </c>
      <c r="E4" s="27" t="s">
        <v>240</v>
      </c>
      <c r="G4" s="24">
        <v>17155397</v>
      </c>
      <c r="H4" s="25">
        <v>0</v>
      </c>
      <c r="I4" s="26" t="s">
        <v>16</v>
      </c>
      <c r="J4" s="27" t="s">
        <v>240</v>
      </c>
      <c r="L4" s="24">
        <v>17155397</v>
      </c>
      <c r="M4" s="25">
        <v>0</v>
      </c>
      <c r="N4" s="26" t="s">
        <v>16</v>
      </c>
      <c r="O4" s="27" t="s">
        <v>241</v>
      </c>
      <c r="Q4" s="24">
        <v>17155397</v>
      </c>
      <c r="R4" s="25">
        <v>0</v>
      </c>
      <c r="S4" s="26" t="s">
        <v>16</v>
      </c>
      <c r="T4" s="27" t="s">
        <v>240</v>
      </c>
      <c r="V4" s="24">
        <v>17155397</v>
      </c>
      <c r="W4" s="25">
        <v>0</v>
      </c>
      <c r="X4" s="26" t="s">
        <v>16</v>
      </c>
      <c r="Y4" s="27" t="s">
        <v>240</v>
      </c>
      <c r="AA4" s="9">
        <f>+'STFC 23-5-25'!B3</f>
        <v>17155397</v>
      </c>
      <c r="AB4" s="10">
        <f>+'STFC 23-5-25'!C3</f>
        <v>0</v>
      </c>
      <c r="AC4" s="11" t="str">
        <f>+'STFC 23-5-25'!D3</f>
        <v>AGUILERA AGUILERA JEREMY ALEXSANDER</v>
      </c>
      <c r="AD4" s="8"/>
    </row>
    <row r="5" spans="1:30" x14ac:dyDescent="0.25">
      <c r="A5" s="43">
        <f t="shared" si="0"/>
        <v>1</v>
      </c>
      <c r="B5" s="24">
        <v>14399370</v>
      </c>
      <c r="C5" s="25">
        <v>1</v>
      </c>
      <c r="D5" s="26" t="s">
        <v>12</v>
      </c>
      <c r="E5" s="27" t="s">
        <v>240</v>
      </c>
      <c r="G5" s="24">
        <v>14399370</v>
      </c>
      <c r="H5" s="25">
        <v>1</v>
      </c>
      <c r="I5" s="26" t="s">
        <v>12</v>
      </c>
      <c r="J5" s="27" t="s">
        <v>240</v>
      </c>
      <c r="L5" s="24">
        <v>14399370</v>
      </c>
      <c r="M5" s="25">
        <v>1</v>
      </c>
      <c r="N5" s="26" t="s">
        <v>12</v>
      </c>
      <c r="O5" s="27" t="s">
        <v>240</v>
      </c>
      <c r="Q5" s="24">
        <v>14399370</v>
      </c>
      <c r="R5" s="25">
        <v>1</v>
      </c>
      <c r="S5" s="26" t="s">
        <v>12</v>
      </c>
      <c r="T5" s="27" t="s">
        <v>241</v>
      </c>
      <c r="V5" s="24">
        <v>14399370</v>
      </c>
      <c r="W5" s="25">
        <v>1</v>
      </c>
      <c r="X5" s="26" t="s">
        <v>12</v>
      </c>
      <c r="Y5" s="27" t="s">
        <v>240</v>
      </c>
      <c r="AA5" s="9">
        <f>+'STFC 23-5-25'!B4</f>
        <v>14399370</v>
      </c>
      <c r="AB5" s="10">
        <f>+'STFC 23-5-25'!C4</f>
        <v>1</v>
      </c>
      <c r="AC5" s="11" t="str">
        <f>+'STFC 23-5-25'!D4</f>
        <v>APABLAZA RUZ MARIA XIMENA</v>
      </c>
      <c r="AD5" s="8"/>
    </row>
    <row r="6" spans="1:30" x14ac:dyDescent="0.25">
      <c r="A6" s="43">
        <f t="shared" si="0"/>
        <v>3</v>
      </c>
      <c r="B6" s="24">
        <v>17441446</v>
      </c>
      <c r="C6" s="25">
        <v>7</v>
      </c>
      <c r="D6" s="26" t="s">
        <v>102</v>
      </c>
      <c r="E6" s="27" t="s">
        <v>241</v>
      </c>
      <c r="G6" s="24">
        <v>17441446</v>
      </c>
      <c r="H6" s="25">
        <v>7</v>
      </c>
      <c r="I6" s="26" t="s">
        <v>102</v>
      </c>
      <c r="J6" s="27" t="s">
        <v>240</v>
      </c>
      <c r="L6" s="24">
        <v>17441446</v>
      </c>
      <c r="M6" s="25">
        <v>7</v>
      </c>
      <c r="N6" s="26" t="s">
        <v>102</v>
      </c>
      <c r="O6" s="27" t="s">
        <v>240</v>
      </c>
      <c r="Q6" s="24">
        <v>17441446</v>
      </c>
      <c r="R6" s="25">
        <v>7</v>
      </c>
      <c r="S6" s="26" t="s">
        <v>102</v>
      </c>
      <c r="T6" s="27" t="s">
        <v>241</v>
      </c>
      <c r="V6" s="24">
        <v>17441446</v>
      </c>
      <c r="W6" s="25">
        <v>7</v>
      </c>
      <c r="X6" s="26" t="s">
        <v>102</v>
      </c>
      <c r="Y6" s="27" t="s">
        <v>241</v>
      </c>
      <c r="AA6" s="9">
        <f>+'STFC 23-5-25'!B5</f>
        <v>17441446</v>
      </c>
      <c r="AB6" s="10">
        <f>+'STFC 23-5-25'!C5</f>
        <v>7</v>
      </c>
      <c r="AC6" s="11" t="str">
        <f>+'STFC 23-5-25'!D5</f>
        <v>ARANIZ MARTINEZ DENISSE VANESSA</v>
      </c>
      <c r="AD6" s="8"/>
    </row>
    <row r="7" spans="1:30" x14ac:dyDescent="0.25">
      <c r="A7" s="43">
        <f t="shared" si="0"/>
        <v>1</v>
      </c>
      <c r="B7" s="24">
        <v>20509180</v>
      </c>
      <c r="C7" s="25">
        <v>7</v>
      </c>
      <c r="D7" s="26" t="s">
        <v>233</v>
      </c>
      <c r="E7" s="27" t="s">
        <v>240</v>
      </c>
      <c r="G7" s="24">
        <v>20509180</v>
      </c>
      <c r="H7" s="25">
        <v>7</v>
      </c>
      <c r="I7" s="26" t="s">
        <v>233</v>
      </c>
      <c r="J7" s="27" t="s">
        <v>240</v>
      </c>
      <c r="L7" s="24">
        <v>20509180</v>
      </c>
      <c r="M7" s="25">
        <v>7</v>
      </c>
      <c r="N7" s="26" t="s">
        <v>233</v>
      </c>
      <c r="O7" s="27" t="s">
        <v>240</v>
      </c>
      <c r="Q7" s="47">
        <v>20509180</v>
      </c>
      <c r="R7" s="48">
        <v>7</v>
      </c>
      <c r="S7" s="49" t="s">
        <v>233</v>
      </c>
      <c r="T7" s="50" t="s">
        <v>241</v>
      </c>
      <c r="V7" s="24">
        <v>20509180</v>
      </c>
      <c r="W7" s="25">
        <v>7</v>
      </c>
      <c r="X7" s="26" t="s">
        <v>233</v>
      </c>
      <c r="Y7" s="27" t="s">
        <v>240</v>
      </c>
      <c r="AA7" s="9">
        <f>+'STFC 23-5-25'!B6</f>
        <v>16858860</v>
      </c>
      <c r="AB7" s="10">
        <f>+'STFC 23-5-25'!C6</f>
        <v>7</v>
      </c>
      <c r="AC7" s="11" t="str">
        <f>+'STFC 23-5-25'!D6</f>
        <v>ARAVENA VASQUEZ RITA NORMA</v>
      </c>
      <c r="AD7" s="8"/>
    </row>
    <row r="8" spans="1:30" x14ac:dyDescent="0.25">
      <c r="A8" s="43">
        <f>+COUNTIF(E8:Z8,"SI")</f>
        <v>0</v>
      </c>
      <c r="B8" s="24">
        <v>20122174</v>
      </c>
      <c r="C8" s="25">
        <v>9</v>
      </c>
      <c r="D8" s="26" t="s">
        <v>247</v>
      </c>
      <c r="E8" s="27"/>
      <c r="G8" s="24">
        <v>20122174</v>
      </c>
      <c r="H8" s="25">
        <v>9</v>
      </c>
      <c r="I8" s="26" t="s">
        <v>247</v>
      </c>
      <c r="J8" s="27"/>
      <c r="L8" s="24">
        <v>20122174</v>
      </c>
      <c r="M8" s="25">
        <v>9</v>
      </c>
      <c r="N8" s="26" t="s">
        <v>247</v>
      </c>
      <c r="O8" s="27"/>
      <c r="Q8" s="24">
        <v>20122174</v>
      </c>
      <c r="R8" s="25">
        <v>9</v>
      </c>
      <c r="S8" s="26" t="s">
        <v>247</v>
      </c>
      <c r="T8" s="27" t="s">
        <v>240</v>
      </c>
      <c r="V8" s="24">
        <v>16858860</v>
      </c>
      <c r="W8" s="25">
        <v>7</v>
      </c>
      <c r="X8" s="26" t="s">
        <v>272</v>
      </c>
      <c r="Y8" s="27" t="s">
        <v>240</v>
      </c>
      <c r="AA8" s="9">
        <f>+'STFC 23-5-25'!B7</f>
        <v>20122174</v>
      </c>
      <c r="AB8" s="10">
        <f>+'STFC 23-5-25'!C7</f>
        <v>9</v>
      </c>
      <c r="AC8" s="11" t="str">
        <f>+'STFC 23-5-25'!D7</f>
        <v>BECERRA BECERRA KARIM CAMILA</v>
      </c>
      <c r="AD8" s="8"/>
    </row>
    <row r="9" spans="1:30" x14ac:dyDescent="0.25">
      <c r="A9" s="43">
        <f t="shared" si="0"/>
        <v>3</v>
      </c>
      <c r="B9" s="24">
        <v>17155794</v>
      </c>
      <c r="C9" s="25">
        <v>1</v>
      </c>
      <c r="D9" s="26" t="s">
        <v>30</v>
      </c>
      <c r="E9" s="27" t="s">
        <v>240</v>
      </c>
      <c r="G9" s="24">
        <v>17155794</v>
      </c>
      <c r="H9" s="25">
        <v>1</v>
      </c>
      <c r="I9" s="26" t="s">
        <v>30</v>
      </c>
      <c r="J9" s="27" t="s">
        <v>241</v>
      </c>
      <c r="L9" s="24">
        <v>17155794</v>
      </c>
      <c r="M9" s="25">
        <v>1</v>
      </c>
      <c r="N9" s="26" t="s">
        <v>30</v>
      </c>
      <c r="O9" s="27" t="s">
        <v>240</v>
      </c>
      <c r="Q9" s="24">
        <v>17155794</v>
      </c>
      <c r="R9" s="25">
        <v>1</v>
      </c>
      <c r="S9" s="26" t="s">
        <v>30</v>
      </c>
      <c r="T9" s="27" t="s">
        <v>241</v>
      </c>
      <c r="V9" s="24">
        <v>20122174</v>
      </c>
      <c r="W9" s="25">
        <v>9</v>
      </c>
      <c r="X9" s="26" t="s">
        <v>247</v>
      </c>
      <c r="Y9" s="27" t="s">
        <v>241</v>
      </c>
      <c r="AA9" s="9">
        <f>+'STFC 23-5-25'!B8</f>
        <v>18028807</v>
      </c>
      <c r="AB9" s="10">
        <f>+'STFC 23-5-25'!C8</f>
        <v>4</v>
      </c>
      <c r="AC9" s="11" t="str">
        <f>+'STFC 23-5-25'!D8</f>
        <v>BERNAL BAHAMONDES LUIS FELIPE</v>
      </c>
      <c r="AD9" s="8"/>
    </row>
    <row r="10" spans="1:30" x14ac:dyDescent="0.25">
      <c r="A10" s="43">
        <f t="shared" si="0"/>
        <v>3</v>
      </c>
      <c r="B10" s="24">
        <v>15850392</v>
      </c>
      <c r="C10" s="25">
        <v>1</v>
      </c>
      <c r="D10" s="26" t="s">
        <v>95</v>
      </c>
      <c r="E10" s="27" t="s">
        <v>240</v>
      </c>
      <c r="G10" s="24">
        <v>15850392</v>
      </c>
      <c r="H10" s="25">
        <v>1</v>
      </c>
      <c r="I10" s="26" t="s">
        <v>95</v>
      </c>
      <c r="J10" s="27" t="s">
        <v>241</v>
      </c>
      <c r="L10" s="24">
        <v>15850392</v>
      </c>
      <c r="M10" s="25">
        <v>1</v>
      </c>
      <c r="N10" s="26" t="s">
        <v>95</v>
      </c>
      <c r="O10" s="27" t="s">
        <v>241</v>
      </c>
      <c r="Q10" s="24">
        <v>15850392</v>
      </c>
      <c r="R10" s="25">
        <v>1</v>
      </c>
      <c r="S10" s="26" t="s">
        <v>95</v>
      </c>
      <c r="T10" s="27" t="s">
        <v>241</v>
      </c>
      <c r="V10" s="24">
        <v>18028807</v>
      </c>
      <c r="W10" s="25">
        <v>4</v>
      </c>
      <c r="X10" s="26" t="s">
        <v>265</v>
      </c>
      <c r="Y10" s="27" t="s">
        <v>240</v>
      </c>
      <c r="AA10" s="9">
        <f>+'STFC 23-5-25'!B9</f>
        <v>20663038</v>
      </c>
      <c r="AB10" s="10">
        <f>+'STFC 23-5-25'!C9</f>
        <v>8</v>
      </c>
      <c r="AC10" s="11" t="str">
        <f>+'STFC 23-5-25'!D9</f>
        <v>BRAVO ALISTE CONSTANZA SOLEDAD</v>
      </c>
      <c r="AD10" s="8"/>
    </row>
    <row r="11" spans="1:30" x14ac:dyDescent="0.25">
      <c r="A11" s="43">
        <f t="shared" si="0"/>
        <v>1</v>
      </c>
      <c r="B11" s="24">
        <v>21609803</v>
      </c>
      <c r="C11" s="25" t="s">
        <v>5</v>
      </c>
      <c r="D11" s="26" t="s">
        <v>230</v>
      </c>
      <c r="E11" s="27" t="s">
        <v>240</v>
      </c>
      <c r="G11" s="24">
        <v>21609803</v>
      </c>
      <c r="H11" s="25" t="s">
        <v>5</v>
      </c>
      <c r="I11" s="26" t="s">
        <v>230</v>
      </c>
      <c r="J11" s="27" t="s">
        <v>240</v>
      </c>
      <c r="L11" s="24">
        <v>21609803</v>
      </c>
      <c r="M11" s="25" t="s">
        <v>5</v>
      </c>
      <c r="N11" s="26" t="s">
        <v>230</v>
      </c>
      <c r="O11" s="27" t="s">
        <v>240</v>
      </c>
      <c r="Q11" s="24">
        <v>21609803</v>
      </c>
      <c r="R11" s="25" t="s">
        <v>5</v>
      </c>
      <c r="S11" s="26" t="s">
        <v>230</v>
      </c>
      <c r="T11" s="27" t="s">
        <v>241</v>
      </c>
      <c r="V11" s="24">
        <v>20663038</v>
      </c>
      <c r="W11" s="25">
        <v>8</v>
      </c>
      <c r="X11" s="26" t="s">
        <v>269</v>
      </c>
      <c r="Y11" s="27" t="s">
        <v>240</v>
      </c>
      <c r="AA11" s="9">
        <f>+'STFC 23-5-25'!B10</f>
        <v>17155794</v>
      </c>
      <c r="AB11" s="10">
        <f>+'STFC 23-5-25'!C10</f>
        <v>1</v>
      </c>
      <c r="AC11" s="11" t="str">
        <f>+'STFC 23-5-25'!D10</f>
        <v>BRAVO MORALES JOSE LUIS</v>
      </c>
      <c r="AD11" s="8"/>
    </row>
    <row r="12" spans="1:30" x14ac:dyDescent="0.25">
      <c r="A12" s="43">
        <f t="shared" si="0"/>
        <v>2</v>
      </c>
      <c r="B12" s="24">
        <v>17592613</v>
      </c>
      <c r="C12" s="25">
        <v>5</v>
      </c>
      <c r="D12" s="26" t="s">
        <v>256</v>
      </c>
      <c r="E12" s="27"/>
      <c r="G12" s="24">
        <v>17592613</v>
      </c>
      <c r="H12" s="25">
        <v>5</v>
      </c>
      <c r="I12" s="26" t="s">
        <v>256</v>
      </c>
      <c r="J12" s="27"/>
      <c r="L12" s="24">
        <v>17592613</v>
      </c>
      <c r="M12" s="25">
        <v>5</v>
      </c>
      <c r="N12" s="26" t="s">
        <v>256</v>
      </c>
      <c r="O12" s="27"/>
      <c r="Q12" s="24">
        <v>17592613</v>
      </c>
      <c r="R12" s="25">
        <v>5</v>
      </c>
      <c r="S12" s="26" t="s">
        <v>256</v>
      </c>
      <c r="T12" s="27" t="s">
        <v>241</v>
      </c>
      <c r="V12" s="24">
        <v>17155794</v>
      </c>
      <c r="W12" s="25">
        <v>1</v>
      </c>
      <c r="X12" s="26" t="s">
        <v>30</v>
      </c>
      <c r="Y12" s="27" t="s">
        <v>241</v>
      </c>
      <c r="AA12" s="9">
        <f>+'STFC 23-5-25'!B11</f>
        <v>15850392</v>
      </c>
      <c r="AB12" s="10">
        <f>+'STFC 23-5-25'!C11</f>
        <v>1</v>
      </c>
      <c r="AC12" s="11" t="str">
        <f>+'STFC 23-5-25'!D11</f>
        <v>BUENO CUETO RICARDO ANTONIO</v>
      </c>
      <c r="AD12" s="8"/>
    </row>
    <row r="13" spans="1:30" x14ac:dyDescent="0.25">
      <c r="A13" s="43">
        <f>+COUNTIF(E13:Z13,"SI")</f>
        <v>2</v>
      </c>
      <c r="B13" s="24">
        <v>14051199</v>
      </c>
      <c r="C13" s="25">
        <v>4</v>
      </c>
      <c r="D13" s="26" t="s">
        <v>13</v>
      </c>
      <c r="E13" s="27" t="s">
        <v>240</v>
      </c>
      <c r="G13" s="24">
        <v>14051199</v>
      </c>
      <c r="H13" s="25">
        <v>4</v>
      </c>
      <c r="I13" s="26" t="s">
        <v>13</v>
      </c>
      <c r="J13" s="27" t="s">
        <v>240</v>
      </c>
      <c r="L13" s="24">
        <v>14051199</v>
      </c>
      <c r="M13" s="25">
        <v>4</v>
      </c>
      <c r="N13" s="26" t="s">
        <v>13</v>
      </c>
      <c r="O13" s="27" t="s">
        <v>240</v>
      </c>
      <c r="Q13" s="24">
        <v>14051199</v>
      </c>
      <c r="R13" s="25">
        <v>4</v>
      </c>
      <c r="S13" s="26" t="s">
        <v>13</v>
      </c>
      <c r="T13" s="27" t="s">
        <v>241</v>
      </c>
      <c r="V13" s="24">
        <v>15850392</v>
      </c>
      <c r="W13" s="25">
        <v>1</v>
      </c>
      <c r="X13" s="26" t="s">
        <v>95</v>
      </c>
      <c r="Y13" s="27" t="s">
        <v>241</v>
      </c>
      <c r="AA13" s="9">
        <f>+'STFC 23-5-25'!B12</f>
        <v>19768878</v>
      </c>
      <c r="AB13" s="10">
        <f>+'STFC 23-5-25'!C12</f>
        <v>5</v>
      </c>
      <c r="AC13" s="11" t="str">
        <f>+'STFC 23-5-25'!D12</f>
        <v>CABRERA LLEVENES ESCARLET BELEN</v>
      </c>
      <c r="AD13" s="8"/>
    </row>
    <row r="14" spans="1:30" x14ac:dyDescent="0.25">
      <c r="A14" s="43">
        <f t="shared" si="0"/>
        <v>4</v>
      </c>
      <c r="B14" s="24">
        <v>20509166</v>
      </c>
      <c r="C14" s="25">
        <v>1</v>
      </c>
      <c r="D14" s="26" t="s">
        <v>226</v>
      </c>
      <c r="E14" s="27" t="s">
        <v>241</v>
      </c>
      <c r="G14" s="24">
        <v>20509166</v>
      </c>
      <c r="H14" s="25">
        <v>1</v>
      </c>
      <c r="I14" s="26" t="s">
        <v>226</v>
      </c>
      <c r="J14" s="27" t="s">
        <v>241</v>
      </c>
      <c r="L14" s="24">
        <v>20509166</v>
      </c>
      <c r="M14" s="25">
        <v>1</v>
      </c>
      <c r="N14" s="26" t="s">
        <v>226</v>
      </c>
      <c r="O14" s="27" t="s">
        <v>241</v>
      </c>
      <c r="Q14" s="24">
        <v>20509166</v>
      </c>
      <c r="R14" s="25">
        <v>1</v>
      </c>
      <c r="S14" s="26" t="s">
        <v>226</v>
      </c>
      <c r="T14" s="27" t="s">
        <v>241</v>
      </c>
      <c r="V14" s="24">
        <v>21609803</v>
      </c>
      <c r="W14" s="25" t="s">
        <v>5</v>
      </c>
      <c r="X14" s="26" t="s">
        <v>230</v>
      </c>
      <c r="Y14" s="27" t="s">
        <v>240</v>
      </c>
      <c r="AA14" s="9">
        <f>+'STFC 23-5-25'!B13</f>
        <v>17592613</v>
      </c>
      <c r="AB14" s="10">
        <f>+'STFC 23-5-25'!C13</f>
        <v>5</v>
      </c>
      <c r="AC14" s="11" t="str">
        <f>+'STFC 23-5-25'!D13</f>
        <v>CALIBAR JARA BARBARA CONSUELO</v>
      </c>
      <c r="AD14" s="8"/>
    </row>
    <row r="15" spans="1:30" x14ac:dyDescent="0.25">
      <c r="A15" s="43">
        <f t="shared" si="0"/>
        <v>4</v>
      </c>
      <c r="B15" s="24">
        <v>10658936</v>
      </c>
      <c r="C15" s="25">
        <v>4</v>
      </c>
      <c r="D15" s="26" t="s">
        <v>31</v>
      </c>
      <c r="E15" s="27" t="s">
        <v>241</v>
      </c>
      <c r="G15" s="24">
        <v>10658936</v>
      </c>
      <c r="H15" s="25">
        <v>4</v>
      </c>
      <c r="I15" s="26" t="s">
        <v>31</v>
      </c>
      <c r="J15" s="27" t="s">
        <v>241</v>
      </c>
      <c r="L15" s="24">
        <v>10658936</v>
      </c>
      <c r="M15" s="25">
        <v>4</v>
      </c>
      <c r="N15" s="26" t="s">
        <v>31</v>
      </c>
      <c r="O15" s="27" t="s">
        <v>240</v>
      </c>
      <c r="Q15" s="47">
        <v>10658936</v>
      </c>
      <c r="R15" s="48">
        <v>4</v>
      </c>
      <c r="S15" s="49" t="s">
        <v>31</v>
      </c>
      <c r="T15" s="50" t="s">
        <v>241</v>
      </c>
      <c r="V15" s="24">
        <v>17592613</v>
      </c>
      <c r="W15" s="25">
        <v>5</v>
      </c>
      <c r="X15" s="26" t="s">
        <v>256</v>
      </c>
      <c r="Y15" s="27" t="s">
        <v>241</v>
      </c>
      <c r="AA15" s="9">
        <f>+'STFC 23-5-25'!B14</f>
        <v>14051199</v>
      </c>
      <c r="AB15" s="10">
        <f>+'STFC 23-5-25'!C14</f>
        <v>4</v>
      </c>
      <c r="AC15" s="11" t="str">
        <f>+'STFC 23-5-25'!D14</f>
        <v>CANALES JUICA CAROLINA ANDREA</v>
      </c>
      <c r="AD15" s="8"/>
    </row>
    <row r="16" spans="1:30" x14ac:dyDescent="0.25">
      <c r="A16" s="43">
        <f t="shared" si="0"/>
        <v>1</v>
      </c>
      <c r="B16" s="24">
        <v>19610872</v>
      </c>
      <c r="C16" s="25">
        <v>6</v>
      </c>
      <c r="D16" s="26" t="s">
        <v>252</v>
      </c>
      <c r="E16" s="27"/>
      <c r="G16" s="24">
        <v>19610872</v>
      </c>
      <c r="H16" s="25">
        <v>6</v>
      </c>
      <c r="I16" s="26" t="s">
        <v>252</v>
      </c>
      <c r="J16" s="27"/>
      <c r="L16" s="24">
        <v>19610872</v>
      </c>
      <c r="M16" s="25">
        <v>6</v>
      </c>
      <c r="N16" s="26" t="s">
        <v>252</v>
      </c>
      <c r="O16" s="27"/>
      <c r="Q16" s="24">
        <v>19610872</v>
      </c>
      <c r="R16" s="25">
        <v>6</v>
      </c>
      <c r="S16" s="26" t="s">
        <v>252</v>
      </c>
      <c r="T16" s="27" t="s">
        <v>240</v>
      </c>
      <c r="V16" s="24">
        <v>14051199</v>
      </c>
      <c r="W16" s="25">
        <v>4</v>
      </c>
      <c r="X16" s="26" t="s">
        <v>13</v>
      </c>
      <c r="Y16" s="27" t="s">
        <v>241</v>
      </c>
      <c r="AA16" s="9">
        <f>+'STFC 23-5-25'!B15</f>
        <v>20509166</v>
      </c>
      <c r="AB16" s="10">
        <f>+'STFC 23-5-25'!C15</f>
        <v>1</v>
      </c>
      <c r="AC16" s="11" t="str">
        <f>+'STFC 23-5-25'!D15</f>
        <v>CARIAGA GAVILAN GENESIS ISAMAR</v>
      </c>
      <c r="AD16" s="8"/>
    </row>
    <row r="17" spans="1:30" x14ac:dyDescent="0.25">
      <c r="A17" s="43">
        <f t="shared" si="0"/>
        <v>1</v>
      </c>
      <c r="B17" s="24">
        <v>19998291</v>
      </c>
      <c r="C17" s="25">
        <v>5</v>
      </c>
      <c r="D17" s="26" t="s">
        <v>44</v>
      </c>
      <c r="E17" s="27" t="s">
        <v>240</v>
      </c>
      <c r="G17" s="24">
        <v>19998291</v>
      </c>
      <c r="H17" s="25">
        <v>5</v>
      </c>
      <c r="I17" s="26" t="s">
        <v>44</v>
      </c>
      <c r="J17" s="27" t="s">
        <v>240</v>
      </c>
      <c r="L17" s="24">
        <v>19998291</v>
      </c>
      <c r="M17" s="25">
        <v>5</v>
      </c>
      <c r="N17" s="26" t="s">
        <v>44</v>
      </c>
      <c r="O17" s="27" t="s">
        <v>240</v>
      </c>
      <c r="Q17" s="24">
        <v>19998291</v>
      </c>
      <c r="R17" s="25">
        <v>5</v>
      </c>
      <c r="S17" s="26" t="s">
        <v>44</v>
      </c>
      <c r="T17" s="27" t="s">
        <v>240</v>
      </c>
      <c r="V17" s="24">
        <v>20509166</v>
      </c>
      <c r="W17" s="25">
        <v>1</v>
      </c>
      <c r="X17" s="26" t="s">
        <v>226</v>
      </c>
      <c r="Y17" s="27" t="s">
        <v>241</v>
      </c>
      <c r="AA17" s="9">
        <f>+'STFC 23-5-25'!B16</f>
        <v>10658936</v>
      </c>
      <c r="AB17" s="10">
        <f>+'STFC 23-5-25'!C16</f>
        <v>4</v>
      </c>
      <c r="AC17" s="11" t="str">
        <f>+'STFC 23-5-25'!D16</f>
        <v>CARRASCO RAMIREZ MARISOL DEL CARMEN</v>
      </c>
      <c r="AD17" s="8"/>
    </row>
    <row r="18" spans="1:30" x14ac:dyDescent="0.25">
      <c r="A18" s="43">
        <f>+COUNTIF(E18:Z18,"SI")</f>
        <v>2</v>
      </c>
      <c r="B18" s="24">
        <v>10228847</v>
      </c>
      <c r="C18" s="25">
        <v>5</v>
      </c>
      <c r="D18" s="26" t="s">
        <v>231</v>
      </c>
      <c r="E18" s="27" t="s">
        <v>240</v>
      </c>
      <c r="G18" s="24">
        <v>10228847</v>
      </c>
      <c r="H18" s="25">
        <v>5</v>
      </c>
      <c r="I18" s="26" t="s">
        <v>231</v>
      </c>
      <c r="J18" s="27" t="s">
        <v>240</v>
      </c>
      <c r="L18" s="24">
        <v>10228847</v>
      </c>
      <c r="M18" s="25">
        <v>5</v>
      </c>
      <c r="N18" s="26" t="s">
        <v>231</v>
      </c>
      <c r="O18" s="27" t="s">
        <v>240</v>
      </c>
      <c r="Q18" s="47">
        <v>10228847</v>
      </c>
      <c r="R18" s="48">
        <v>5</v>
      </c>
      <c r="S18" s="49" t="s">
        <v>231</v>
      </c>
      <c r="T18" s="50" t="s">
        <v>241</v>
      </c>
      <c r="V18" s="24">
        <v>10658936</v>
      </c>
      <c r="W18" s="25">
        <v>4</v>
      </c>
      <c r="X18" s="26" t="s">
        <v>31</v>
      </c>
      <c r="Y18" s="27" t="s">
        <v>241</v>
      </c>
      <c r="AA18" s="9">
        <f>+'STFC 23-5-25'!B17</f>
        <v>19998291</v>
      </c>
      <c r="AB18" s="10">
        <f>+'STFC 23-5-25'!C17</f>
        <v>5</v>
      </c>
      <c r="AC18" s="11" t="str">
        <f>+'STFC 23-5-25'!D17</f>
        <v>CONTRERAS ALVAREZ ALEXIA FABIOLA</v>
      </c>
      <c r="AD18" s="8"/>
    </row>
    <row r="19" spans="1:30" x14ac:dyDescent="0.25">
      <c r="A19" s="43">
        <f>+COUNTIF(E19:Z19,"SI")</f>
        <v>4</v>
      </c>
      <c r="B19" s="24">
        <v>14499879</v>
      </c>
      <c r="C19" s="25">
        <v>0</v>
      </c>
      <c r="D19" s="26" t="s">
        <v>25</v>
      </c>
      <c r="E19" s="27" t="s">
        <v>241</v>
      </c>
      <c r="G19" s="24">
        <v>14499879</v>
      </c>
      <c r="H19" s="25">
        <v>0</v>
      </c>
      <c r="I19" s="26" t="s">
        <v>25</v>
      </c>
      <c r="J19" s="27" t="s">
        <v>241</v>
      </c>
      <c r="L19" s="24">
        <v>14499879</v>
      </c>
      <c r="M19" s="25">
        <v>0</v>
      </c>
      <c r="N19" s="26" t="s">
        <v>25</v>
      </c>
      <c r="O19" s="27" t="s">
        <v>241</v>
      </c>
      <c r="Q19" s="24">
        <v>14499879</v>
      </c>
      <c r="R19" s="25">
        <v>0</v>
      </c>
      <c r="S19" s="26" t="s">
        <v>25</v>
      </c>
      <c r="T19" s="27" t="s">
        <v>241</v>
      </c>
      <c r="V19" s="24">
        <v>19610872</v>
      </c>
      <c r="W19" s="25">
        <v>6</v>
      </c>
      <c r="X19" s="26" t="s">
        <v>252</v>
      </c>
      <c r="Y19" s="27" t="s">
        <v>240</v>
      </c>
      <c r="AA19" s="9">
        <f>+'STFC 23-5-25'!B18</f>
        <v>14499879</v>
      </c>
      <c r="AB19" s="10">
        <f>+'STFC 23-5-25'!C18</f>
        <v>0</v>
      </c>
      <c r="AC19" s="11" t="str">
        <f>+'STFC 23-5-25'!D18</f>
        <v>CONTRERAS PEREDO PURISIMA DE LAS MERC</v>
      </c>
      <c r="AD19" s="8"/>
    </row>
    <row r="20" spans="1:30" x14ac:dyDescent="0.25">
      <c r="A20" s="43">
        <f t="shared" si="0"/>
        <v>0</v>
      </c>
      <c r="B20" s="24">
        <v>17980549</v>
      </c>
      <c r="C20" s="25">
        <v>9</v>
      </c>
      <c r="D20" s="26" t="s">
        <v>45</v>
      </c>
      <c r="E20" s="27" t="s">
        <v>240</v>
      </c>
      <c r="G20" s="24">
        <v>17980549</v>
      </c>
      <c r="H20" s="25">
        <v>9</v>
      </c>
      <c r="I20" s="26" t="s">
        <v>45</v>
      </c>
      <c r="J20" s="27" t="s">
        <v>240</v>
      </c>
      <c r="L20" s="24">
        <v>17980549</v>
      </c>
      <c r="M20" s="25">
        <v>9</v>
      </c>
      <c r="N20" s="26" t="s">
        <v>45</v>
      </c>
      <c r="O20" s="27" t="s">
        <v>240</v>
      </c>
      <c r="Q20" s="24">
        <v>17980549</v>
      </c>
      <c r="R20" s="25">
        <v>9</v>
      </c>
      <c r="S20" s="26" t="s">
        <v>45</v>
      </c>
      <c r="T20" s="27" t="s">
        <v>240</v>
      </c>
      <c r="V20" s="24">
        <v>19998291</v>
      </c>
      <c r="W20" s="25">
        <v>5</v>
      </c>
      <c r="X20" s="26" t="s">
        <v>44</v>
      </c>
      <c r="Y20" s="27" t="s">
        <v>240</v>
      </c>
      <c r="AA20" s="9">
        <f>+'STFC 23-5-25'!B19</f>
        <v>17980549</v>
      </c>
      <c r="AB20" s="10">
        <f>+'STFC 23-5-25'!C19</f>
        <v>9</v>
      </c>
      <c r="AC20" s="11" t="str">
        <f>+'STFC 23-5-25'!D19</f>
        <v>CORNEJO SAAVEDRA KAROL NIDIA</v>
      </c>
      <c r="AD20" s="8"/>
    </row>
    <row r="21" spans="1:30" x14ac:dyDescent="0.25">
      <c r="A21" s="43">
        <f t="shared" si="0"/>
        <v>3</v>
      </c>
      <c r="B21" s="24">
        <v>15138844</v>
      </c>
      <c r="C21" s="25">
        <v>2</v>
      </c>
      <c r="D21" s="26" t="s">
        <v>100</v>
      </c>
      <c r="E21" s="27" t="s">
        <v>241</v>
      </c>
      <c r="G21" s="24">
        <v>15138844</v>
      </c>
      <c r="H21" s="25">
        <v>2</v>
      </c>
      <c r="I21" s="26" t="s">
        <v>100</v>
      </c>
      <c r="J21" s="27" t="s">
        <v>240</v>
      </c>
      <c r="L21" s="24">
        <v>15138844</v>
      </c>
      <c r="M21" s="25">
        <v>2</v>
      </c>
      <c r="N21" s="26" t="s">
        <v>100</v>
      </c>
      <c r="O21" s="27" t="s">
        <v>241</v>
      </c>
      <c r="Q21" s="24">
        <v>15138844</v>
      </c>
      <c r="R21" s="25">
        <v>2</v>
      </c>
      <c r="S21" s="26" t="s">
        <v>100</v>
      </c>
      <c r="T21" s="27" t="s">
        <v>240</v>
      </c>
      <c r="V21" s="24">
        <v>10228847</v>
      </c>
      <c r="W21" s="25">
        <v>5</v>
      </c>
      <c r="X21" s="26" t="s">
        <v>231</v>
      </c>
      <c r="Y21" s="27" t="s">
        <v>241</v>
      </c>
      <c r="AA21" s="9">
        <f>+'STFC 23-5-25'!B20</f>
        <v>15138844</v>
      </c>
      <c r="AB21" s="10">
        <f>+'STFC 23-5-25'!C20</f>
        <v>2</v>
      </c>
      <c r="AC21" s="11" t="str">
        <f>+'STFC 23-5-25'!D20</f>
        <v>DIAZ DIAZ MARIA JOSE</v>
      </c>
      <c r="AD21" s="8"/>
    </row>
    <row r="22" spans="1:30" x14ac:dyDescent="0.25">
      <c r="A22" s="43">
        <f t="shared" si="0"/>
        <v>1</v>
      </c>
      <c r="B22" s="24">
        <v>21478843</v>
      </c>
      <c r="C22" s="25">
        <v>8</v>
      </c>
      <c r="D22" s="26" t="s">
        <v>227</v>
      </c>
      <c r="E22" s="27" t="s">
        <v>240</v>
      </c>
      <c r="G22" s="24">
        <v>21478843</v>
      </c>
      <c r="H22" s="25">
        <v>8</v>
      </c>
      <c r="I22" s="26" t="s">
        <v>227</v>
      </c>
      <c r="J22" s="27" t="s">
        <v>240</v>
      </c>
      <c r="L22" s="24">
        <v>21478843</v>
      </c>
      <c r="M22" s="25">
        <v>8</v>
      </c>
      <c r="N22" s="26" t="s">
        <v>227</v>
      </c>
      <c r="O22" s="27" t="s">
        <v>240</v>
      </c>
      <c r="Q22" s="24">
        <v>21478843</v>
      </c>
      <c r="R22" s="25">
        <v>8</v>
      </c>
      <c r="S22" s="26" t="s">
        <v>227</v>
      </c>
      <c r="T22" s="27" t="s">
        <v>241</v>
      </c>
      <c r="V22" s="24">
        <v>14499879</v>
      </c>
      <c r="W22" s="25">
        <v>0</v>
      </c>
      <c r="X22" s="26" t="s">
        <v>25</v>
      </c>
      <c r="Y22" s="27" t="s">
        <v>240</v>
      </c>
      <c r="AA22" s="9">
        <f>+'STFC 23-5-25'!B21</f>
        <v>21478843</v>
      </c>
      <c r="AB22" s="10">
        <f>+'STFC 23-5-25'!C21</f>
        <v>8</v>
      </c>
      <c r="AC22" s="11" t="str">
        <f>+'STFC 23-5-25'!D21</f>
        <v>DIAZ SEPULVEDA LEONOR MACKARENA</v>
      </c>
      <c r="AD22" s="8"/>
    </row>
    <row r="23" spans="1:30" x14ac:dyDescent="0.25">
      <c r="A23" s="43">
        <f t="shared" si="0"/>
        <v>0</v>
      </c>
      <c r="B23" s="24">
        <v>13351507</v>
      </c>
      <c r="C23" s="25">
        <v>0</v>
      </c>
      <c r="D23" s="26" t="s">
        <v>4</v>
      </c>
      <c r="E23" s="27" t="s">
        <v>240</v>
      </c>
      <c r="G23" s="24">
        <v>13351507</v>
      </c>
      <c r="H23" s="25">
        <v>0</v>
      </c>
      <c r="I23" s="26" t="s">
        <v>4</v>
      </c>
      <c r="J23" s="27" t="s">
        <v>240</v>
      </c>
      <c r="L23" s="24">
        <v>13351507</v>
      </c>
      <c r="M23" s="25">
        <v>0</v>
      </c>
      <c r="N23" s="26" t="s">
        <v>4</v>
      </c>
      <c r="O23" s="27" t="s">
        <v>240</v>
      </c>
      <c r="Q23" s="24">
        <v>13351507</v>
      </c>
      <c r="R23" s="25">
        <v>0</v>
      </c>
      <c r="S23" s="26" t="s">
        <v>4</v>
      </c>
      <c r="T23" s="27" t="s">
        <v>240</v>
      </c>
      <c r="V23" s="24">
        <v>17980549</v>
      </c>
      <c r="W23" s="25">
        <v>9</v>
      </c>
      <c r="X23" s="26" t="s">
        <v>45</v>
      </c>
      <c r="Y23" s="27" t="s">
        <v>240</v>
      </c>
      <c r="AA23" s="9">
        <f>+'STFC 23-5-25'!B22</f>
        <v>13351507</v>
      </c>
      <c r="AB23" s="10">
        <f>+'STFC 23-5-25'!C22</f>
        <v>0</v>
      </c>
      <c r="AC23" s="11" t="str">
        <f>+'STFC 23-5-25'!D22</f>
        <v>DUARTE MIRANDA PRISILA DEL CARMEN</v>
      </c>
      <c r="AD23" s="8"/>
    </row>
    <row r="24" spans="1:30" x14ac:dyDescent="0.25">
      <c r="A24" s="43">
        <f t="shared" si="0"/>
        <v>5</v>
      </c>
      <c r="B24" s="24">
        <v>14287355</v>
      </c>
      <c r="C24" s="25">
        <v>9</v>
      </c>
      <c r="D24" s="26" t="s">
        <v>32</v>
      </c>
      <c r="E24" s="27" t="s">
        <v>241</v>
      </c>
      <c r="G24" s="24">
        <v>14287355</v>
      </c>
      <c r="H24" s="25">
        <v>9</v>
      </c>
      <c r="I24" s="26" t="s">
        <v>32</v>
      </c>
      <c r="J24" s="27" t="s">
        <v>241</v>
      </c>
      <c r="L24" s="24">
        <v>14287355</v>
      </c>
      <c r="M24" s="25">
        <v>9</v>
      </c>
      <c r="N24" s="26" t="s">
        <v>32</v>
      </c>
      <c r="O24" s="27" t="s">
        <v>241</v>
      </c>
      <c r="Q24" s="24">
        <v>14287355</v>
      </c>
      <c r="R24" s="25">
        <v>9</v>
      </c>
      <c r="S24" s="26" t="s">
        <v>32</v>
      </c>
      <c r="T24" s="27" t="s">
        <v>241</v>
      </c>
      <c r="V24" s="24">
        <v>15138844</v>
      </c>
      <c r="W24" s="25">
        <v>2</v>
      </c>
      <c r="X24" s="26" t="s">
        <v>100</v>
      </c>
      <c r="Y24" s="27" t="s">
        <v>241</v>
      </c>
      <c r="AA24" s="9">
        <f>+'STFC 23-5-25'!B23</f>
        <v>14287355</v>
      </c>
      <c r="AB24" s="10">
        <f>+'STFC 23-5-25'!C23</f>
        <v>9</v>
      </c>
      <c r="AC24" s="11" t="str">
        <f>+'STFC 23-5-25'!D23</f>
        <v>DURAN VALENZUELA LUIS OSVALDO</v>
      </c>
      <c r="AD24" s="8"/>
    </row>
    <row r="25" spans="1:30" x14ac:dyDescent="0.25">
      <c r="A25" s="43">
        <f>+COUNTIF(E25:Z25,"SI")</f>
        <v>4</v>
      </c>
      <c r="B25" s="24">
        <v>17981225</v>
      </c>
      <c r="C25" s="25">
        <v>8</v>
      </c>
      <c r="D25" s="26" t="s">
        <v>33</v>
      </c>
      <c r="E25" s="27" t="s">
        <v>241</v>
      </c>
      <c r="G25" s="24">
        <v>17981225</v>
      </c>
      <c r="H25" s="25">
        <v>8</v>
      </c>
      <c r="I25" s="26" t="s">
        <v>33</v>
      </c>
      <c r="J25" s="27" t="s">
        <v>241</v>
      </c>
      <c r="L25" s="24">
        <v>17981225</v>
      </c>
      <c r="M25" s="25">
        <v>8</v>
      </c>
      <c r="N25" s="26" t="s">
        <v>33</v>
      </c>
      <c r="O25" s="27" t="s">
        <v>240</v>
      </c>
      <c r="Q25" s="47">
        <v>17981225</v>
      </c>
      <c r="R25" s="48">
        <v>8</v>
      </c>
      <c r="S25" s="49" t="s">
        <v>33</v>
      </c>
      <c r="T25" s="50" t="s">
        <v>241</v>
      </c>
      <c r="V25" s="24">
        <v>21478843</v>
      </c>
      <c r="W25" s="25">
        <v>8</v>
      </c>
      <c r="X25" s="26" t="s">
        <v>227</v>
      </c>
      <c r="Y25" s="27" t="s">
        <v>241</v>
      </c>
      <c r="AA25" s="9">
        <f>+'STFC 23-5-25'!B24</f>
        <v>11371360</v>
      </c>
      <c r="AB25" s="10">
        <f>+'STFC 23-5-25'!C24</f>
        <v>7</v>
      </c>
      <c r="AC25" s="11" t="str">
        <f>+'STFC 23-5-25'!D24</f>
        <v>ESPINOZA CERECEDA LUIS FELIX</v>
      </c>
      <c r="AD25" s="8"/>
    </row>
    <row r="26" spans="1:30" x14ac:dyDescent="0.25">
      <c r="A26" s="43">
        <f>+COUNTIF(E26:Z26,"SI")</f>
        <v>4</v>
      </c>
      <c r="B26" s="24">
        <v>10409683</v>
      </c>
      <c r="C26" s="25">
        <v>2</v>
      </c>
      <c r="D26" s="26" t="s">
        <v>98</v>
      </c>
      <c r="E26" s="27" t="s">
        <v>241</v>
      </c>
      <c r="G26" s="24">
        <v>10409683</v>
      </c>
      <c r="H26" s="25">
        <v>2</v>
      </c>
      <c r="I26" s="26" t="s">
        <v>98</v>
      </c>
      <c r="J26" s="27" t="s">
        <v>240</v>
      </c>
      <c r="L26" s="24">
        <v>10409683</v>
      </c>
      <c r="M26" s="25">
        <v>2</v>
      </c>
      <c r="N26" s="26" t="s">
        <v>98</v>
      </c>
      <c r="O26" s="27" t="s">
        <v>241</v>
      </c>
      <c r="Q26" s="24">
        <v>10409683</v>
      </c>
      <c r="R26" s="25">
        <v>2</v>
      </c>
      <c r="S26" s="26" t="s">
        <v>98</v>
      </c>
      <c r="T26" s="27" t="s">
        <v>241</v>
      </c>
      <c r="V26" s="24">
        <v>13351507</v>
      </c>
      <c r="W26" s="25">
        <v>0</v>
      </c>
      <c r="X26" s="26" t="s">
        <v>4</v>
      </c>
      <c r="Y26" s="27" t="s">
        <v>241</v>
      </c>
      <c r="AA26" s="9">
        <f>+'STFC 23-5-25'!B25</f>
        <v>10466538</v>
      </c>
      <c r="AB26" s="10">
        <f>+'STFC 23-5-25'!C25</f>
        <v>1</v>
      </c>
      <c r="AC26" s="11" t="str">
        <f>+'STFC 23-5-25'!D25</f>
        <v>FAUNDEZ CAMPOS GUILLERMO ESTEBAN</v>
      </c>
      <c r="AD26" s="8"/>
    </row>
    <row r="27" spans="1:30" x14ac:dyDescent="0.25">
      <c r="A27" s="43">
        <f t="shared" si="0"/>
        <v>4</v>
      </c>
      <c r="B27" s="24">
        <v>11371360</v>
      </c>
      <c r="C27" s="25">
        <v>7</v>
      </c>
      <c r="D27" s="26" t="s">
        <v>34</v>
      </c>
      <c r="E27" s="27" t="s">
        <v>240</v>
      </c>
      <c r="G27" s="24">
        <v>11371360</v>
      </c>
      <c r="H27" s="25">
        <v>7</v>
      </c>
      <c r="I27" s="26" t="s">
        <v>34</v>
      </c>
      <c r="J27" s="27" t="s">
        <v>241</v>
      </c>
      <c r="L27" s="24">
        <v>11371360</v>
      </c>
      <c r="M27" s="25">
        <v>7</v>
      </c>
      <c r="N27" s="26" t="s">
        <v>34</v>
      </c>
      <c r="O27" s="27" t="s">
        <v>241</v>
      </c>
      <c r="Q27" s="24">
        <v>11371360</v>
      </c>
      <c r="R27" s="25">
        <v>7</v>
      </c>
      <c r="S27" s="26" t="s">
        <v>34</v>
      </c>
      <c r="T27" s="27" t="s">
        <v>241</v>
      </c>
      <c r="V27" s="24">
        <v>14287355</v>
      </c>
      <c r="W27" s="25">
        <v>9</v>
      </c>
      <c r="X27" s="26" t="s">
        <v>32</v>
      </c>
      <c r="Y27" s="27" t="s">
        <v>241</v>
      </c>
      <c r="AA27" s="9">
        <f>+'STFC 23-5-25'!B26</f>
        <v>12416653</v>
      </c>
      <c r="AB27" s="10">
        <f>+'STFC 23-5-25'!C26</f>
        <v>5</v>
      </c>
      <c r="AC27" s="11" t="str">
        <f>+'STFC 23-5-25'!D26</f>
        <v>FUENZALIDA FUENTE RUHAMA PAULINA</v>
      </c>
      <c r="AD27" s="8"/>
    </row>
    <row r="28" spans="1:30" x14ac:dyDescent="0.25">
      <c r="A28" s="43">
        <f t="shared" si="0"/>
        <v>2</v>
      </c>
      <c r="B28" s="24">
        <v>10466538</v>
      </c>
      <c r="C28" s="25">
        <v>1</v>
      </c>
      <c r="D28" s="26" t="s">
        <v>35</v>
      </c>
      <c r="E28" s="27" t="s">
        <v>240</v>
      </c>
      <c r="G28" s="24">
        <v>10466538</v>
      </c>
      <c r="H28" s="25">
        <v>1</v>
      </c>
      <c r="I28" s="26" t="s">
        <v>35</v>
      </c>
      <c r="J28" s="27" t="s">
        <v>241</v>
      </c>
      <c r="L28" s="24">
        <v>10466538</v>
      </c>
      <c r="M28" s="25">
        <v>1</v>
      </c>
      <c r="N28" s="26" t="s">
        <v>35</v>
      </c>
      <c r="O28" s="27" t="s">
        <v>240</v>
      </c>
      <c r="Q28" s="47">
        <v>10466538</v>
      </c>
      <c r="R28" s="48">
        <v>1</v>
      </c>
      <c r="S28" s="49" t="s">
        <v>35</v>
      </c>
      <c r="T28" s="27" t="s">
        <v>240</v>
      </c>
      <c r="V28" s="24">
        <v>17981225</v>
      </c>
      <c r="W28" s="25">
        <v>8</v>
      </c>
      <c r="X28" s="26" t="s">
        <v>33</v>
      </c>
      <c r="Y28" s="27" t="s">
        <v>241</v>
      </c>
      <c r="AA28" s="9">
        <f>+'STFC 23-5-25'!B27</f>
        <v>17374147</v>
      </c>
      <c r="AB28" s="10">
        <f>+'STFC 23-5-25'!C27</f>
        <v>2</v>
      </c>
      <c r="AC28" s="11" t="str">
        <f>+'STFC 23-5-25'!D27</f>
        <v>GATICA CORNEJO JORDAN ALAN</v>
      </c>
      <c r="AD28" s="8"/>
    </row>
    <row r="29" spans="1:30" x14ac:dyDescent="0.25">
      <c r="A29" s="43">
        <f t="shared" si="0"/>
        <v>3</v>
      </c>
      <c r="B29" s="24">
        <v>12416653</v>
      </c>
      <c r="C29" s="25">
        <v>5</v>
      </c>
      <c r="D29" s="26" t="s">
        <v>21</v>
      </c>
      <c r="E29" s="27" t="s">
        <v>241</v>
      </c>
      <c r="G29" s="24">
        <v>12416653</v>
      </c>
      <c r="H29" s="25">
        <v>5</v>
      </c>
      <c r="I29" s="26" t="s">
        <v>21</v>
      </c>
      <c r="J29" s="27" t="s">
        <v>241</v>
      </c>
      <c r="L29" s="24">
        <v>12416653</v>
      </c>
      <c r="M29" s="25">
        <v>5</v>
      </c>
      <c r="N29" s="26" t="s">
        <v>21</v>
      </c>
      <c r="O29" s="27" t="s">
        <v>240</v>
      </c>
      <c r="Q29" s="24">
        <v>12416653</v>
      </c>
      <c r="R29" s="25">
        <v>5</v>
      </c>
      <c r="S29" s="26" t="s">
        <v>21</v>
      </c>
      <c r="T29" s="27" t="s">
        <v>240</v>
      </c>
      <c r="V29" s="24">
        <v>10409683</v>
      </c>
      <c r="W29" s="25">
        <v>2</v>
      </c>
      <c r="X29" s="26" t="s">
        <v>98</v>
      </c>
      <c r="Y29" s="27" t="s">
        <v>241</v>
      </c>
      <c r="AA29" s="9">
        <f>+'STFC 23-5-25'!B28</f>
        <v>13352679</v>
      </c>
      <c r="AB29" s="10" t="str">
        <f>+'STFC 23-5-25'!C28</f>
        <v>K</v>
      </c>
      <c r="AC29" s="11" t="str">
        <f>+'STFC 23-5-25'!D28</f>
        <v>GAVILAN ROJAS ISABEL DEL CARMEN</v>
      </c>
      <c r="AD29" s="8"/>
    </row>
    <row r="30" spans="1:30" x14ac:dyDescent="0.25">
      <c r="A30" s="43">
        <f t="shared" si="0"/>
        <v>3</v>
      </c>
      <c r="B30" s="24">
        <v>17374147</v>
      </c>
      <c r="C30" s="25">
        <v>2</v>
      </c>
      <c r="D30" s="26" t="s">
        <v>52</v>
      </c>
      <c r="E30" s="27" t="s">
        <v>240</v>
      </c>
      <c r="G30" s="24">
        <v>17374147</v>
      </c>
      <c r="H30" s="25">
        <v>2</v>
      </c>
      <c r="I30" s="26" t="s">
        <v>52</v>
      </c>
      <c r="J30" s="27" t="s">
        <v>241</v>
      </c>
      <c r="L30" s="24">
        <v>17374147</v>
      </c>
      <c r="M30" s="25">
        <v>2</v>
      </c>
      <c r="N30" s="26" t="s">
        <v>52</v>
      </c>
      <c r="O30" s="27" t="s">
        <v>240</v>
      </c>
      <c r="Q30" s="24">
        <v>17374147</v>
      </c>
      <c r="R30" s="25">
        <v>2</v>
      </c>
      <c r="S30" s="26" t="s">
        <v>52</v>
      </c>
      <c r="T30" s="27" t="s">
        <v>241</v>
      </c>
      <c r="V30" s="24">
        <v>11371360</v>
      </c>
      <c r="W30" s="25">
        <v>7</v>
      </c>
      <c r="X30" s="26" t="s">
        <v>34</v>
      </c>
      <c r="Y30" s="27" t="s">
        <v>241</v>
      </c>
      <c r="AA30" s="9">
        <f>+'STFC 23-5-25'!B29</f>
        <v>17795856</v>
      </c>
      <c r="AB30" s="10">
        <f>+'STFC 23-5-25'!C29</f>
        <v>5</v>
      </c>
      <c r="AC30" s="11" t="str">
        <f>+'STFC 23-5-25'!D29</f>
        <v>GONZALEZ SILVA ABRAHAM ELIAS</v>
      </c>
      <c r="AD30" s="8"/>
    </row>
    <row r="31" spans="1:30" x14ac:dyDescent="0.25">
      <c r="A31" s="43">
        <f t="shared" si="0"/>
        <v>3</v>
      </c>
      <c r="B31" s="24">
        <v>13352679</v>
      </c>
      <c r="C31" s="25" t="s">
        <v>5</v>
      </c>
      <c r="D31" s="26" t="s">
        <v>6</v>
      </c>
      <c r="E31" s="27" t="s">
        <v>241</v>
      </c>
      <c r="G31" s="24">
        <v>13352679</v>
      </c>
      <c r="H31" s="25" t="s">
        <v>5</v>
      </c>
      <c r="I31" s="26" t="s">
        <v>6</v>
      </c>
      <c r="J31" s="27" t="s">
        <v>241</v>
      </c>
      <c r="L31" s="24">
        <v>13352679</v>
      </c>
      <c r="M31" s="25" t="s">
        <v>5</v>
      </c>
      <c r="N31" s="26" t="s">
        <v>6</v>
      </c>
      <c r="O31" s="27" t="s">
        <v>240</v>
      </c>
      <c r="Q31" s="24">
        <v>13352679</v>
      </c>
      <c r="R31" s="25" t="s">
        <v>5</v>
      </c>
      <c r="S31" s="26" t="s">
        <v>6</v>
      </c>
      <c r="T31" s="27" t="s">
        <v>241</v>
      </c>
      <c r="V31" s="24">
        <v>10466538</v>
      </c>
      <c r="W31" s="25">
        <v>1</v>
      </c>
      <c r="X31" s="26" t="s">
        <v>35</v>
      </c>
      <c r="Y31" s="27" t="s">
        <v>240</v>
      </c>
      <c r="AA31" s="9">
        <f>+'STFC 23-5-25'!B30</f>
        <v>17214601</v>
      </c>
      <c r="AB31" s="10">
        <f>+'STFC 23-5-25'!C30</f>
        <v>5</v>
      </c>
      <c r="AC31" s="11" t="str">
        <f>+'STFC 23-5-25'!D30</f>
        <v>GONZALEZ ULLOA VALESCA ALEJANDRA</v>
      </c>
      <c r="AD31" s="8"/>
    </row>
    <row r="32" spans="1:30" x14ac:dyDescent="0.25">
      <c r="A32" s="43">
        <f t="shared" si="0"/>
        <v>3</v>
      </c>
      <c r="B32" s="24">
        <v>17795856</v>
      </c>
      <c r="C32" s="25">
        <v>5</v>
      </c>
      <c r="D32" s="26" t="s">
        <v>36</v>
      </c>
      <c r="E32" s="27" t="s">
        <v>241</v>
      </c>
      <c r="G32" s="24">
        <v>17795856</v>
      </c>
      <c r="H32" s="25">
        <v>5</v>
      </c>
      <c r="I32" s="26" t="s">
        <v>36</v>
      </c>
      <c r="J32" s="27" t="s">
        <v>240</v>
      </c>
      <c r="L32" s="24">
        <v>17795856</v>
      </c>
      <c r="M32" s="25">
        <v>5</v>
      </c>
      <c r="N32" s="26" t="s">
        <v>36</v>
      </c>
      <c r="O32" s="27" t="s">
        <v>241</v>
      </c>
      <c r="Q32" s="24">
        <v>17795856</v>
      </c>
      <c r="R32" s="25">
        <v>5</v>
      </c>
      <c r="S32" s="26" t="s">
        <v>36</v>
      </c>
      <c r="T32" s="27" t="s">
        <v>241</v>
      </c>
      <c r="V32" s="24">
        <v>12416653</v>
      </c>
      <c r="W32" s="25">
        <v>5</v>
      </c>
      <c r="X32" s="26" t="s">
        <v>21</v>
      </c>
      <c r="Y32" s="27" t="s">
        <v>240</v>
      </c>
      <c r="AA32" s="9">
        <f>+'STFC 23-5-25'!B31</f>
        <v>18577117</v>
      </c>
      <c r="AB32" s="10">
        <f>+'STFC 23-5-25'!C31</f>
        <v>2</v>
      </c>
      <c r="AC32" s="11" t="str">
        <f>+'STFC 23-5-25'!D31</f>
        <v>HERRERA NAVARRO CONSTANZA NICOLE</v>
      </c>
      <c r="AD32" s="8"/>
    </row>
    <row r="33" spans="1:30" x14ac:dyDescent="0.25">
      <c r="A33" s="43">
        <f t="shared" si="0"/>
        <v>2</v>
      </c>
      <c r="B33" s="24">
        <v>17214601</v>
      </c>
      <c r="C33" s="25">
        <v>5</v>
      </c>
      <c r="D33" s="26" t="s">
        <v>42</v>
      </c>
      <c r="E33" s="27" t="s">
        <v>240</v>
      </c>
      <c r="G33" s="24">
        <v>17214601</v>
      </c>
      <c r="H33" s="25">
        <v>5</v>
      </c>
      <c r="I33" s="26" t="s">
        <v>42</v>
      </c>
      <c r="J33" s="27" t="s">
        <v>240</v>
      </c>
      <c r="L33" s="24">
        <v>17214601</v>
      </c>
      <c r="M33" s="25">
        <v>5</v>
      </c>
      <c r="N33" s="26" t="s">
        <v>42</v>
      </c>
      <c r="O33" s="27" t="s">
        <v>240</v>
      </c>
      <c r="Q33" s="24">
        <v>17214601</v>
      </c>
      <c r="R33" s="25">
        <v>5</v>
      </c>
      <c r="S33" s="26" t="s">
        <v>42</v>
      </c>
      <c r="T33" s="27" t="s">
        <v>241</v>
      </c>
      <c r="V33" s="24">
        <v>17374147</v>
      </c>
      <c r="W33" s="25">
        <v>2</v>
      </c>
      <c r="X33" s="26" t="s">
        <v>52</v>
      </c>
      <c r="Y33" s="27" t="s">
        <v>241</v>
      </c>
      <c r="AA33" s="9">
        <f>+'STFC 23-5-25'!B32</f>
        <v>15850696</v>
      </c>
      <c r="AB33" s="10">
        <f>+'STFC 23-5-25'!C32</f>
        <v>3</v>
      </c>
      <c r="AC33" s="11" t="str">
        <f>+'STFC 23-5-25'!D32</f>
        <v>HERRERA OLIVOS ANGELO ENRIQUE</v>
      </c>
      <c r="AD33" s="8"/>
    </row>
    <row r="34" spans="1:30" x14ac:dyDescent="0.25">
      <c r="A34" s="43">
        <f t="shared" si="0"/>
        <v>3</v>
      </c>
      <c r="B34" s="24">
        <v>13253216</v>
      </c>
      <c r="C34" s="25">
        <v>8</v>
      </c>
      <c r="D34" s="26" t="s">
        <v>20</v>
      </c>
      <c r="E34" s="27" t="s">
        <v>240</v>
      </c>
      <c r="G34" s="24">
        <v>13253216</v>
      </c>
      <c r="H34" s="25">
        <v>8</v>
      </c>
      <c r="I34" s="26" t="s">
        <v>20</v>
      </c>
      <c r="J34" s="27" t="s">
        <v>241</v>
      </c>
      <c r="L34" s="24">
        <v>13253216</v>
      </c>
      <c r="M34" s="25">
        <v>8</v>
      </c>
      <c r="N34" s="26" t="s">
        <v>20</v>
      </c>
      <c r="O34" s="27" t="s">
        <v>240</v>
      </c>
      <c r="Q34" s="47">
        <v>13253216</v>
      </c>
      <c r="R34" s="48">
        <v>8</v>
      </c>
      <c r="S34" s="49" t="s">
        <v>20</v>
      </c>
      <c r="T34" s="50" t="s">
        <v>241</v>
      </c>
      <c r="V34" s="24">
        <v>13352679</v>
      </c>
      <c r="W34" s="25" t="s">
        <v>5</v>
      </c>
      <c r="X34" s="26" t="s">
        <v>6</v>
      </c>
      <c r="Y34" s="27" t="s">
        <v>241</v>
      </c>
      <c r="AA34" s="9">
        <f>+'STFC 23-5-25'!B33</f>
        <v>9503353</v>
      </c>
      <c r="AB34" s="10">
        <f>+'STFC 23-5-25'!C33</f>
        <v>9</v>
      </c>
      <c r="AC34" s="11" t="str">
        <f>+'STFC 23-5-25'!D33</f>
        <v>IBARRA CONCHA TATIANA ISABEL</v>
      </c>
      <c r="AD34" s="8"/>
    </row>
    <row r="35" spans="1:30" x14ac:dyDescent="0.25">
      <c r="A35" s="43">
        <f t="shared" si="0"/>
        <v>2</v>
      </c>
      <c r="B35" s="24">
        <v>18577117</v>
      </c>
      <c r="C35" s="25">
        <v>2</v>
      </c>
      <c r="D35" s="26" t="s">
        <v>47</v>
      </c>
      <c r="E35" s="27" t="s">
        <v>240</v>
      </c>
      <c r="G35" s="24">
        <v>18577117</v>
      </c>
      <c r="H35" s="25">
        <v>2</v>
      </c>
      <c r="I35" s="26" t="s">
        <v>47</v>
      </c>
      <c r="J35" s="27" t="s">
        <v>241</v>
      </c>
      <c r="L35" s="24">
        <v>18577117</v>
      </c>
      <c r="M35" s="25">
        <v>2</v>
      </c>
      <c r="N35" s="26" t="s">
        <v>47</v>
      </c>
      <c r="O35" s="27" t="s">
        <v>240</v>
      </c>
      <c r="Q35" s="24">
        <v>18577117</v>
      </c>
      <c r="R35" s="25">
        <v>2</v>
      </c>
      <c r="S35" s="26" t="s">
        <v>47</v>
      </c>
      <c r="T35" s="27" t="s">
        <v>240</v>
      </c>
      <c r="V35" s="24">
        <v>17795856</v>
      </c>
      <c r="W35" s="25">
        <v>5</v>
      </c>
      <c r="X35" s="26" t="s">
        <v>36</v>
      </c>
      <c r="Y35" s="27" t="s">
        <v>241</v>
      </c>
      <c r="AA35" s="9">
        <f>+'STFC 23-5-25'!B34</f>
        <v>21284551</v>
      </c>
      <c r="AB35" s="10">
        <f>+'STFC 23-5-25'!C34</f>
        <v>5</v>
      </c>
      <c r="AC35" s="11" t="str">
        <f>+'STFC 23-5-25'!D34</f>
        <v>LEIVA DIAZ LUIS FELIPE</v>
      </c>
      <c r="AD35" s="8"/>
    </row>
    <row r="36" spans="1:30" x14ac:dyDescent="0.25">
      <c r="A36" s="43">
        <f t="shared" si="0"/>
        <v>1</v>
      </c>
      <c r="B36" s="24">
        <v>15850696</v>
      </c>
      <c r="C36" s="25">
        <v>3</v>
      </c>
      <c r="D36" s="26" t="s">
        <v>11</v>
      </c>
      <c r="E36" s="27" t="s">
        <v>240</v>
      </c>
      <c r="G36" s="24">
        <v>15850696</v>
      </c>
      <c r="H36" s="25">
        <v>3</v>
      </c>
      <c r="I36" s="26" t="s">
        <v>11</v>
      </c>
      <c r="J36" s="27" t="s">
        <v>240</v>
      </c>
      <c r="L36" s="24">
        <v>15850696</v>
      </c>
      <c r="M36" s="25">
        <v>3</v>
      </c>
      <c r="N36" s="26" t="s">
        <v>11</v>
      </c>
      <c r="O36" s="27" t="s">
        <v>240</v>
      </c>
      <c r="Q36" s="24">
        <v>15850696</v>
      </c>
      <c r="R36" s="25">
        <v>3</v>
      </c>
      <c r="S36" s="26" t="s">
        <v>11</v>
      </c>
      <c r="T36" s="27" t="s">
        <v>240</v>
      </c>
      <c r="V36" s="24">
        <v>17214601</v>
      </c>
      <c r="W36" s="25">
        <v>5</v>
      </c>
      <c r="X36" s="26" t="s">
        <v>42</v>
      </c>
      <c r="Y36" s="27" t="s">
        <v>241</v>
      </c>
      <c r="AA36" s="9">
        <f>+'STFC 23-5-25'!B35</f>
        <v>18349995</v>
      </c>
      <c r="AB36" s="10">
        <f>+'STFC 23-5-25'!C35</f>
        <v>5</v>
      </c>
      <c r="AC36" s="11" t="str">
        <f>+'STFC 23-5-25'!D35</f>
        <v>LOPEZ AVILES ROMINA ANDREA</v>
      </c>
      <c r="AD36" s="8"/>
    </row>
    <row r="37" spans="1:30" x14ac:dyDescent="0.25">
      <c r="A37" s="43">
        <f t="shared" si="0"/>
        <v>3</v>
      </c>
      <c r="B37" s="24">
        <v>9503353</v>
      </c>
      <c r="C37" s="25">
        <v>9</v>
      </c>
      <c r="D37" s="26" t="s">
        <v>3</v>
      </c>
      <c r="E37" s="27" t="s">
        <v>240</v>
      </c>
      <c r="G37" s="24">
        <v>9503353</v>
      </c>
      <c r="H37" s="25">
        <v>9</v>
      </c>
      <c r="I37" s="26" t="s">
        <v>3</v>
      </c>
      <c r="J37" s="27" t="s">
        <v>241</v>
      </c>
      <c r="L37" s="24">
        <v>9503353</v>
      </c>
      <c r="M37" s="25">
        <v>9</v>
      </c>
      <c r="N37" s="26" t="s">
        <v>3</v>
      </c>
      <c r="O37" s="27" t="s">
        <v>241</v>
      </c>
      <c r="Q37" s="24">
        <v>9503353</v>
      </c>
      <c r="R37" s="25">
        <v>9</v>
      </c>
      <c r="S37" s="26" t="s">
        <v>3</v>
      </c>
      <c r="T37" s="27" t="s">
        <v>240</v>
      </c>
      <c r="V37" s="24">
        <v>13253216</v>
      </c>
      <c r="W37" s="25">
        <v>8</v>
      </c>
      <c r="X37" s="26" t="s">
        <v>20</v>
      </c>
      <c r="Y37" s="27" t="s">
        <v>241</v>
      </c>
      <c r="AA37" s="9">
        <f>+'STFC 23-5-25'!B36</f>
        <v>14285611</v>
      </c>
      <c r="AB37" s="10">
        <f>+'STFC 23-5-25'!C36</f>
        <v>5</v>
      </c>
      <c r="AC37" s="11" t="str">
        <f>+'STFC 23-5-25'!D36</f>
        <v>LUEIZA GONZALEZ ELISA NATALIA</v>
      </c>
      <c r="AD37" s="8"/>
    </row>
    <row r="38" spans="1:30" x14ac:dyDescent="0.25">
      <c r="A38" s="43">
        <f t="shared" si="0"/>
        <v>1</v>
      </c>
      <c r="B38" s="24">
        <v>21284551</v>
      </c>
      <c r="C38" s="25">
        <v>5</v>
      </c>
      <c r="D38" s="26" t="s">
        <v>97</v>
      </c>
      <c r="E38" s="27" t="s">
        <v>240</v>
      </c>
      <c r="G38" s="24">
        <v>21284551</v>
      </c>
      <c r="H38" s="25">
        <v>5</v>
      </c>
      <c r="I38" s="26" t="s">
        <v>97</v>
      </c>
      <c r="J38" s="27" t="s">
        <v>240</v>
      </c>
      <c r="L38" s="24">
        <v>21284551</v>
      </c>
      <c r="M38" s="25">
        <v>5</v>
      </c>
      <c r="N38" s="26" t="s">
        <v>97</v>
      </c>
      <c r="O38" s="27" t="s">
        <v>240</v>
      </c>
      <c r="Q38" s="24">
        <v>21284551</v>
      </c>
      <c r="R38" s="25">
        <v>5</v>
      </c>
      <c r="S38" s="26" t="s">
        <v>97</v>
      </c>
      <c r="T38" s="27" t="s">
        <v>241</v>
      </c>
      <c r="V38" s="24">
        <v>18577117</v>
      </c>
      <c r="W38" s="25">
        <v>2</v>
      </c>
      <c r="X38" s="26" t="s">
        <v>47</v>
      </c>
      <c r="Y38" s="27" t="s">
        <v>240</v>
      </c>
      <c r="AA38" s="9">
        <f>+'STFC 23-5-25'!B37</f>
        <v>14506328</v>
      </c>
      <c r="AB38" s="10">
        <f>+'STFC 23-5-25'!C37</f>
        <v>0</v>
      </c>
      <c r="AC38" s="11" t="str">
        <f>+'STFC 23-5-25'!D37</f>
        <v>LUNA LUNA EDITH DE LAS MERCEDE</v>
      </c>
      <c r="AD38" s="8"/>
    </row>
    <row r="39" spans="1:30" x14ac:dyDescent="0.25">
      <c r="A39" s="43">
        <f t="shared" si="0"/>
        <v>2</v>
      </c>
      <c r="B39" s="24">
        <v>18349995</v>
      </c>
      <c r="C39" s="25">
        <v>5</v>
      </c>
      <c r="D39" s="26" t="s">
        <v>49</v>
      </c>
      <c r="E39" s="27" t="s">
        <v>240</v>
      </c>
      <c r="G39" s="24">
        <v>18349995</v>
      </c>
      <c r="H39" s="25">
        <v>5</v>
      </c>
      <c r="I39" s="26" t="s">
        <v>49</v>
      </c>
      <c r="J39" s="27" t="s">
        <v>240</v>
      </c>
      <c r="L39" s="24">
        <v>18349995</v>
      </c>
      <c r="M39" s="25">
        <v>5</v>
      </c>
      <c r="N39" s="26" t="s">
        <v>49</v>
      </c>
      <c r="O39" s="27" t="s">
        <v>240</v>
      </c>
      <c r="Q39" s="47">
        <v>18349995</v>
      </c>
      <c r="R39" s="48">
        <v>5</v>
      </c>
      <c r="S39" s="49" t="s">
        <v>49</v>
      </c>
      <c r="T39" s="50" t="s">
        <v>241</v>
      </c>
      <c r="V39" s="24">
        <v>15850696</v>
      </c>
      <c r="W39" s="25">
        <v>3</v>
      </c>
      <c r="X39" s="26" t="s">
        <v>11</v>
      </c>
      <c r="Y39" s="27" t="s">
        <v>241</v>
      </c>
      <c r="AA39" s="9">
        <f>+'STFC 23-5-25'!B38</f>
        <v>9390703</v>
      </c>
      <c r="AB39" s="10">
        <f>+'STFC 23-5-25'!C38</f>
        <v>5</v>
      </c>
      <c r="AC39" s="11" t="str">
        <f>+'STFC 23-5-25'!D38</f>
        <v>MANZO VERGARA CECILIA DEL CARMEN</v>
      </c>
      <c r="AD39" s="8"/>
    </row>
    <row r="40" spans="1:30" x14ac:dyDescent="0.25">
      <c r="A40" s="43">
        <f t="shared" si="0"/>
        <v>2</v>
      </c>
      <c r="B40" s="24">
        <v>14285611</v>
      </c>
      <c r="C40" s="25">
        <v>5</v>
      </c>
      <c r="D40" s="26" t="s">
        <v>17</v>
      </c>
      <c r="E40" s="27" t="s">
        <v>241</v>
      </c>
      <c r="G40" s="24">
        <v>14285611</v>
      </c>
      <c r="H40" s="25">
        <v>5</v>
      </c>
      <c r="I40" s="26" t="s">
        <v>17</v>
      </c>
      <c r="J40" s="27" t="s">
        <v>240</v>
      </c>
      <c r="L40" s="24">
        <v>14285611</v>
      </c>
      <c r="M40" s="25">
        <v>5</v>
      </c>
      <c r="N40" s="26" t="s">
        <v>17</v>
      </c>
      <c r="O40" s="27" t="s">
        <v>240</v>
      </c>
      <c r="Q40" s="24">
        <v>14285611</v>
      </c>
      <c r="R40" s="25">
        <v>5</v>
      </c>
      <c r="S40" s="26" t="s">
        <v>17</v>
      </c>
      <c r="T40" s="27" t="s">
        <v>240</v>
      </c>
      <c r="V40" s="24">
        <v>9503353</v>
      </c>
      <c r="W40" s="25">
        <v>9</v>
      </c>
      <c r="X40" s="26" t="s">
        <v>3</v>
      </c>
      <c r="Y40" s="27" t="s">
        <v>241</v>
      </c>
      <c r="AA40" s="9">
        <f>+'STFC 23-5-25'!B39</f>
        <v>16023715</v>
      </c>
      <c r="AB40" s="10">
        <f>+'STFC 23-5-25'!C39</f>
        <v>5</v>
      </c>
      <c r="AC40" s="11" t="str">
        <f>+'STFC 23-5-25'!D39</f>
        <v>MEDINA FARIAS INGRID SOLEDAD</v>
      </c>
      <c r="AD40" s="8"/>
    </row>
    <row r="41" spans="1:30" x14ac:dyDescent="0.25">
      <c r="A41" s="43">
        <f t="shared" si="0"/>
        <v>1</v>
      </c>
      <c r="B41" s="24">
        <v>14506328</v>
      </c>
      <c r="C41" s="25">
        <v>0</v>
      </c>
      <c r="D41" s="26" t="s">
        <v>51</v>
      </c>
      <c r="E41" s="27" t="s">
        <v>240</v>
      </c>
      <c r="G41" s="24">
        <v>14506328</v>
      </c>
      <c r="H41" s="25">
        <v>0</v>
      </c>
      <c r="I41" s="26" t="s">
        <v>51</v>
      </c>
      <c r="J41" s="27" t="s">
        <v>240</v>
      </c>
      <c r="L41" s="24">
        <v>14506328</v>
      </c>
      <c r="M41" s="25">
        <v>0</v>
      </c>
      <c r="N41" s="26" t="s">
        <v>51</v>
      </c>
      <c r="O41" s="27" t="s">
        <v>240</v>
      </c>
      <c r="Q41" s="24">
        <v>14506328</v>
      </c>
      <c r="R41" s="25">
        <v>0</v>
      </c>
      <c r="S41" s="26" t="s">
        <v>51</v>
      </c>
      <c r="T41" s="27" t="s">
        <v>241</v>
      </c>
      <c r="V41" s="24">
        <v>21284551</v>
      </c>
      <c r="W41" s="25">
        <v>5</v>
      </c>
      <c r="X41" s="26" t="s">
        <v>97</v>
      </c>
      <c r="Y41" s="27" t="s">
        <v>240</v>
      </c>
      <c r="AA41" s="9">
        <f>+'STFC 23-5-25'!B40</f>
        <v>17882371</v>
      </c>
      <c r="AB41" s="10" t="str">
        <f>+'STFC 23-5-25'!C40</f>
        <v>K</v>
      </c>
      <c r="AC41" s="11" t="str">
        <f>+'STFC 23-5-25'!D40</f>
        <v>MUÑOZ ALARCON MARIA LUISA</v>
      </c>
      <c r="AD41" s="8"/>
    </row>
    <row r="42" spans="1:30" x14ac:dyDescent="0.25">
      <c r="A42" s="43">
        <f t="shared" si="0"/>
        <v>4</v>
      </c>
      <c r="B42" s="24">
        <v>9390703</v>
      </c>
      <c r="C42" s="25">
        <v>5</v>
      </c>
      <c r="D42" s="26" t="s">
        <v>7</v>
      </c>
      <c r="E42" s="27" t="s">
        <v>241</v>
      </c>
      <c r="G42" s="24">
        <v>9390703</v>
      </c>
      <c r="H42" s="25">
        <v>5</v>
      </c>
      <c r="I42" s="26" t="s">
        <v>7</v>
      </c>
      <c r="J42" s="27" t="s">
        <v>241</v>
      </c>
      <c r="L42" s="24">
        <v>9390703</v>
      </c>
      <c r="M42" s="25">
        <v>5</v>
      </c>
      <c r="N42" s="26" t="s">
        <v>7</v>
      </c>
      <c r="O42" s="27" t="s">
        <v>241</v>
      </c>
      <c r="Q42" s="24">
        <v>9390703</v>
      </c>
      <c r="R42" s="25">
        <v>5</v>
      </c>
      <c r="S42" s="26" t="s">
        <v>7</v>
      </c>
      <c r="T42" s="27" t="s">
        <v>241</v>
      </c>
      <c r="V42" s="24">
        <v>18349995</v>
      </c>
      <c r="W42" s="25">
        <v>5</v>
      </c>
      <c r="X42" s="26" t="s">
        <v>49</v>
      </c>
      <c r="Y42" s="27" t="s">
        <v>240</v>
      </c>
      <c r="AA42" s="9">
        <f>+'STFC 23-5-25'!B41</f>
        <v>11558724</v>
      </c>
      <c r="AB42" s="10">
        <f>+'STFC 23-5-25'!C41</f>
        <v>2</v>
      </c>
      <c r="AC42" s="11" t="str">
        <f>+'STFC 23-5-25'!D41</f>
        <v>MUÑOZ DIEDRICHS MIRIAM DEL CARMEN</v>
      </c>
      <c r="AD42" s="8"/>
    </row>
    <row r="43" spans="1:30" x14ac:dyDescent="0.25">
      <c r="A43" s="43">
        <f t="shared" si="0"/>
        <v>1</v>
      </c>
      <c r="B43" s="24">
        <v>16023715</v>
      </c>
      <c r="C43" s="25">
        <v>5</v>
      </c>
      <c r="D43" s="26" t="s">
        <v>27</v>
      </c>
      <c r="E43" s="27" t="s">
        <v>240</v>
      </c>
      <c r="G43" s="24">
        <v>16023715</v>
      </c>
      <c r="H43" s="25">
        <v>5</v>
      </c>
      <c r="I43" s="26" t="s">
        <v>27</v>
      </c>
      <c r="J43" s="27" t="s">
        <v>240</v>
      </c>
      <c r="L43" s="24">
        <v>16023715</v>
      </c>
      <c r="M43" s="25">
        <v>5</v>
      </c>
      <c r="N43" s="26" t="s">
        <v>27</v>
      </c>
      <c r="O43" s="27" t="s">
        <v>240</v>
      </c>
      <c r="Q43" s="47">
        <v>16023715</v>
      </c>
      <c r="R43" s="48">
        <v>5</v>
      </c>
      <c r="S43" s="49" t="s">
        <v>27</v>
      </c>
      <c r="T43" s="50" t="s">
        <v>241</v>
      </c>
      <c r="V43" s="24">
        <v>14285611</v>
      </c>
      <c r="W43" s="25">
        <v>5</v>
      </c>
      <c r="X43" s="26" t="s">
        <v>17</v>
      </c>
      <c r="Y43" s="27" t="s">
        <v>240</v>
      </c>
      <c r="AA43" s="9">
        <f>+'STFC 23-5-25'!B42</f>
        <v>12371390</v>
      </c>
      <c r="AB43" s="10">
        <f>+'STFC 23-5-25'!C42</f>
        <v>7</v>
      </c>
      <c r="AC43" s="11" t="str">
        <f>+'STFC 23-5-25'!D42</f>
        <v xml:space="preserve">NUÑEZ GUTIERREZ BERNARDITA </v>
      </c>
      <c r="AD43" s="8"/>
    </row>
    <row r="44" spans="1:30" x14ac:dyDescent="0.25">
      <c r="A44" s="43">
        <f t="shared" si="0"/>
        <v>4</v>
      </c>
      <c r="B44" s="24">
        <v>17882371</v>
      </c>
      <c r="C44" s="25" t="s">
        <v>5</v>
      </c>
      <c r="D44" s="26" t="s">
        <v>15</v>
      </c>
      <c r="E44" s="27" t="s">
        <v>241</v>
      </c>
      <c r="G44" s="24">
        <v>17882371</v>
      </c>
      <c r="H44" s="25" t="s">
        <v>5</v>
      </c>
      <c r="I44" s="26" t="s">
        <v>15</v>
      </c>
      <c r="J44" s="27" t="s">
        <v>241</v>
      </c>
      <c r="L44" s="24">
        <v>17882371</v>
      </c>
      <c r="M44" s="25" t="s">
        <v>5</v>
      </c>
      <c r="N44" s="26" t="s">
        <v>15</v>
      </c>
      <c r="O44" s="27" t="s">
        <v>241</v>
      </c>
      <c r="Q44" s="24">
        <v>17882371</v>
      </c>
      <c r="R44" s="25" t="s">
        <v>5</v>
      </c>
      <c r="S44" s="26" t="s">
        <v>15</v>
      </c>
      <c r="T44" s="27" t="s">
        <v>240</v>
      </c>
      <c r="V44" s="24">
        <v>14506328</v>
      </c>
      <c r="W44" s="25">
        <v>0</v>
      </c>
      <c r="X44" s="26" t="s">
        <v>51</v>
      </c>
      <c r="Y44" s="27" t="s">
        <v>241</v>
      </c>
      <c r="AA44" s="9">
        <f>+'STFC 23-5-25'!B43</f>
        <v>15946978</v>
      </c>
      <c r="AB44" s="10">
        <f>+'STFC 23-5-25'!C43</f>
        <v>6</v>
      </c>
      <c r="AC44" s="11" t="str">
        <f>+'STFC 23-5-25'!D43</f>
        <v>OSORIO TAPIA CAROLINA CONSTANZA</v>
      </c>
      <c r="AD44" s="8"/>
    </row>
    <row r="45" spans="1:30" x14ac:dyDescent="0.25">
      <c r="A45" s="43">
        <f t="shared" si="0"/>
        <v>3</v>
      </c>
      <c r="B45" s="24">
        <v>11558724</v>
      </c>
      <c r="C45" s="25">
        <v>2</v>
      </c>
      <c r="D45" s="26" t="s">
        <v>50</v>
      </c>
      <c r="E45" s="27" t="s">
        <v>241</v>
      </c>
      <c r="G45" s="24">
        <v>11558724</v>
      </c>
      <c r="H45" s="25">
        <v>2</v>
      </c>
      <c r="I45" s="26" t="s">
        <v>50</v>
      </c>
      <c r="J45" s="27" t="s">
        <v>240</v>
      </c>
      <c r="L45" s="24">
        <v>11558724</v>
      </c>
      <c r="M45" s="25">
        <v>2</v>
      </c>
      <c r="N45" s="26" t="s">
        <v>50</v>
      </c>
      <c r="O45" s="27" t="s">
        <v>240</v>
      </c>
      <c r="Q45" s="24">
        <v>11558724</v>
      </c>
      <c r="R45" s="25">
        <v>2</v>
      </c>
      <c r="S45" s="26" t="s">
        <v>50</v>
      </c>
      <c r="T45" s="27" t="s">
        <v>241</v>
      </c>
      <c r="V45" s="24">
        <v>9390703</v>
      </c>
      <c r="W45" s="25">
        <v>5</v>
      </c>
      <c r="X45" s="26" t="s">
        <v>7</v>
      </c>
      <c r="Y45" s="27" t="s">
        <v>241</v>
      </c>
      <c r="AA45" s="9">
        <f>+'STFC 23-5-25'!B44</f>
        <v>19699295</v>
      </c>
      <c r="AB45" s="10">
        <f>+'STFC 23-5-25'!C44</f>
        <v>2</v>
      </c>
      <c r="AC45" s="11" t="str">
        <f>+'STFC 23-5-25'!D44</f>
        <v>PARRA QUIROZ VALESKA CLAUDIA</v>
      </c>
      <c r="AD45" s="8"/>
    </row>
    <row r="46" spans="1:30" x14ac:dyDescent="0.25">
      <c r="A46" s="43">
        <f t="shared" si="0"/>
        <v>2</v>
      </c>
      <c r="B46" s="24">
        <v>12371390</v>
      </c>
      <c r="C46" s="25">
        <v>7</v>
      </c>
      <c r="D46" s="26" t="s">
        <v>96</v>
      </c>
      <c r="E46" s="27" t="s">
        <v>241</v>
      </c>
      <c r="G46" s="24">
        <v>12371390</v>
      </c>
      <c r="H46" s="25">
        <v>7</v>
      </c>
      <c r="I46" s="26" t="s">
        <v>96</v>
      </c>
      <c r="J46" s="27" t="s">
        <v>240</v>
      </c>
      <c r="L46" s="24">
        <v>12371390</v>
      </c>
      <c r="M46" s="25">
        <v>7</v>
      </c>
      <c r="N46" s="26" t="s">
        <v>96</v>
      </c>
      <c r="O46" s="27" t="s">
        <v>240</v>
      </c>
      <c r="Q46" s="24">
        <v>12371390</v>
      </c>
      <c r="R46" s="25">
        <v>7</v>
      </c>
      <c r="S46" s="26" t="s">
        <v>96</v>
      </c>
      <c r="T46" s="27" t="s">
        <v>240</v>
      </c>
      <c r="V46" s="24">
        <v>16023715</v>
      </c>
      <c r="W46" s="25">
        <v>5</v>
      </c>
      <c r="X46" s="26" t="s">
        <v>27</v>
      </c>
      <c r="Y46" s="27" t="s">
        <v>241</v>
      </c>
      <c r="AA46" s="9">
        <f>+'STFC 23-5-25'!B45</f>
        <v>17182108</v>
      </c>
      <c r="AB46" s="10">
        <f>+'STFC 23-5-25'!C45</f>
        <v>8</v>
      </c>
      <c r="AC46" s="11" t="str">
        <f>+'STFC 23-5-25'!D45</f>
        <v>PERALTA ESPINOZA ANTONIO SEGUNDO</v>
      </c>
      <c r="AD46" s="8"/>
    </row>
    <row r="47" spans="1:30" x14ac:dyDescent="0.25">
      <c r="A47" s="43">
        <f t="shared" si="0"/>
        <v>3</v>
      </c>
      <c r="B47" s="24">
        <v>20160057</v>
      </c>
      <c r="C47" s="25" t="s">
        <v>236</v>
      </c>
      <c r="D47" s="26" t="s">
        <v>237</v>
      </c>
      <c r="E47" s="27" t="s">
        <v>240</v>
      </c>
      <c r="G47" s="24">
        <v>20160057</v>
      </c>
      <c r="H47" s="25" t="s">
        <v>236</v>
      </c>
      <c r="I47" s="26" t="s">
        <v>237</v>
      </c>
      <c r="J47" s="27" t="s">
        <v>241</v>
      </c>
      <c r="L47" s="24">
        <v>20160057</v>
      </c>
      <c r="M47" s="25" t="s">
        <v>236</v>
      </c>
      <c r="N47" s="26" t="s">
        <v>237</v>
      </c>
      <c r="O47" s="27" t="s">
        <v>240</v>
      </c>
      <c r="Q47" s="47">
        <v>20160057</v>
      </c>
      <c r="R47" s="48" t="s">
        <v>236</v>
      </c>
      <c r="S47" s="49" t="s">
        <v>237</v>
      </c>
      <c r="T47" s="50" t="s">
        <v>241</v>
      </c>
      <c r="V47" s="24">
        <v>17882371</v>
      </c>
      <c r="W47" s="25" t="s">
        <v>5</v>
      </c>
      <c r="X47" s="26" t="s">
        <v>15</v>
      </c>
      <c r="Y47" s="27" t="s">
        <v>241</v>
      </c>
      <c r="AA47" s="9">
        <f>+'STFC 23-5-25'!B46</f>
        <v>18282236</v>
      </c>
      <c r="AB47" s="10">
        <f>+'STFC 23-5-25'!C46</f>
        <v>1</v>
      </c>
      <c r="AC47" s="11" t="str">
        <f>+'STFC 23-5-25'!D46</f>
        <v>PEREDO HERNANDEZ JAIME ANDRES</v>
      </c>
      <c r="AD47" s="8"/>
    </row>
    <row r="48" spans="1:30" x14ac:dyDescent="0.25">
      <c r="A48" s="43">
        <f t="shared" si="0"/>
        <v>2</v>
      </c>
      <c r="B48" s="24">
        <v>15946978</v>
      </c>
      <c r="C48" s="25">
        <v>6</v>
      </c>
      <c r="D48" s="26" t="s">
        <v>43</v>
      </c>
      <c r="E48" s="27" t="s">
        <v>240</v>
      </c>
      <c r="G48" s="24">
        <v>15946978</v>
      </c>
      <c r="H48" s="25">
        <v>6</v>
      </c>
      <c r="I48" s="26" t="s">
        <v>43</v>
      </c>
      <c r="J48" s="27" t="s">
        <v>240</v>
      </c>
      <c r="L48" s="24">
        <v>15946978</v>
      </c>
      <c r="M48" s="25">
        <v>6</v>
      </c>
      <c r="N48" s="26" t="s">
        <v>43</v>
      </c>
      <c r="O48" s="27" t="s">
        <v>240</v>
      </c>
      <c r="Q48" s="24">
        <v>15946978</v>
      </c>
      <c r="R48" s="25">
        <v>6</v>
      </c>
      <c r="S48" s="26" t="s">
        <v>43</v>
      </c>
      <c r="T48" s="27" t="s">
        <v>241</v>
      </c>
      <c r="V48" s="24">
        <v>11558724</v>
      </c>
      <c r="W48" s="25">
        <v>2</v>
      </c>
      <c r="X48" s="26" t="s">
        <v>50</v>
      </c>
      <c r="Y48" s="27" t="s">
        <v>241</v>
      </c>
      <c r="AA48" s="9">
        <f>+'STFC 23-5-25'!B47</f>
        <v>25735658</v>
      </c>
      <c r="AB48" s="10">
        <f>+'STFC 23-5-25'!C47</f>
        <v>2</v>
      </c>
      <c r="AC48" s="11" t="str">
        <f>+'STFC 23-5-25'!D47</f>
        <v>PIMENTEL DE MONTOYA NICMARY LOREN</v>
      </c>
      <c r="AD48" s="8"/>
    </row>
    <row r="49" spans="1:30" x14ac:dyDescent="0.25">
      <c r="A49" s="43">
        <f>+COUNTIF(E49:Z49,"SI")</f>
        <v>2</v>
      </c>
      <c r="B49" s="24">
        <v>19699295</v>
      </c>
      <c r="C49" s="25">
        <v>2</v>
      </c>
      <c r="D49" s="26" t="s">
        <v>8</v>
      </c>
      <c r="E49" s="27" t="s">
        <v>240</v>
      </c>
      <c r="G49" s="24">
        <v>19699295</v>
      </c>
      <c r="H49" s="25">
        <v>2</v>
      </c>
      <c r="I49" s="26" t="s">
        <v>8</v>
      </c>
      <c r="J49" s="27" t="s">
        <v>241</v>
      </c>
      <c r="L49" s="24">
        <v>19699295</v>
      </c>
      <c r="M49" s="25">
        <v>2</v>
      </c>
      <c r="N49" s="26" t="s">
        <v>8</v>
      </c>
      <c r="O49" s="27" t="s">
        <v>240</v>
      </c>
      <c r="Q49" s="24">
        <v>19699295</v>
      </c>
      <c r="R49" s="25">
        <v>2</v>
      </c>
      <c r="S49" s="26" t="s">
        <v>8</v>
      </c>
      <c r="T49" s="27" t="s">
        <v>241</v>
      </c>
      <c r="V49" s="24">
        <v>12371390</v>
      </c>
      <c r="W49" s="25">
        <v>7</v>
      </c>
      <c r="X49" s="26" t="s">
        <v>96</v>
      </c>
      <c r="Y49" s="27" t="s">
        <v>240</v>
      </c>
      <c r="AA49" s="9">
        <f>+'STFC 23-5-25'!B48</f>
        <v>18577213</v>
      </c>
      <c r="AB49" s="10">
        <f>+'STFC 23-5-25'!C48</f>
        <v>6</v>
      </c>
      <c r="AC49" s="11" t="str">
        <f>+'STFC 23-5-25'!D48</f>
        <v>PLAZA SILVA TAMARA BELEN</v>
      </c>
      <c r="AD49" s="8"/>
    </row>
    <row r="50" spans="1:30" x14ac:dyDescent="0.25">
      <c r="A50" s="43">
        <f t="shared" si="0"/>
        <v>4</v>
      </c>
      <c r="B50" s="24">
        <v>17182108</v>
      </c>
      <c r="C50" s="25">
        <v>8</v>
      </c>
      <c r="D50" s="26" t="s">
        <v>37</v>
      </c>
      <c r="E50" s="27" t="s">
        <v>240</v>
      </c>
      <c r="G50" s="24">
        <v>17182108</v>
      </c>
      <c r="H50" s="25">
        <v>8</v>
      </c>
      <c r="I50" s="26" t="s">
        <v>37</v>
      </c>
      <c r="J50" s="27" t="s">
        <v>241</v>
      </c>
      <c r="L50" s="24">
        <v>17182108</v>
      </c>
      <c r="M50" s="25">
        <v>8</v>
      </c>
      <c r="N50" s="26" t="s">
        <v>37</v>
      </c>
      <c r="O50" s="27" t="s">
        <v>241</v>
      </c>
      <c r="Q50" s="24">
        <v>17182108</v>
      </c>
      <c r="R50" s="25">
        <v>8</v>
      </c>
      <c r="S50" s="26" t="s">
        <v>37</v>
      </c>
      <c r="T50" s="27" t="s">
        <v>260</v>
      </c>
      <c r="V50" s="24">
        <v>20160057</v>
      </c>
      <c r="W50" s="25" t="s">
        <v>236</v>
      </c>
      <c r="X50" s="26" t="s">
        <v>237</v>
      </c>
      <c r="Y50" s="27" t="s">
        <v>241</v>
      </c>
      <c r="AA50" s="9">
        <f>+'STFC 23-5-25'!B49</f>
        <v>9771330</v>
      </c>
      <c r="AB50" s="10">
        <f>+'STFC 23-5-25'!C49</f>
        <v>8</v>
      </c>
      <c r="AC50" s="11" t="str">
        <f>+'STFC 23-5-25'!D49</f>
        <v>QUIJADA MARTINEZ ROXANA PAOLA</v>
      </c>
      <c r="AD50" s="8"/>
    </row>
    <row r="51" spans="1:30" x14ac:dyDescent="0.25">
      <c r="A51" s="43">
        <f t="shared" si="0"/>
        <v>4</v>
      </c>
      <c r="B51" s="24">
        <v>18282236</v>
      </c>
      <c r="C51" s="25">
        <v>1</v>
      </c>
      <c r="D51" s="26" t="s">
        <v>94</v>
      </c>
      <c r="E51" s="27" t="s">
        <v>241</v>
      </c>
      <c r="G51" s="24">
        <v>18282236</v>
      </c>
      <c r="H51" s="25">
        <v>1</v>
      </c>
      <c r="I51" s="26" t="s">
        <v>94</v>
      </c>
      <c r="J51" s="27" t="s">
        <v>240</v>
      </c>
      <c r="L51" s="24">
        <v>18282236</v>
      </c>
      <c r="M51" s="25">
        <v>1</v>
      </c>
      <c r="N51" s="26" t="s">
        <v>94</v>
      </c>
      <c r="O51" s="27" t="s">
        <v>241</v>
      </c>
      <c r="Q51" s="47">
        <v>18282236</v>
      </c>
      <c r="R51" s="48">
        <v>1</v>
      </c>
      <c r="S51" s="49" t="s">
        <v>94</v>
      </c>
      <c r="T51" s="50" t="s">
        <v>241</v>
      </c>
      <c r="V51" s="24">
        <v>15946978</v>
      </c>
      <c r="W51" s="25">
        <v>6</v>
      </c>
      <c r="X51" s="26" t="s">
        <v>43</v>
      </c>
      <c r="Y51" s="27" t="s">
        <v>241</v>
      </c>
      <c r="AA51" s="9">
        <f>+'STFC 23-5-25'!B50</f>
        <v>13266064</v>
      </c>
      <c r="AB51" s="10">
        <f>+'STFC 23-5-25'!C50</f>
        <v>6</v>
      </c>
      <c r="AC51" s="11" t="str">
        <f>+'STFC 23-5-25'!D50</f>
        <v>REVECO DIAZ CAROLINA JONDYS</v>
      </c>
      <c r="AD51" s="8"/>
    </row>
    <row r="52" spans="1:30" x14ac:dyDescent="0.25">
      <c r="A52" s="43">
        <f t="shared" si="0"/>
        <v>3</v>
      </c>
      <c r="B52" s="24">
        <v>25735658</v>
      </c>
      <c r="C52" s="25">
        <v>2</v>
      </c>
      <c r="D52" s="26" t="s">
        <v>9</v>
      </c>
      <c r="E52" s="27" t="s">
        <v>241</v>
      </c>
      <c r="G52" s="24">
        <v>25735658</v>
      </c>
      <c r="H52" s="25">
        <v>2</v>
      </c>
      <c r="I52" s="26" t="s">
        <v>9</v>
      </c>
      <c r="J52" s="27" t="s">
        <v>240</v>
      </c>
      <c r="L52" s="24">
        <v>25735658</v>
      </c>
      <c r="M52" s="25">
        <v>2</v>
      </c>
      <c r="N52" s="26" t="s">
        <v>9</v>
      </c>
      <c r="O52" s="27" t="s">
        <v>240</v>
      </c>
      <c r="Q52" s="24">
        <v>25735658</v>
      </c>
      <c r="R52" s="25">
        <v>2</v>
      </c>
      <c r="S52" s="26" t="s">
        <v>9</v>
      </c>
      <c r="T52" s="27" t="s">
        <v>241</v>
      </c>
      <c r="V52" s="24">
        <v>19699295</v>
      </c>
      <c r="W52" s="25">
        <v>2</v>
      </c>
      <c r="X52" s="26" t="s">
        <v>8</v>
      </c>
      <c r="Y52" s="27" t="s">
        <v>241</v>
      </c>
      <c r="AA52" s="9">
        <f>+'STFC 23-5-25'!B51</f>
        <v>12775545</v>
      </c>
      <c r="AB52" s="10">
        <f>+'STFC 23-5-25'!C51</f>
        <v>0</v>
      </c>
      <c r="AC52" s="11" t="str">
        <f>+'STFC 23-5-25'!D51</f>
        <v>REYES ARAVENA RIGOBERTO ESTEBAN</v>
      </c>
      <c r="AD52" s="8"/>
    </row>
    <row r="53" spans="1:30" x14ac:dyDescent="0.25">
      <c r="A53" s="43">
        <f t="shared" si="0"/>
        <v>0</v>
      </c>
      <c r="B53" s="24">
        <v>18577213</v>
      </c>
      <c r="C53" s="25">
        <v>6</v>
      </c>
      <c r="D53" s="26" t="s">
        <v>228</v>
      </c>
      <c r="E53" s="27" t="s">
        <v>240</v>
      </c>
      <c r="G53" s="24">
        <v>18577213</v>
      </c>
      <c r="H53" s="25">
        <v>6</v>
      </c>
      <c r="I53" s="26" t="s">
        <v>228</v>
      </c>
      <c r="J53" s="27" t="s">
        <v>240</v>
      </c>
      <c r="L53" s="24">
        <v>18577213</v>
      </c>
      <c r="M53" s="25">
        <v>6</v>
      </c>
      <c r="N53" s="26" t="s">
        <v>228</v>
      </c>
      <c r="O53" s="27" t="s">
        <v>240</v>
      </c>
      <c r="Q53" s="24">
        <v>18577213</v>
      </c>
      <c r="R53" s="25">
        <v>6</v>
      </c>
      <c r="S53" s="26" t="s">
        <v>228</v>
      </c>
      <c r="T53" s="27" t="s">
        <v>240</v>
      </c>
      <c r="V53" s="24">
        <v>17182108</v>
      </c>
      <c r="W53" s="25">
        <v>8</v>
      </c>
      <c r="X53" s="26" t="s">
        <v>37</v>
      </c>
      <c r="Y53" s="27" t="s">
        <v>240</v>
      </c>
      <c r="AA53" s="9">
        <f>+'STFC 23-5-25'!B52</f>
        <v>11368841</v>
      </c>
      <c r="AB53" s="10">
        <f>+'STFC 23-5-25'!C52</f>
        <v>6</v>
      </c>
      <c r="AC53" s="11" t="str">
        <f>+'STFC 23-5-25'!D52</f>
        <v>REYES CORREA MARIA ELENA</v>
      </c>
      <c r="AD53" s="8"/>
    </row>
    <row r="54" spans="1:30" x14ac:dyDescent="0.25">
      <c r="A54" s="43">
        <f t="shared" si="0"/>
        <v>5</v>
      </c>
      <c r="B54" s="24">
        <v>9771330</v>
      </c>
      <c r="C54" s="25">
        <v>8</v>
      </c>
      <c r="D54" s="26" t="s">
        <v>24</v>
      </c>
      <c r="E54" s="27" t="s">
        <v>241</v>
      </c>
      <c r="G54" s="24">
        <v>9771330</v>
      </c>
      <c r="H54" s="25">
        <v>8</v>
      </c>
      <c r="I54" s="26" t="s">
        <v>24</v>
      </c>
      <c r="J54" s="27" t="s">
        <v>241</v>
      </c>
      <c r="L54" s="24">
        <v>9771330</v>
      </c>
      <c r="M54" s="25">
        <v>8</v>
      </c>
      <c r="N54" s="26" t="s">
        <v>24</v>
      </c>
      <c r="O54" s="27" t="s">
        <v>241</v>
      </c>
      <c r="Q54" s="47">
        <v>9771330</v>
      </c>
      <c r="R54" s="48">
        <v>8</v>
      </c>
      <c r="S54" s="49" t="s">
        <v>24</v>
      </c>
      <c r="T54" s="50" t="s">
        <v>241</v>
      </c>
      <c r="V54" s="24">
        <v>18282236</v>
      </c>
      <c r="W54" s="25">
        <v>1</v>
      </c>
      <c r="X54" s="26" t="s">
        <v>94</v>
      </c>
      <c r="Y54" s="27" t="s">
        <v>241</v>
      </c>
      <c r="AA54" s="9">
        <f>+'STFC 23-5-25'!B53</f>
        <v>17509057</v>
      </c>
      <c r="AB54" s="10">
        <f>+'STFC 23-5-25'!C53</f>
        <v>6</v>
      </c>
      <c r="AC54" s="11" t="str">
        <f>+'STFC 23-5-25'!D53</f>
        <v>RIVERA MORALES MARIA PAZ</v>
      </c>
      <c r="AD54" s="8"/>
    </row>
    <row r="55" spans="1:30" x14ac:dyDescent="0.25">
      <c r="A55" s="43">
        <f t="shared" si="0"/>
        <v>1</v>
      </c>
      <c r="B55" s="24">
        <v>13266064</v>
      </c>
      <c r="C55" s="25">
        <v>6</v>
      </c>
      <c r="D55" s="26" t="s">
        <v>101</v>
      </c>
      <c r="E55" s="27" t="s">
        <v>240</v>
      </c>
      <c r="G55" s="24">
        <v>13266064</v>
      </c>
      <c r="H55" s="25">
        <v>6</v>
      </c>
      <c r="I55" s="26" t="s">
        <v>101</v>
      </c>
      <c r="J55" s="27" t="s">
        <v>240</v>
      </c>
      <c r="L55" s="24">
        <v>13266064</v>
      </c>
      <c r="M55" s="25">
        <v>6</v>
      </c>
      <c r="N55" s="26" t="s">
        <v>101</v>
      </c>
      <c r="O55" s="27" t="s">
        <v>240</v>
      </c>
      <c r="Q55" s="24">
        <v>13266064</v>
      </c>
      <c r="R55" s="25">
        <v>6</v>
      </c>
      <c r="S55" s="26" t="s">
        <v>101</v>
      </c>
      <c r="T55" s="27" t="s">
        <v>241</v>
      </c>
      <c r="V55" s="24">
        <v>25735658</v>
      </c>
      <c r="W55" s="25">
        <v>2</v>
      </c>
      <c r="X55" s="26" t="s">
        <v>9</v>
      </c>
      <c r="Y55" s="27" t="s">
        <v>240</v>
      </c>
      <c r="AA55" s="9">
        <f>+'STFC 23-5-25'!B54</f>
        <v>21764650</v>
      </c>
      <c r="AB55" s="10">
        <f>+'STFC 23-5-25'!C54</f>
        <v>2</v>
      </c>
      <c r="AC55" s="11" t="str">
        <f>+'STFC 23-5-25'!D54</f>
        <v>RODRIGUEZ TORRES MATIAS ANDRES</v>
      </c>
      <c r="AD55" s="8"/>
    </row>
    <row r="56" spans="1:30" x14ac:dyDescent="0.25">
      <c r="A56" s="43">
        <f t="shared" si="0"/>
        <v>3</v>
      </c>
      <c r="B56" s="24">
        <v>12775545</v>
      </c>
      <c r="C56" s="25">
        <v>0</v>
      </c>
      <c r="D56" s="26" t="s">
        <v>38</v>
      </c>
      <c r="E56" s="27" t="s">
        <v>241</v>
      </c>
      <c r="G56" s="24">
        <v>12775545</v>
      </c>
      <c r="H56" s="25">
        <v>0</v>
      </c>
      <c r="I56" s="26" t="s">
        <v>38</v>
      </c>
      <c r="J56" s="27" t="s">
        <v>240</v>
      </c>
      <c r="L56" s="24">
        <v>12775545</v>
      </c>
      <c r="M56" s="25">
        <v>0</v>
      </c>
      <c r="N56" s="26" t="s">
        <v>38</v>
      </c>
      <c r="O56" s="27" t="s">
        <v>240</v>
      </c>
      <c r="Q56" s="24">
        <v>12775545</v>
      </c>
      <c r="R56" s="25">
        <v>0</v>
      </c>
      <c r="S56" s="26" t="s">
        <v>38</v>
      </c>
      <c r="T56" s="27" t="s">
        <v>241</v>
      </c>
      <c r="V56" s="24">
        <v>18577213</v>
      </c>
      <c r="W56" s="25">
        <v>6</v>
      </c>
      <c r="X56" s="26" t="s">
        <v>228</v>
      </c>
      <c r="Y56" s="27" t="s">
        <v>241</v>
      </c>
      <c r="AA56" s="9">
        <f>+'STFC 23-5-25'!B55</f>
        <v>17154771</v>
      </c>
      <c r="AB56" s="10">
        <f>+'STFC 23-5-25'!C55</f>
        <v>7</v>
      </c>
      <c r="AC56" s="11" t="str">
        <f>+'STFC 23-5-25'!D55</f>
        <v>SAAVEDRA CUEVAS DENISSE NATALIE</v>
      </c>
      <c r="AD56" s="8"/>
    </row>
    <row r="57" spans="1:30" x14ac:dyDescent="0.25">
      <c r="A57" s="43">
        <f t="shared" si="0"/>
        <v>2</v>
      </c>
      <c r="B57" s="24">
        <v>11368841</v>
      </c>
      <c r="C57" s="25">
        <v>6</v>
      </c>
      <c r="D57" s="26" t="s">
        <v>39</v>
      </c>
      <c r="E57" s="27" t="s">
        <v>240</v>
      </c>
      <c r="G57" s="24">
        <v>11368841</v>
      </c>
      <c r="H57" s="25">
        <v>6</v>
      </c>
      <c r="I57" s="26" t="s">
        <v>39</v>
      </c>
      <c r="J57" s="27" t="s">
        <v>240</v>
      </c>
      <c r="L57" s="24">
        <v>11368841</v>
      </c>
      <c r="M57" s="25">
        <v>6</v>
      </c>
      <c r="N57" s="26" t="s">
        <v>39</v>
      </c>
      <c r="O57" s="27" t="s">
        <v>240</v>
      </c>
      <c r="Q57" s="24">
        <v>11368841</v>
      </c>
      <c r="R57" s="25">
        <v>6</v>
      </c>
      <c r="S57" s="26" t="s">
        <v>39</v>
      </c>
      <c r="T57" s="27" t="s">
        <v>241</v>
      </c>
      <c r="V57" s="24">
        <v>9771330</v>
      </c>
      <c r="W57" s="25">
        <v>8</v>
      </c>
      <c r="X57" s="26" t="s">
        <v>24</v>
      </c>
      <c r="Y57" s="27" t="s">
        <v>241</v>
      </c>
      <c r="AA57" s="9">
        <f>+'STFC 23-5-25'!B56</f>
        <v>20061719</v>
      </c>
      <c r="AB57" s="10">
        <f>+'STFC 23-5-25'!C56</f>
        <v>3</v>
      </c>
      <c r="AC57" s="11" t="str">
        <f>+'STFC 23-5-25'!D56</f>
        <v>SAAVEDRA JARA VANIA ALEJANDRA</v>
      </c>
      <c r="AD57" s="8"/>
    </row>
    <row r="58" spans="1:30" x14ac:dyDescent="0.25">
      <c r="A58" s="43">
        <f t="shared" si="0"/>
        <v>5</v>
      </c>
      <c r="B58" s="24">
        <v>17509057</v>
      </c>
      <c r="C58" s="25">
        <v>6</v>
      </c>
      <c r="D58" s="26" t="s">
        <v>23</v>
      </c>
      <c r="E58" s="27" t="s">
        <v>241</v>
      </c>
      <c r="G58" s="24">
        <v>17509057</v>
      </c>
      <c r="H58" s="25">
        <v>6</v>
      </c>
      <c r="I58" s="26" t="s">
        <v>23</v>
      </c>
      <c r="J58" s="27" t="s">
        <v>241</v>
      </c>
      <c r="L58" s="24">
        <v>17509057</v>
      </c>
      <c r="M58" s="25">
        <v>6</v>
      </c>
      <c r="N58" s="26" t="s">
        <v>23</v>
      </c>
      <c r="O58" s="27" t="s">
        <v>241</v>
      </c>
      <c r="Q58" s="47">
        <v>17509057</v>
      </c>
      <c r="R58" s="48">
        <v>6</v>
      </c>
      <c r="S58" s="49" t="s">
        <v>23</v>
      </c>
      <c r="T58" s="50" t="s">
        <v>241</v>
      </c>
      <c r="V58" s="24">
        <v>13266064</v>
      </c>
      <c r="W58" s="25">
        <v>6</v>
      </c>
      <c r="X58" s="26" t="s">
        <v>101</v>
      </c>
      <c r="Y58" s="27" t="s">
        <v>241</v>
      </c>
      <c r="AA58" s="9">
        <f>+'STFC 23-5-25'!B57</f>
        <v>21737318</v>
      </c>
      <c r="AB58" s="10">
        <f>+'STFC 23-5-25'!C57</f>
        <v>2</v>
      </c>
      <c r="AC58" s="11" t="str">
        <f>+'STFC 23-5-25'!D57</f>
        <v>SALAMANCA HUILIPAN MATIAS ALEJANDRO</v>
      </c>
      <c r="AD58" s="8"/>
    </row>
    <row r="59" spans="1:30" x14ac:dyDescent="0.25">
      <c r="A59" s="43">
        <f t="shared" si="0"/>
        <v>1</v>
      </c>
      <c r="B59" s="24">
        <v>13892606</v>
      </c>
      <c r="C59" s="25">
        <v>0</v>
      </c>
      <c r="D59" s="26" t="s">
        <v>19</v>
      </c>
      <c r="E59" s="27" t="s">
        <v>240</v>
      </c>
      <c r="G59" s="24">
        <v>13892606</v>
      </c>
      <c r="H59" s="25">
        <v>0</v>
      </c>
      <c r="I59" s="26" t="s">
        <v>19</v>
      </c>
      <c r="J59" s="27" t="s">
        <v>240</v>
      </c>
      <c r="L59" s="24">
        <v>13892606</v>
      </c>
      <c r="M59" s="25">
        <v>0</v>
      </c>
      <c r="N59" s="26" t="s">
        <v>19</v>
      </c>
      <c r="O59" s="27" t="s">
        <v>240</v>
      </c>
      <c r="Q59" s="24">
        <v>13892606</v>
      </c>
      <c r="R59" s="25">
        <v>0</v>
      </c>
      <c r="S59" s="26" t="s">
        <v>19</v>
      </c>
      <c r="T59" s="27" t="s">
        <v>241</v>
      </c>
      <c r="V59" s="24">
        <v>12775545</v>
      </c>
      <c r="W59" s="25">
        <v>0</v>
      </c>
      <c r="X59" s="26" t="s">
        <v>38</v>
      </c>
      <c r="Y59" s="27" t="s">
        <v>240</v>
      </c>
      <c r="AA59" s="9">
        <f>+'STFC 23-5-25'!B58</f>
        <v>18254464</v>
      </c>
      <c r="AB59" s="10">
        <f>+'STFC 23-5-25'!C58</f>
        <v>7</v>
      </c>
      <c r="AC59" s="11" t="str">
        <f>+'STFC 23-5-25'!D58</f>
        <v>SILVA BRAVO KARINA MARIBEL</v>
      </c>
      <c r="AD59" s="8"/>
    </row>
    <row r="60" spans="1:30" x14ac:dyDescent="0.25">
      <c r="A60" s="43">
        <f>+COUNTIF(E60:Z60,"SI")</f>
        <v>3</v>
      </c>
      <c r="B60" s="24">
        <v>26619205</v>
      </c>
      <c r="C60" s="25">
        <v>3</v>
      </c>
      <c r="D60" s="26" t="s">
        <v>229</v>
      </c>
      <c r="E60" s="27" t="s">
        <v>240</v>
      </c>
      <c r="G60" s="24">
        <v>26619205</v>
      </c>
      <c r="H60" s="25">
        <v>3</v>
      </c>
      <c r="I60" s="26" t="s">
        <v>229</v>
      </c>
      <c r="J60" s="27" t="s">
        <v>241</v>
      </c>
      <c r="L60" s="24">
        <v>26619205</v>
      </c>
      <c r="M60" s="25">
        <v>3</v>
      </c>
      <c r="N60" s="26" t="s">
        <v>229</v>
      </c>
      <c r="O60" s="27" t="s">
        <v>240</v>
      </c>
      <c r="Q60" s="24">
        <v>26619205</v>
      </c>
      <c r="R60" s="25">
        <v>3</v>
      </c>
      <c r="S60" s="26" t="s">
        <v>229</v>
      </c>
      <c r="T60" s="27" t="s">
        <v>241</v>
      </c>
      <c r="V60" s="24">
        <v>11368841</v>
      </c>
      <c r="W60" s="25">
        <v>6</v>
      </c>
      <c r="X60" s="26" t="s">
        <v>39</v>
      </c>
      <c r="Y60" s="27" t="s">
        <v>241</v>
      </c>
      <c r="AA60" s="9">
        <f>+'STFC 23-5-25'!B59</f>
        <v>19923469</v>
      </c>
      <c r="AB60" s="10">
        <f>+'STFC 23-5-25'!C59</f>
        <v>2</v>
      </c>
      <c r="AC60" s="11" t="str">
        <f>+'STFC 23-5-25'!D59</f>
        <v>SILVA MUÑOZ CATALINA DEL PILAR</v>
      </c>
      <c r="AD60" s="8"/>
    </row>
    <row r="61" spans="1:30" x14ac:dyDescent="0.25">
      <c r="A61" s="43">
        <f>+COUNTIF(E61:Z61,"SI")</f>
        <v>2</v>
      </c>
      <c r="B61" s="24">
        <v>17154771</v>
      </c>
      <c r="C61" s="25">
        <v>7</v>
      </c>
      <c r="D61" s="26" t="s">
        <v>46</v>
      </c>
      <c r="E61" s="27" t="s">
        <v>240</v>
      </c>
      <c r="G61" s="24">
        <v>17154771</v>
      </c>
      <c r="H61" s="25">
        <v>7</v>
      </c>
      <c r="I61" s="26" t="s">
        <v>46</v>
      </c>
      <c r="J61" s="27" t="s">
        <v>240</v>
      </c>
      <c r="L61" s="24">
        <v>17154771</v>
      </c>
      <c r="M61" s="25">
        <v>7</v>
      </c>
      <c r="N61" s="26" t="s">
        <v>46</v>
      </c>
      <c r="O61" s="27" t="s">
        <v>240</v>
      </c>
      <c r="Q61" s="47">
        <v>17154771</v>
      </c>
      <c r="R61" s="48">
        <v>7</v>
      </c>
      <c r="S61" s="49" t="s">
        <v>46</v>
      </c>
      <c r="T61" s="50" t="s">
        <v>241</v>
      </c>
      <c r="V61" s="24">
        <v>17509057</v>
      </c>
      <c r="W61" s="25">
        <v>6</v>
      </c>
      <c r="X61" s="26" t="s">
        <v>23</v>
      </c>
      <c r="Y61" s="27" t="s">
        <v>241</v>
      </c>
      <c r="AA61" s="9">
        <f>+'STFC 23-5-25'!B60</f>
        <v>17443988</v>
      </c>
      <c r="AB61" s="10">
        <f>+'STFC 23-5-25'!C60</f>
        <v>5</v>
      </c>
      <c r="AC61" s="11" t="str">
        <f>+'STFC 23-5-25'!D60</f>
        <v>TOLEDO REYES IGNACIO BERNARDINO</v>
      </c>
      <c r="AD61" s="8"/>
    </row>
    <row r="62" spans="1:30" x14ac:dyDescent="0.25">
      <c r="A62" s="43">
        <f t="shared" si="0"/>
        <v>1</v>
      </c>
      <c r="B62" s="24">
        <v>20061719</v>
      </c>
      <c r="C62" s="25">
        <v>3</v>
      </c>
      <c r="D62" s="26" t="s">
        <v>238</v>
      </c>
      <c r="E62" s="27" t="s">
        <v>240</v>
      </c>
      <c r="G62" s="24">
        <v>20061719</v>
      </c>
      <c r="H62" s="25">
        <v>3</v>
      </c>
      <c r="I62" s="26" t="s">
        <v>238</v>
      </c>
      <c r="J62" s="27" t="s">
        <v>240</v>
      </c>
      <c r="L62" s="24">
        <v>20061719</v>
      </c>
      <c r="M62" s="25">
        <v>3</v>
      </c>
      <c r="N62" s="26" t="s">
        <v>238</v>
      </c>
      <c r="O62" s="27" t="s">
        <v>240</v>
      </c>
      <c r="Q62" s="24">
        <v>20061719</v>
      </c>
      <c r="R62" s="25">
        <v>3</v>
      </c>
      <c r="S62" s="26" t="s">
        <v>238</v>
      </c>
      <c r="T62" s="27" t="s">
        <v>241</v>
      </c>
      <c r="V62" s="24">
        <v>13892606</v>
      </c>
      <c r="W62" s="25">
        <v>0</v>
      </c>
      <c r="X62" s="26" t="s">
        <v>19</v>
      </c>
      <c r="Y62" s="27" t="s">
        <v>240</v>
      </c>
      <c r="AA62" s="9">
        <f>+'STFC 23-5-25'!B61</f>
        <v>10792320</v>
      </c>
      <c r="AB62" s="10">
        <f>+'STFC 23-5-25'!C61</f>
        <v>9</v>
      </c>
      <c r="AC62" s="11" t="str">
        <f>+'STFC 23-5-25'!D61</f>
        <v>TORRES FUENTES CHRISTIAN GABRIEL</v>
      </c>
      <c r="AD62" s="8"/>
    </row>
    <row r="63" spans="1:30" x14ac:dyDescent="0.25">
      <c r="A63" s="43">
        <f t="shared" si="0"/>
        <v>2</v>
      </c>
      <c r="B63" s="24">
        <v>19106523</v>
      </c>
      <c r="C63" s="25">
        <v>9</v>
      </c>
      <c r="D63" s="26" t="s">
        <v>103</v>
      </c>
      <c r="E63" s="27" t="s">
        <v>240</v>
      </c>
      <c r="G63" s="24">
        <v>19106523</v>
      </c>
      <c r="H63" s="25">
        <v>9</v>
      </c>
      <c r="I63" s="26" t="s">
        <v>103</v>
      </c>
      <c r="J63" s="27" t="s">
        <v>241</v>
      </c>
      <c r="L63" s="24">
        <v>19106523</v>
      </c>
      <c r="M63" s="25">
        <v>9</v>
      </c>
      <c r="N63" s="26" t="s">
        <v>103</v>
      </c>
      <c r="O63" s="27" t="s">
        <v>240</v>
      </c>
      <c r="Q63" s="47">
        <v>19106523</v>
      </c>
      <c r="R63" s="48">
        <v>9</v>
      </c>
      <c r="S63" s="49" t="s">
        <v>103</v>
      </c>
      <c r="T63" s="50" t="s">
        <v>241</v>
      </c>
      <c r="V63" s="24">
        <v>19106523</v>
      </c>
      <c r="W63" s="25">
        <v>9</v>
      </c>
      <c r="X63" s="26" t="s">
        <v>103</v>
      </c>
      <c r="Y63" s="27" t="s">
        <v>240</v>
      </c>
      <c r="AA63" s="9">
        <f>+'STFC 23-5-25'!B62</f>
        <v>14285667</v>
      </c>
      <c r="AB63" s="10">
        <f>+'STFC 23-5-25'!C62</f>
        <v>0</v>
      </c>
      <c r="AC63" s="11" t="str">
        <f>+'STFC 23-5-25'!D62</f>
        <v>VARGAS HERNANDEZ ROSA ESTER</v>
      </c>
      <c r="AD63" s="8"/>
    </row>
    <row r="64" spans="1:30" x14ac:dyDescent="0.25">
      <c r="A64" s="43">
        <f t="shared" si="0"/>
        <v>1</v>
      </c>
      <c r="B64" s="24">
        <v>18254464</v>
      </c>
      <c r="C64" s="25">
        <v>7</v>
      </c>
      <c r="D64" s="26" t="s">
        <v>28</v>
      </c>
      <c r="E64" s="27" t="s">
        <v>240</v>
      </c>
      <c r="G64" s="24">
        <v>18254464</v>
      </c>
      <c r="H64" s="25">
        <v>7</v>
      </c>
      <c r="I64" s="26" t="s">
        <v>28</v>
      </c>
      <c r="J64" s="27" t="s">
        <v>240</v>
      </c>
      <c r="L64" s="24">
        <v>18254464</v>
      </c>
      <c r="M64" s="25">
        <v>7</v>
      </c>
      <c r="N64" s="26" t="s">
        <v>28</v>
      </c>
      <c r="O64" s="27" t="s">
        <v>240</v>
      </c>
      <c r="Q64" s="24">
        <v>18254464</v>
      </c>
      <c r="R64" s="25">
        <v>7</v>
      </c>
      <c r="S64" s="26" t="s">
        <v>28</v>
      </c>
      <c r="T64" s="27" t="s">
        <v>240</v>
      </c>
      <c r="V64" s="24">
        <v>26619205</v>
      </c>
      <c r="W64" s="25">
        <v>3</v>
      </c>
      <c r="X64" s="26" t="s">
        <v>229</v>
      </c>
      <c r="Y64" s="27" t="s">
        <v>241</v>
      </c>
      <c r="AA64" s="9">
        <f>+'STFC 23-5-25'!B63</f>
        <v>17819820</v>
      </c>
      <c r="AB64" s="10">
        <f>+'STFC 23-5-25'!C63</f>
        <v>3</v>
      </c>
      <c r="AC64" s="11" t="str">
        <f>+'STFC 23-5-25'!D63</f>
        <v>VILCHES MANCILLA JOCELINE DEL CARMEN</v>
      </c>
      <c r="AD64" s="8"/>
    </row>
    <row r="65" spans="1:30" x14ac:dyDescent="0.25">
      <c r="A65" s="43">
        <f t="shared" si="0"/>
        <v>4</v>
      </c>
      <c r="B65" s="24">
        <v>9182295</v>
      </c>
      <c r="C65" s="25">
        <v>4</v>
      </c>
      <c r="D65" s="26" t="s">
        <v>26</v>
      </c>
      <c r="E65" s="27" t="s">
        <v>241</v>
      </c>
      <c r="G65" s="24">
        <v>9182295</v>
      </c>
      <c r="H65" s="25">
        <v>4</v>
      </c>
      <c r="I65" s="26" t="s">
        <v>26</v>
      </c>
      <c r="J65" s="27" t="s">
        <v>241</v>
      </c>
      <c r="L65" s="24">
        <v>9182295</v>
      </c>
      <c r="M65" s="25">
        <v>4</v>
      </c>
      <c r="N65" s="26" t="s">
        <v>26</v>
      </c>
      <c r="O65" s="27" t="s">
        <v>240</v>
      </c>
      <c r="Q65" s="24">
        <v>9182295</v>
      </c>
      <c r="R65" s="25">
        <v>4</v>
      </c>
      <c r="S65" s="26" t="s">
        <v>26</v>
      </c>
      <c r="T65" s="27" t="s">
        <v>241</v>
      </c>
      <c r="V65" s="24">
        <v>17154771</v>
      </c>
      <c r="W65" s="25">
        <v>7</v>
      </c>
      <c r="X65" s="26" t="s">
        <v>46</v>
      </c>
      <c r="Y65" s="27" t="s">
        <v>241</v>
      </c>
      <c r="AA65" s="9">
        <f>+'STFC 23-5-25'!B64</f>
        <v>20150547</v>
      </c>
      <c r="AB65" s="10" t="str">
        <f>+'STFC 23-5-25'!C64</f>
        <v>K</v>
      </c>
      <c r="AC65" s="11" t="str">
        <f>+'STFC 23-5-25'!D64</f>
        <v>VILLEGAS DIAZ TRINIDAD CATALINA</v>
      </c>
      <c r="AD65" s="8"/>
    </row>
    <row r="66" spans="1:30" x14ac:dyDescent="0.25">
      <c r="A66" s="43">
        <f>+COUNTIF(E66:Z66,"SI")</f>
        <v>3</v>
      </c>
      <c r="B66" s="24">
        <v>19923469</v>
      </c>
      <c r="C66" s="25">
        <v>2</v>
      </c>
      <c r="D66" s="26" t="s">
        <v>99</v>
      </c>
      <c r="E66" s="27" t="s">
        <v>240</v>
      </c>
      <c r="G66" s="24">
        <v>19923469</v>
      </c>
      <c r="H66" s="25">
        <v>2</v>
      </c>
      <c r="I66" s="26" t="s">
        <v>99</v>
      </c>
      <c r="J66" s="27" t="s">
        <v>241</v>
      </c>
      <c r="L66" s="24">
        <v>19923469</v>
      </c>
      <c r="M66" s="25">
        <v>2</v>
      </c>
      <c r="N66" s="26" t="s">
        <v>99</v>
      </c>
      <c r="O66" s="27" t="s">
        <v>240</v>
      </c>
      <c r="Q66" s="24">
        <v>19923469</v>
      </c>
      <c r="R66" s="25">
        <v>2</v>
      </c>
      <c r="S66" s="26" t="s">
        <v>99</v>
      </c>
      <c r="T66" s="27" t="s">
        <v>241</v>
      </c>
      <c r="V66" s="24">
        <v>20061719</v>
      </c>
      <c r="W66" s="25">
        <v>3</v>
      </c>
      <c r="X66" s="26" t="s">
        <v>238</v>
      </c>
      <c r="Y66" s="27" t="s">
        <v>241</v>
      </c>
      <c r="AA66" s="9">
        <f>+'STFC 23-5-25'!B65</f>
        <v>10692117</v>
      </c>
      <c r="AB66" s="10">
        <f>+'STFC 23-5-25'!C65</f>
        <v>2</v>
      </c>
      <c r="AC66" s="11" t="str">
        <f>+'STFC 23-5-25'!D65</f>
        <v>YAÑEZ CONCHA ANIBAL RAMON</v>
      </c>
      <c r="AD66" s="8"/>
    </row>
    <row r="67" spans="1:30" x14ac:dyDescent="0.25">
      <c r="A67" s="43">
        <f t="shared" si="0"/>
        <v>3</v>
      </c>
      <c r="B67" s="24">
        <v>17443988</v>
      </c>
      <c r="C67" s="25">
        <v>5</v>
      </c>
      <c r="D67" s="26" t="s">
        <v>29</v>
      </c>
      <c r="E67" s="27" t="s">
        <v>240</v>
      </c>
      <c r="G67" s="24">
        <v>17443988</v>
      </c>
      <c r="H67" s="25">
        <v>5</v>
      </c>
      <c r="I67" s="26" t="s">
        <v>29</v>
      </c>
      <c r="J67" s="27" t="s">
        <v>241</v>
      </c>
      <c r="L67" s="24">
        <v>17443988</v>
      </c>
      <c r="M67" s="25">
        <v>5</v>
      </c>
      <c r="N67" s="26" t="s">
        <v>29</v>
      </c>
      <c r="O67" s="27" t="s">
        <v>240</v>
      </c>
      <c r="Q67" s="24">
        <v>17443988</v>
      </c>
      <c r="R67" s="25">
        <v>5</v>
      </c>
      <c r="S67" s="26" t="s">
        <v>29</v>
      </c>
      <c r="T67" s="27" t="s">
        <v>241</v>
      </c>
      <c r="V67" s="24">
        <v>18254464</v>
      </c>
      <c r="W67" s="25">
        <v>7</v>
      </c>
      <c r="X67" s="26" t="s">
        <v>28</v>
      </c>
      <c r="Y67" s="27" t="s">
        <v>241</v>
      </c>
      <c r="AA67" s="9">
        <f>+'STFC 23-5-25'!B66</f>
        <v>27033023</v>
      </c>
      <c r="AB67" s="10">
        <f>+'STFC 23-5-25'!C66</f>
        <v>1</v>
      </c>
      <c r="AC67" s="11" t="str">
        <f>+'STFC 23-5-25'!D66</f>
        <v>ZAMBRANO GALEANO FREDDY OMAR</v>
      </c>
      <c r="AD67" s="8"/>
    </row>
    <row r="68" spans="1:30" x14ac:dyDescent="0.25">
      <c r="A68" s="43">
        <f t="shared" ref="A68:A74" si="1">+COUNTIF(E68:AD68,"SI")</f>
        <v>5</v>
      </c>
      <c r="B68" s="24">
        <v>10792320</v>
      </c>
      <c r="C68" s="25">
        <v>9</v>
      </c>
      <c r="D68" s="26" t="s">
        <v>22</v>
      </c>
      <c r="E68" s="27" t="s">
        <v>241</v>
      </c>
      <c r="G68" s="24">
        <v>10792320</v>
      </c>
      <c r="H68" s="25">
        <v>9</v>
      </c>
      <c r="I68" s="26" t="s">
        <v>22</v>
      </c>
      <c r="J68" s="27" t="s">
        <v>241</v>
      </c>
      <c r="L68" s="24">
        <v>10792320</v>
      </c>
      <c r="M68" s="25">
        <v>9</v>
      </c>
      <c r="N68" s="26" t="s">
        <v>22</v>
      </c>
      <c r="O68" s="27" t="s">
        <v>241</v>
      </c>
      <c r="Q68" s="24">
        <v>10792320</v>
      </c>
      <c r="R68" s="25">
        <v>9</v>
      </c>
      <c r="S68" s="26" t="s">
        <v>22</v>
      </c>
      <c r="T68" s="27" t="s">
        <v>241</v>
      </c>
      <c r="V68" s="24">
        <v>9182295</v>
      </c>
      <c r="W68" s="25">
        <v>4</v>
      </c>
      <c r="X68" s="26" t="s">
        <v>26</v>
      </c>
      <c r="Y68" s="27" t="s">
        <v>241</v>
      </c>
      <c r="AA68" s="9">
        <f>+'STFC 23-5-25'!B67</f>
        <v>11560259</v>
      </c>
      <c r="AB68" s="10">
        <f>+'STFC 23-5-25'!C67</f>
        <v>4</v>
      </c>
      <c r="AC68" s="11" t="str">
        <f>+'STFC 23-5-25'!D67</f>
        <v>ZAMORANO RAMIREZ GEORGINA ALEJANDRINA</v>
      </c>
      <c r="AD68" s="8"/>
    </row>
    <row r="69" spans="1:30" x14ac:dyDescent="0.25">
      <c r="A69" s="43">
        <f>+COUNTIF(E69:Z69,"SI")</f>
        <v>2</v>
      </c>
      <c r="B69" s="24">
        <v>19136729</v>
      </c>
      <c r="C69" s="25">
        <v>4</v>
      </c>
      <c r="D69" s="26" t="s">
        <v>40</v>
      </c>
      <c r="E69" s="27" t="s">
        <v>240</v>
      </c>
      <c r="G69" s="24">
        <v>19136729</v>
      </c>
      <c r="H69" s="25">
        <v>4</v>
      </c>
      <c r="I69" s="26" t="s">
        <v>40</v>
      </c>
      <c r="J69" s="27" t="s">
        <v>240</v>
      </c>
      <c r="L69" s="24">
        <v>19136729</v>
      </c>
      <c r="M69" s="25">
        <v>4</v>
      </c>
      <c r="N69" s="26" t="s">
        <v>40</v>
      </c>
      <c r="O69" s="27" t="s">
        <v>240</v>
      </c>
      <c r="Q69" s="24">
        <v>19136729</v>
      </c>
      <c r="R69" s="25">
        <v>4</v>
      </c>
      <c r="S69" s="26" t="s">
        <v>40</v>
      </c>
      <c r="T69" s="27" t="s">
        <v>241</v>
      </c>
      <c r="V69" s="24">
        <v>19136729</v>
      </c>
      <c r="W69" s="25">
        <v>4</v>
      </c>
      <c r="X69" s="26" t="s">
        <v>40</v>
      </c>
      <c r="Y69" s="27" t="s">
        <v>241</v>
      </c>
      <c r="AA69" s="14"/>
      <c r="AB69" s="14"/>
      <c r="AC69" s="15"/>
      <c r="AD69" s="14"/>
    </row>
    <row r="70" spans="1:30" x14ac:dyDescent="0.25">
      <c r="A70" s="43">
        <f t="shared" si="1"/>
        <v>5</v>
      </c>
      <c r="B70" s="24">
        <v>14285667</v>
      </c>
      <c r="C70" s="25">
        <v>0</v>
      </c>
      <c r="D70" s="26" t="s">
        <v>10</v>
      </c>
      <c r="E70" s="27" t="s">
        <v>241</v>
      </c>
      <c r="G70" s="24">
        <v>14285667</v>
      </c>
      <c r="H70" s="25">
        <v>0</v>
      </c>
      <c r="I70" s="26" t="s">
        <v>10</v>
      </c>
      <c r="J70" s="27" t="s">
        <v>241</v>
      </c>
      <c r="L70" s="24">
        <v>14285667</v>
      </c>
      <c r="M70" s="25">
        <v>0</v>
      </c>
      <c r="N70" s="26" t="s">
        <v>10</v>
      </c>
      <c r="O70" s="27" t="s">
        <v>241</v>
      </c>
      <c r="Q70" s="24">
        <v>14285667</v>
      </c>
      <c r="R70" s="25">
        <v>0</v>
      </c>
      <c r="S70" s="26" t="s">
        <v>10</v>
      </c>
      <c r="T70" s="27" t="s">
        <v>241</v>
      </c>
      <c r="V70" s="24">
        <v>19923469</v>
      </c>
      <c r="W70" s="25">
        <v>2</v>
      </c>
      <c r="X70" s="26" t="s">
        <v>99</v>
      </c>
      <c r="Y70" s="27" t="s">
        <v>241</v>
      </c>
      <c r="AA70" s="93">
        <f>+AD70/+COUNTA($I$3:$I$74)</f>
        <v>0</v>
      </c>
      <c r="AB70" s="94"/>
      <c r="AC70" s="16" t="s">
        <v>242</v>
      </c>
      <c r="AD70" s="17">
        <f>+COUNTIF(AD3:AD65,"SI")</f>
        <v>0</v>
      </c>
    </row>
    <row r="71" spans="1:30" x14ac:dyDescent="0.25">
      <c r="A71" s="43">
        <f t="shared" si="1"/>
        <v>3</v>
      </c>
      <c r="B71" s="24">
        <v>21713706</v>
      </c>
      <c r="C71" s="25">
        <v>3</v>
      </c>
      <c r="D71" s="26" t="s">
        <v>232</v>
      </c>
      <c r="E71" s="27" t="s">
        <v>240</v>
      </c>
      <c r="G71" s="24">
        <v>21713706</v>
      </c>
      <c r="H71" s="25">
        <v>3</v>
      </c>
      <c r="I71" s="26" t="s">
        <v>232</v>
      </c>
      <c r="J71" s="27" t="s">
        <v>240</v>
      </c>
      <c r="L71" s="24">
        <v>21713706</v>
      </c>
      <c r="M71" s="25">
        <v>3</v>
      </c>
      <c r="N71" s="26" t="s">
        <v>232</v>
      </c>
      <c r="O71" s="27" t="s">
        <v>241</v>
      </c>
      <c r="Q71" s="24">
        <v>21713706</v>
      </c>
      <c r="R71" s="25">
        <v>3</v>
      </c>
      <c r="S71" s="26" t="s">
        <v>232</v>
      </c>
      <c r="T71" s="27" t="s">
        <v>241</v>
      </c>
      <c r="V71" s="24">
        <v>17443988</v>
      </c>
      <c r="W71" s="25">
        <v>5</v>
      </c>
      <c r="X71" s="26" t="s">
        <v>29</v>
      </c>
      <c r="Y71" s="27" t="s">
        <v>241</v>
      </c>
      <c r="AA71" s="95">
        <f>+AD71/+COUNTA($I$3:$I$74)</f>
        <v>0</v>
      </c>
      <c r="AB71" s="96"/>
      <c r="AC71" s="18" t="s">
        <v>243</v>
      </c>
      <c r="AD71" s="19">
        <f>+COUNTIF(AD3:AD65,"NO")</f>
        <v>0</v>
      </c>
    </row>
    <row r="72" spans="1:30" x14ac:dyDescent="0.25">
      <c r="A72" s="43">
        <f t="shared" si="1"/>
        <v>3</v>
      </c>
      <c r="B72" s="24">
        <v>17819820</v>
      </c>
      <c r="C72" s="25">
        <v>3</v>
      </c>
      <c r="D72" s="26" t="s">
        <v>18</v>
      </c>
      <c r="E72" s="27" t="s">
        <v>241</v>
      </c>
      <c r="G72" s="24">
        <v>17819820</v>
      </c>
      <c r="H72" s="25">
        <v>3</v>
      </c>
      <c r="I72" s="26" t="s">
        <v>18</v>
      </c>
      <c r="J72" s="27" t="s">
        <v>241</v>
      </c>
      <c r="L72" s="24">
        <v>17819820</v>
      </c>
      <c r="M72" s="25">
        <v>3</v>
      </c>
      <c r="N72" s="26" t="s">
        <v>18</v>
      </c>
      <c r="O72" s="27" t="s">
        <v>240</v>
      </c>
      <c r="Q72" s="24">
        <v>17819820</v>
      </c>
      <c r="R72" s="25">
        <v>3</v>
      </c>
      <c r="S72" s="26" t="s">
        <v>18</v>
      </c>
      <c r="T72" s="27" t="s">
        <v>241</v>
      </c>
      <c r="V72" s="24">
        <v>10792320</v>
      </c>
      <c r="W72" s="25">
        <v>9</v>
      </c>
      <c r="X72" s="26" t="s">
        <v>22</v>
      </c>
      <c r="Y72" s="27" t="s">
        <v>240</v>
      </c>
      <c r="AA72" s="97">
        <f>+AD72/+COUNTA($I$3:$I$74)</f>
        <v>0.875</v>
      </c>
      <c r="AB72" s="98"/>
      <c r="AC72" s="20" t="s">
        <v>244</v>
      </c>
      <c r="AD72" s="21">
        <f>+COUNTA(AC3:AC65)</f>
        <v>63</v>
      </c>
    </row>
    <row r="73" spans="1:30" x14ac:dyDescent="0.25">
      <c r="A73" s="43">
        <f t="shared" si="1"/>
        <v>1</v>
      </c>
      <c r="B73" s="24">
        <v>10692117</v>
      </c>
      <c r="C73" s="25">
        <v>2</v>
      </c>
      <c r="D73" s="26" t="s">
        <v>41</v>
      </c>
      <c r="E73" s="27" t="s">
        <v>241</v>
      </c>
      <c r="G73" s="24">
        <v>10692117</v>
      </c>
      <c r="H73" s="25">
        <v>2</v>
      </c>
      <c r="I73" s="26" t="s">
        <v>41</v>
      </c>
      <c r="J73" s="27" t="s">
        <v>240</v>
      </c>
      <c r="L73" s="24">
        <v>10692117</v>
      </c>
      <c r="M73" s="25">
        <v>2</v>
      </c>
      <c r="N73" s="26" t="s">
        <v>41</v>
      </c>
      <c r="O73" s="27" t="s">
        <v>240</v>
      </c>
      <c r="Q73" s="24">
        <v>10692117</v>
      </c>
      <c r="R73" s="25">
        <v>2</v>
      </c>
      <c r="S73" s="26" t="s">
        <v>41</v>
      </c>
      <c r="T73" s="27" t="s">
        <v>240</v>
      </c>
      <c r="V73" s="24">
        <v>14285667</v>
      </c>
      <c r="W73" s="25">
        <v>0</v>
      </c>
      <c r="X73" s="26" t="s">
        <v>10</v>
      </c>
      <c r="Y73" s="27" t="s">
        <v>240</v>
      </c>
      <c r="AD73" s="6"/>
    </row>
    <row r="74" spans="1:30" s="28" customFormat="1" x14ac:dyDescent="0.25">
      <c r="A74" s="43">
        <f t="shared" si="1"/>
        <v>4</v>
      </c>
      <c r="B74" s="24">
        <v>11560259</v>
      </c>
      <c r="C74" s="25">
        <v>4</v>
      </c>
      <c r="D74" s="26" t="s">
        <v>14</v>
      </c>
      <c r="E74" s="27" t="s">
        <v>240</v>
      </c>
      <c r="F74" s="6"/>
      <c r="G74" s="24">
        <v>11560259</v>
      </c>
      <c r="H74" s="25">
        <v>4</v>
      </c>
      <c r="I74" s="26" t="s">
        <v>14</v>
      </c>
      <c r="J74" s="27" t="s">
        <v>241</v>
      </c>
      <c r="K74" s="6"/>
      <c r="L74" s="24">
        <v>11560259</v>
      </c>
      <c r="M74" s="25">
        <v>4</v>
      </c>
      <c r="N74" s="26" t="s">
        <v>14</v>
      </c>
      <c r="O74" s="27" t="s">
        <v>241</v>
      </c>
      <c r="P74" s="6"/>
      <c r="Q74" s="24">
        <v>11560259</v>
      </c>
      <c r="R74" s="25">
        <v>4</v>
      </c>
      <c r="S74" s="26" t="s">
        <v>14</v>
      </c>
      <c r="T74" s="27" t="s">
        <v>241</v>
      </c>
      <c r="U74" s="6"/>
      <c r="V74" s="24">
        <v>21713706</v>
      </c>
      <c r="W74" s="25">
        <v>3</v>
      </c>
      <c r="X74" s="26" t="s">
        <v>232</v>
      </c>
      <c r="Y74" s="27" t="s">
        <v>241</v>
      </c>
      <c r="AA74"/>
      <c r="AB74"/>
      <c r="AC74" s="2"/>
      <c r="AD74"/>
    </row>
    <row r="75" spans="1:30" s="28" customFormat="1" x14ac:dyDescent="0.25">
      <c r="A75" s="44"/>
      <c r="B75" s="14"/>
      <c r="C75" s="14"/>
      <c r="D75" s="15"/>
      <c r="E75" s="14"/>
      <c r="G75" s="14"/>
      <c r="H75" s="14"/>
      <c r="I75" s="15"/>
      <c r="J75" s="14"/>
      <c r="L75" s="14"/>
      <c r="M75" s="14"/>
      <c r="N75" s="15"/>
      <c r="O75" s="14"/>
      <c r="P75" s="6"/>
      <c r="Q75" s="14"/>
      <c r="R75" s="14"/>
      <c r="S75" s="15"/>
      <c r="T75" s="14"/>
      <c r="U75" s="6"/>
      <c r="V75" s="14"/>
      <c r="W75" s="14"/>
      <c r="X75" s="15"/>
      <c r="Y75" s="14"/>
      <c r="AA75"/>
      <c r="AB75"/>
      <c r="AC75" s="2"/>
      <c r="AD75"/>
    </row>
    <row r="76" spans="1:30" s="28" customFormat="1" x14ac:dyDescent="0.25">
      <c r="A76" s="45">
        <f>+((E76+J76+O76+T76+Y76+AD70)/6)</f>
        <v>30</v>
      </c>
      <c r="B76" s="93">
        <f>+E76/+COUNTA($I$3:$I$74)</f>
        <v>0.375</v>
      </c>
      <c r="C76" s="94"/>
      <c r="D76" s="16" t="s">
        <v>242</v>
      </c>
      <c r="E76" s="17">
        <f>+COUNTIF($E$3:$E$74,"SI")</f>
        <v>27</v>
      </c>
      <c r="G76" s="93">
        <f>+J76/+COUNTA($I$3:$I$74)</f>
        <v>0.43055555555555558</v>
      </c>
      <c r="H76" s="94"/>
      <c r="I76" s="16" t="s">
        <v>242</v>
      </c>
      <c r="J76" s="17">
        <f>+COUNTIF($J$3:$J$74,"SI")</f>
        <v>31</v>
      </c>
      <c r="L76" s="93">
        <f>+O76/+COUNTA($I$3:$I$74)</f>
        <v>0.29166666666666669</v>
      </c>
      <c r="M76" s="94"/>
      <c r="N76" s="16" t="s">
        <v>242</v>
      </c>
      <c r="O76" s="17">
        <f>+COUNTIF(O3:O74,"SI")</f>
        <v>21</v>
      </c>
      <c r="P76" s="6"/>
      <c r="Q76" s="93">
        <f>+T76/+COUNTA($I$3:$I$74)</f>
        <v>0.75</v>
      </c>
      <c r="R76" s="94"/>
      <c r="S76" s="16" t="s">
        <v>258</v>
      </c>
      <c r="T76" s="17">
        <f>+COUNTIF(T3:T74,"SI")</f>
        <v>54</v>
      </c>
      <c r="U76" s="6"/>
      <c r="V76" s="93">
        <f>+Y76/+COUNTA($I$3:$I$74)</f>
        <v>0.65277777777777779</v>
      </c>
      <c r="W76" s="94"/>
      <c r="X76" s="16" t="s">
        <v>242</v>
      </c>
      <c r="Y76" s="17">
        <f>+COUNTIF(Y3:Y74,"SI")</f>
        <v>47</v>
      </c>
      <c r="AA76"/>
      <c r="AB76"/>
      <c r="AC76" s="2"/>
      <c r="AD76"/>
    </row>
    <row r="77" spans="1:30" s="28" customFormat="1" x14ac:dyDescent="0.25">
      <c r="A77" s="45">
        <f>+((E77+J77+O77+T77+Y77+AD71)/6)</f>
        <v>28.5</v>
      </c>
      <c r="B77" s="95">
        <f>+E77/+COUNTA($I$3:$I$74)</f>
        <v>0.58333333333333337</v>
      </c>
      <c r="C77" s="96"/>
      <c r="D77" s="18" t="s">
        <v>243</v>
      </c>
      <c r="E77" s="19">
        <f>+COUNTIF($E$3:$E$74,"NO")</f>
        <v>42</v>
      </c>
      <c r="G77" s="95">
        <f>+J77/+COUNTA($I$3:$I$74)</f>
        <v>0.52777777777777779</v>
      </c>
      <c r="H77" s="96"/>
      <c r="I77" s="18" t="s">
        <v>243</v>
      </c>
      <c r="J77" s="19">
        <f>+COUNTIF($J$3:$J$74,"NO")</f>
        <v>38</v>
      </c>
      <c r="L77" s="95">
        <f>+O77/+COUNTA($I$3:$I$74)</f>
        <v>0.66666666666666663</v>
      </c>
      <c r="M77" s="96"/>
      <c r="N77" s="18" t="s">
        <v>243</v>
      </c>
      <c r="O77" s="19">
        <f>+COUNTIF(O3:O74,"NO")</f>
        <v>48</v>
      </c>
      <c r="Q77" s="95">
        <f>+T77/+COUNTA($I$3:$I$74)</f>
        <v>0.25</v>
      </c>
      <c r="R77" s="96"/>
      <c r="S77" s="18" t="s">
        <v>259</v>
      </c>
      <c r="T77" s="19">
        <f>+COUNTIF(T3:T74,"NO")</f>
        <v>18</v>
      </c>
      <c r="V77" s="95">
        <f>+Y77/+COUNTA($I$3:$I$74)</f>
        <v>0.34722222222222221</v>
      </c>
      <c r="W77" s="96"/>
      <c r="X77" s="18" t="s">
        <v>243</v>
      </c>
      <c r="Y77" s="19">
        <f>+COUNTIF(Y3:Y74,"NO")</f>
        <v>25</v>
      </c>
      <c r="AA77"/>
      <c r="AB77"/>
      <c r="AC77" s="2"/>
      <c r="AD77"/>
    </row>
    <row r="78" spans="1:30" x14ac:dyDescent="0.25">
      <c r="A78" s="46">
        <f>+(E78+J78+O78+T78+Y78+AD72)/6</f>
        <v>70.5</v>
      </c>
      <c r="B78" s="97">
        <f>+E78/+COUNTA($I$3:$I$74)</f>
        <v>1</v>
      </c>
      <c r="C78" s="98"/>
      <c r="D78" s="20" t="s">
        <v>244</v>
      </c>
      <c r="E78" s="21">
        <f>+COUNTA(D3:D74)</f>
        <v>72</v>
      </c>
      <c r="F78" s="28"/>
      <c r="G78" s="97">
        <f>+J78/+COUNTA($I$3:$I$74)</f>
        <v>1</v>
      </c>
      <c r="H78" s="98"/>
      <c r="I78" s="20" t="s">
        <v>244</v>
      </c>
      <c r="J78" s="21">
        <f>+COUNTA(I3:I74)</f>
        <v>72</v>
      </c>
      <c r="K78" s="28"/>
      <c r="L78" s="97">
        <f>+O78/+COUNTA($I$3:$I$74)</f>
        <v>1</v>
      </c>
      <c r="M78" s="98"/>
      <c r="N78" s="20" t="s">
        <v>244</v>
      </c>
      <c r="O78" s="21">
        <f>+COUNTA(N3:N74)</f>
        <v>72</v>
      </c>
      <c r="Q78" s="97">
        <f>+T78/+COUNTA($I$3:$I$74)</f>
        <v>1</v>
      </c>
      <c r="R78" s="98"/>
      <c r="S78" s="20" t="s">
        <v>244</v>
      </c>
      <c r="T78" s="21">
        <f>+COUNTA(S3:S74)</f>
        <v>72</v>
      </c>
      <c r="V78" s="97">
        <f>+Y78/+COUNTA($I$3:$I$74)</f>
        <v>1</v>
      </c>
      <c r="W78" s="98"/>
      <c r="X78" s="20" t="s">
        <v>244</v>
      </c>
      <c r="Y78" s="21">
        <f>+COUNTA(X3:X74)</f>
        <v>72</v>
      </c>
    </row>
    <row r="79" spans="1:30" x14ac:dyDescent="0.25">
      <c r="E79" s="6"/>
      <c r="J79" s="6"/>
      <c r="O79" s="6"/>
      <c r="T79" s="6"/>
      <c r="Y79" s="6"/>
    </row>
  </sheetData>
  <autoFilter ref="A2:AD74" xr:uid="{00000000-0009-0000-0000-000005000000}"/>
  <sortState xmlns:xlrd2="http://schemas.microsoft.com/office/spreadsheetml/2017/richdata2" ref="B3:E66">
    <sortCondition ref="D3:D66"/>
  </sortState>
  <mergeCells count="24">
    <mergeCell ref="Q78:R78"/>
    <mergeCell ref="V76:W76"/>
    <mergeCell ref="V77:W77"/>
    <mergeCell ref="V78:W78"/>
    <mergeCell ref="AA70:AB70"/>
    <mergeCell ref="AA71:AB71"/>
    <mergeCell ref="AA72:AB72"/>
    <mergeCell ref="AA1:AD1"/>
    <mergeCell ref="G76:H76"/>
    <mergeCell ref="G77:H77"/>
    <mergeCell ref="Q76:R76"/>
    <mergeCell ref="Q77:R77"/>
    <mergeCell ref="B1:E1"/>
    <mergeCell ref="G1:J1"/>
    <mergeCell ref="L1:O1"/>
    <mergeCell ref="Q1:T1"/>
    <mergeCell ref="V1:Y1"/>
    <mergeCell ref="B76:C76"/>
    <mergeCell ref="B77:C77"/>
    <mergeCell ref="B78:C78"/>
    <mergeCell ref="L76:M76"/>
    <mergeCell ref="L77:M77"/>
    <mergeCell ref="L78:M78"/>
    <mergeCell ref="G78:H78"/>
  </mergeCells>
  <conditionalFormatting sqref="A3:A74">
    <cfRule type="iconSet" priority="6">
      <iconSet iconSet="3Arrows">
        <cfvo type="percent" val="0"/>
        <cfvo type="percent" val="33"/>
        <cfvo type="percent" val="67"/>
      </iconSe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TDA CURICO</vt:lpstr>
      <vt:lpstr>STFC 23-5-25</vt:lpstr>
      <vt:lpstr>Tabla</vt:lpstr>
      <vt:lpstr>Depto Cargo</vt:lpstr>
      <vt:lpstr>Reuniones 2023</vt:lpstr>
      <vt:lpstr>'Reuniones 2023'!Área_de_impresión</vt:lpstr>
      <vt:lpstr>'STFC 23-5-25'!Área_de_impresión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F Valle</dc:creator>
  <cp:lastModifiedBy>christian torres fuentes</cp:lastModifiedBy>
  <cp:lastPrinted>2024-12-10T20:42:34Z</cp:lastPrinted>
  <dcterms:created xsi:type="dcterms:W3CDTF">2021-09-21T18:30:56Z</dcterms:created>
  <dcterms:modified xsi:type="dcterms:W3CDTF">2025-05-23T22:28:05Z</dcterms:modified>
</cp:coreProperties>
</file>