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<sst xmlns="http://schemas.openxmlformats.org/spreadsheetml/2006/main" count="292" uniqueCount="289">
  <si>
    <t xml:space="preserve">TITULO_DELITO</t>
  </si>
  <si>
    <t xml:space="preserve">DELITO</t>
  </si>
  <si>
    <t xml:space="preserve">COUNT</t>
  </si>
  <si>
    <t xml:space="preserve">MIN</t>
  </si>
  <si>
    <t xml:space="preserve">MAX</t>
  </si>
  <si>
    <t xml:space="preserve">ACCION DE TUTELA</t>
  </si>
  <si>
    <t xml:space="preserve">DESACATO A UNA ORDEN DE PROTECCION FAMILIAR</t>
  </si>
  <si>
    <t xml:space="preserve">DESACATO TUTELA</t>
  </si>
  <si>
    <t xml:space="preserve">CONTRA EL ORDEN ECONOMICO SOCIAL</t>
  </si>
  <si>
    <t xml:space="preserve">APODERAMIENTO DE HIDROCARBUROS, SUS DERIVADOS, BIOCOMBUSTIBLES O MEZCLAS QUE LOS CONTENGAN</t>
  </si>
  <si>
    <t xml:space="preserve">APODERAMIENTO O ALTERACIÓN DE SISTEMAS DE IDENTIFICACIÓN</t>
  </si>
  <si>
    <t xml:space="preserve">CAPTACION MASIVA Y HABITUAL DE DINEROS</t>
  </si>
  <si>
    <t xml:space="preserve">CONTRABANDO</t>
  </si>
  <si>
    <t xml:space="preserve">DESTINACIÓN ILEGAL DE COMBUSTIBLES</t>
  </si>
  <si>
    <t xml:space="preserve">EJERCICIO ILICITO DE ACTIVIDAD MONOPOLISTICA DE ARBITRIO RENTISTICO</t>
  </si>
  <si>
    <t xml:space="preserve">ENRIQUECIMIENTO ILICITO DE PARTICULARES</t>
  </si>
  <si>
    <t xml:space="preserve">FAVORECIMIENTO DE CONTRABANDO</t>
  </si>
  <si>
    <t xml:space="preserve">ILICITA EXPLOTACION COMERCIAL</t>
  </si>
  <si>
    <t xml:space="preserve">LAVADO DE ACTIVOS</t>
  </si>
  <si>
    <t xml:space="preserve">MANIPULACION FRAUDULENTA DE ESPECIES INSCRITAS EN EL REGISTRO NACIONAL DE VALORES E INTERMEDIARIOS</t>
  </si>
  <si>
    <t xml:space="preserve">RECEPTACION DE HIDROCARBUROS</t>
  </si>
  <si>
    <t xml:space="preserve">TESTAFERRATO</t>
  </si>
  <si>
    <t xml:space="preserve">URBANIZACION ILEGAL</t>
  </si>
  <si>
    <t xml:space="preserve">USO ILEGITIMO DE PATENTES</t>
  </si>
  <si>
    <t xml:space="preserve">USURPACION DE MARCAS Y PATENTES</t>
  </si>
  <si>
    <t xml:space="preserve">USURPACIÓN DE DERECHOS DE PROPIEDAD INDUSTRIAL Y DERECHOS DE OBTENTORES DE VARIEDADES VEGETALES</t>
  </si>
  <si>
    <t xml:space="preserve">CONTRA EL PATRIMONIO ECONOMICO</t>
  </si>
  <si>
    <t xml:space="preserve">ABIGEATO</t>
  </si>
  <si>
    <t xml:space="preserve">ABUSO DE CONDICIONES DE INFERIORIDAD</t>
  </si>
  <si>
    <t xml:space="preserve">ABUSO DE CONFIANZA</t>
  </si>
  <si>
    <t xml:space="preserve">ALTERACION DESFIGURACION Y SUPLANTACION DE MARCAS DE GANADO</t>
  </si>
  <si>
    <t xml:space="preserve">ALZAMIENTO DE BIENES</t>
  </si>
  <si>
    <t xml:space="preserve">DAÑO EN BIEN AJENO</t>
  </si>
  <si>
    <t xml:space="preserve">DEFRAUDACION DE FLUIDOS</t>
  </si>
  <si>
    <t xml:space="preserve">EMISION Y TRANSFERENCIA ILEGAL DE CHEQUE</t>
  </si>
  <si>
    <t xml:space="preserve">ESTAFA</t>
  </si>
  <si>
    <t xml:space="preserve">EXTORSION</t>
  </si>
  <si>
    <t xml:space="preserve">GESTION INDEBIDA DE RECURSOS SOCIALES</t>
  </si>
  <si>
    <t xml:space="preserve">HURTO</t>
  </si>
  <si>
    <t xml:space="preserve">INVASION DE TIERRAS O EDIFICACIONES</t>
  </si>
  <si>
    <t xml:space="preserve">PERTURBACION DE LA POSESION SOBRE INMUEBLE</t>
  </si>
  <si>
    <t xml:space="preserve">SUSTRACCION DE BIEN PROPIO</t>
  </si>
  <si>
    <t xml:space="preserve">UTILIZACION INDEBIDA DE INFORMACION PRIVILEGIADA</t>
  </si>
  <si>
    <t xml:space="preserve">CONTRA EL REGIMEN CONSTITUCIONAL Y LEGAL</t>
  </si>
  <si>
    <t xml:space="preserve">ASONADA</t>
  </si>
  <si>
    <t xml:space="preserve">CONSPIRACION</t>
  </si>
  <si>
    <t xml:space="preserve">REBELION</t>
  </si>
  <si>
    <t xml:space="preserve">SEDICION</t>
  </si>
  <si>
    <t xml:space="preserve">CONTRA LA ADMINISTRACION PUBLICA</t>
  </si>
  <si>
    <t xml:space="preserve">ABUSO DE FUNCION PUBLICA</t>
  </si>
  <si>
    <t xml:space="preserve">COHECHO IMPROPIO</t>
  </si>
  <si>
    <t xml:space="preserve">COHECHO POR DAR U OFRECER</t>
  </si>
  <si>
    <t xml:space="preserve">COHECHO PROPIO</t>
  </si>
  <si>
    <t xml:space="preserve">CONCUSION</t>
  </si>
  <si>
    <t xml:space="preserve">CONTRATO SIN CUMPLIMIENTO DE REQUISITOS LEGALES</t>
  </si>
  <si>
    <t xml:space="preserve">EMPLEO ILEGAL DE LA FUERZA PUBLICA</t>
  </si>
  <si>
    <t xml:space="preserve">ENRIQUECIMIENTO ILICITO </t>
  </si>
  <si>
    <t xml:space="preserve">INTERES INDEBIDO O ILICITO EN LA CELEBRACION DE CONTRATOS</t>
  </si>
  <si>
    <t xml:space="preserve">OMISION DEL AGENTE RETENEDOR O RECAUDADOR</t>
  </si>
  <si>
    <t xml:space="preserve">PECULADO CULPOSO</t>
  </si>
  <si>
    <t xml:space="preserve">PECULADO POR APLICACION OFICIAL DIFERENTE</t>
  </si>
  <si>
    <t xml:space="preserve">PECULADO POR APROPIACION</t>
  </si>
  <si>
    <t xml:space="preserve">PECULADO POR EXTENSION</t>
  </si>
  <si>
    <t xml:space="preserve">PECULADO POR USO</t>
  </si>
  <si>
    <t xml:space="preserve">PREVARICATO POR ACCION</t>
  </si>
  <si>
    <t xml:space="preserve">PREVARICATO POR OMISION</t>
  </si>
  <si>
    <t xml:space="preserve">REVELACION DE SECRETO</t>
  </si>
  <si>
    <t xml:space="preserve">SIMULACION DE INVESTIDURA O CARGO</t>
  </si>
  <si>
    <t xml:space="preserve">TRAFICO DE INFLUENCIA DE PARTICULAR (ART. 411A LEY 599)</t>
  </si>
  <si>
    <t xml:space="preserve">USURPACION DE FUNCIONES PUBLICAS</t>
  </si>
  <si>
    <t xml:space="preserve">VIOLACION DEL REGIMEN LEGAL O CONSTITUCIONAL DE INHABILIDADES E INCOMPATIBILIDADES</t>
  </si>
  <si>
    <t xml:space="preserve">VIOLENCIA CONTRA SERVIDOR PUBLICO</t>
  </si>
  <si>
    <t xml:space="preserve">CONTRA LA EFICAZ Y RECTA IMPARTICION DE JUSTICIA</t>
  </si>
  <si>
    <t xml:space="preserve">AMENAZAS A TESTIGO</t>
  </si>
  <si>
    <t xml:space="preserve">FALSA AUTOACUSACION</t>
  </si>
  <si>
    <t xml:space="preserve">FALSA DENUNCIA</t>
  </si>
  <si>
    <t xml:space="preserve">FALSA DENUNCIA CONTRA PERSONA DETERMINADA</t>
  </si>
  <si>
    <t xml:space="preserve">FALSO TESTIMONIO</t>
  </si>
  <si>
    <t xml:space="preserve">FAVORECIMIENTO</t>
  </si>
  <si>
    <t xml:space="preserve">FAVORECIMIENTO DE LA FUGA</t>
  </si>
  <si>
    <t xml:space="preserve">FRAUDE A RESOLUCION JUDICIAL</t>
  </si>
  <si>
    <t xml:space="preserve">FRAUDE A RESOLUCIÓN JUDICIAL O ADMINISTRATIVA DE POLICÍA.</t>
  </si>
  <si>
    <t xml:space="preserve">FRAUDE PROCESAL</t>
  </si>
  <si>
    <t xml:space="preserve">FUGA DE PRESOS</t>
  </si>
  <si>
    <t xml:space="preserve">OCULTAMIENTO, ALTERACIÓN O DESTRUCCIÓN DE ELEMENTO MATERIAL PROBATORIO</t>
  </si>
  <si>
    <t xml:space="preserve">OMISION DE DENUNCIA DE PARTICULAR</t>
  </si>
  <si>
    <t xml:space="preserve">RECEPTACION</t>
  </si>
  <si>
    <t xml:space="preserve">SOBORNO</t>
  </si>
  <si>
    <t xml:space="preserve">CONTRA LA EXISTENCIA Y SEGURIDAD DEL ESTADO</t>
  </si>
  <si>
    <t xml:space="preserve">ESPIONAJE</t>
  </si>
  <si>
    <t xml:space="preserve">CONTRA LA FAMILIA</t>
  </si>
  <si>
    <t xml:space="preserve">EJERCICIO ARBITRARIO DE LA CUSTODIA DE HIJO MENOR DE EDAD</t>
  </si>
  <si>
    <t xml:space="preserve">EXPLOTACION DE MENORES DE EDAD</t>
  </si>
  <si>
    <t xml:space="preserve">INASISTENCIA ALIMENTARIA</t>
  </si>
  <si>
    <t xml:space="preserve">INCESTO</t>
  </si>
  <si>
    <t xml:space="preserve">MALTRATO MEDIANTE RESTRICCION A LA LIBERTAD FISICA</t>
  </si>
  <si>
    <t xml:space="preserve">SUPRESION ALTERACION O SUPOSICION DEL ESTADO CIVIL</t>
  </si>
  <si>
    <t xml:space="preserve">VIOLENCIA INTRAFAMILIAR</t>
  </si>
  <si>
    <t xml:space="preserve">CONTRA LA FE PUBLICA</t>
  </si>
  <si>
    <t xml:space="preserve">CIRCULACION Y USO DE EFECTO OFICIAL O SELLO FALSIFICADO</t>
  </si>
  <si>
    <t xml:space="preserve">DESTRUCCION SUPRESION U OCULTAMIENTO DE DOCUMENTO PUBLICO</t>
  </si>
  <si>
    <t xml:space="preserve">DESTRUCCION SUPRESION Y OCULTAMIENTO DE DOCUMENTO PRIVADO</t>
  </si>
  <si>
    <t xml:space="preserve">FALSEDAD EN DOCUMENTO PRIVADO</t>
  </si>
  <si>
    <t xml:space="preserve">FALSEDAD IDEOLOGICA EN DOCUMENTO PUBLICO</t>
  </si>
  <si>
    <t xml:space="preserve">FALSEDAD MARCARIA</t>
  </si>
  <si>
    <t xml:space="preserve">FALSEDAD MATERIAL DE PARTICULAR EN DOCUMENTO PUBLICO</t>
  </si>
  <si>
    <t xml:space="preserve">FALSEDAD MATERIAL DE SERVIDOR PUBLICO EN DOCUMENTO PUBLICO</t>
  </si>
  <si>
    <t xml:space="preserve">FALSEDAD MATERIAL EN DOCUMENTO PUBLICO</t>
  </si>
  <si>
    <t xml:space="preserve">FALSEDAD PARA OBTENER PRUEBA DE HECHO VERDADERO</t>
  </si>
  <si>
    <t xml:space="preserve">FALSEDAD PERSONAL</t>
  </si>
  <si>
    <t xml:space="preserve">FALSIFICACION DE EFECTO OFICIAL TIMBRADO</t>
  </si>
  <si>
    <t xml:space="preserve">FALSIFICACION DE MONEDA NACIONAL O EXTRANJERA</t>
  </si>
  <si>
    <t xml:space="preserve">FALSIFICACION O USO FRAUDULENTO DE SELLO OFICIAL</t>
  </si>
  <si>
    <t xml:space="preserve">OBTENCION DE DOCUMENTO PUBLICO FALSO</t>
  </si>
  <si>
    <t xml:space="preserve">TRAFICO DE MONEDA FALSIFICADA</t>
  </si>
  <si>
    <t xml:space="preserve">TRAFICO ELABORACION Y TENENCIA DE ELEMENTOS DESTINADOS A LA FALSIFICACION DE MONEDA</t>
  </si>
  <si>
    <t xml:space="preserve">USO DE DOCUMENTO FALSO</t>
  </si>
  <si>
    <t xml:space="preserve">CONTRA LA INTEGRIDAD MORAL</t>
  </si>
  <si>
    <t xml:space="preserve">CALUMNIA</t>
  </si>
  <si>
    <t xml:space="preserve">INJURIA</t>
  </si>
  <si>
    <t xml:space="preserve">INJURIA POR VIAS DE HECHO</t>
  </si>
  <si>
    <t xml:space="preserve">CONTRA LA LIBERTAD INDIVIDUAL Y OTRAS GARANTIAS</t>
  </si>
  <si>
    <t xml:space="preserve">ACCESO ABUSIVO A UN SISTEMA INFORMATICO</t>
  </si>
  <si>
    <t xml:space="preserve">APODERAMIENTO DE AERONAVES NAVES O MEDIOS DE TRANSPORTE COLECTIVO</t>
  </si>
  <si>
    <t xml:space="preserve">CELEBRACION INDEBIDA DE CONTRATOS DE SEGUROS</t>
  </si>
  <si>
    <t xml:space="preserve">CONSTREÑIMIENTO ILEGAL</t>
  </si>
  <si>
    <t xml:space="preserve">CONSTREÑIMIENTO PARA DELINQUIR</t>
  </si>
  <si>
    <t xml:space="preserve">DAÑOS O AGRAVIOS A PERSONAS O A COSAS DESTINADAS AL CULTO</t>
  </si>
  <si>
    <t xml:space="preserve">DEL TRAFICO DE MIGRANTES</t>
  </si>
  <si>
    <t xml:space="preserve">DESAPARICION FORZADA</t>
  </si>
  <si>
    <t xml:space="preserve">DESPLAZAMIENTO FORZADO</t>
  </si>
  <si>
    <t xml:space="preserve">FALSEDAD OBTENER PRUEBA HECHO VERDADERO</t>
  </si>
  <si>
    <t xml:space="preserve">INSEMINACION ARTIFICIAL O TRANSFERENCIA DE OVULO FECUNDADO NO CONSENTIDAS</t>
  </si>
  <si>
    <t xml:space="preserve">IRRESPETO A CADAVERES</t>
  </si>
  <si>
    <t xml:space="preserve">PRIVACION ILEGAL DE LIBERTAD</t>
  </si>
  <si>
    <t xml:space="preserve">PROLONGACION ILICITA DE PRIVACION DE LA LIBERTAD</t>
  </si>
  <si>
    <t xml:space="preserve">SECUESTRO EXTORSIVO</t>
  </si>
  <si>
    <t xml:space="preserve">SECUESTRO SIMPLE</t>
  </si>
  <si>
    <t xml:space="preserve">TORTURA</t>
  </si>
  <si>
    <t xml:space="preserve">TRATA DE PERSONAS</t>
  </si>
  <si>
    <t xml:space="preserve">TRÁFICO DE NIÑAS, NIÑOS Y ADOLESCENTES</t>
  </si>
  <si>
    <t xml:space="preserve">USO DE MENORES DE EDAD PARA LA COMISION DE DELITOS</t>
  </si>
  <si>
    <t xml:space="preserve">UTILIZACION ILICITA DE EQUIPOS TRANSMISORES O RECEPTORES</t>
  </si>
  <si>
    <t xml:space="preserve">UTILIZACIÓN ILÍCITA DE REDES DE COMUNICACIONES</t>
  </si>
  <si>
    <t xml:space="preserve">VIOLACION DE HABITACION AJENA</t>
  </si>
  <si>
    <t xml:space="preserve">VIOLACION EN LUGAR DE TRABAJO</t>
  </si>
  <si>
    <t xml:space="preserve">VIOLACION ILICITA DE COMUNICACIONES</t>
  </si>
  <si>
    <t xml:space="preserve">CONTRA LA LIBERTAD INTEGRIDAD Y FORMACION SEXUALES</t>
  </si>
  <si>
    <t xml:space="preserve">ACCESO CARNAL ABUSIVO CON MENOR DE CATORCE AÑOS</t>
  </si>
  <si>
    <t xml:space="preserve">ACCESO CARNAL O ACTO SEXUAL ABUSIVOS CON INCAPAZ DE RESISTIR</t>
  </si>
  <si>
    <t xml:space="preserve">ACCESO CARNAL O ACTO SEXUAL EN PERSONA PUESTA EN INCAPACIDAD DE RESISTIR</t>
  </si>
  <si>
    <t xml:space="preserve">ACCESO CARNAL VIOLENTO</t>
  </si>
  <si>
    <t xml:space="preserve">ACOSO SEXUAL</t>
  </si>
  <si>
    <t xml:space="preserve">ACTO SEXUAL VIOLENTO</t>
  </si>
  <si>
    <t xml:space="preserve">ACTOS SEXUALES CON MENOR DE CATORCE AÑOS</t>
  </si>
  <si>
    <t xml:space="preserve">CONSTREÑIMIENTO A LA PROSTITUCION</t>
  </si>
  <si>
    <t xml:space="preserve">DEMANDA DE EXPLOTACION SEXUAL COMERCIAL DE PERSONA MENOR DE 18 AÑOS DE EDAD</t>
  </si>
  <si>
    <t xml:space="preserve">ESTIMULO A LA PROSTITUCION DE MENORES</t>
  </si>
  <si>
    <t xml:space="preserve">INDUCCION A LA PROSTITUCION</t>
  </si>
  <si>
    <t xml:space="preserve">PORNOGRAFIA CON MENORES</t>
  </si>
  <si>
    <t xml:space="preserve">PROXENITISMO CON MENOR DE EDAD</t>
  </si>
  <si>
    <t xml:space="preserve">UTILIZACION O FACILITACION DE MEDIOS DE COMUNICACION PARA OFRECER ACTIVIDADES SEXUALES CON PERSONAS MENORES DE 18 AÑOS</t>
  </si>
  <si>
    <t xml:space="preserve">CONTRA LA SALUD PUBLICA</t>
  </si>
  <si>
    <t xml:space="preserve">CONSERVACION O FINANCIACION DE PLANTACIONES</t>
  </si>
  <si>
    <t xml:space="preserve">CORRUPCION DE ALIMENTOS PRODUCTOS MEDICOS O MATERIAL PROFILACTICO</t>
  </si>
  <si>
    <t xml:space="preserve">DESTINACION ILICITA DE MUEBLES O INMUEBLES</t>
  </si>
  <si>
    <t xml:space="preserve">ENAJENACIÓN ILEGAL DE MEDICAMENTOS</t>
  </si>
  <si>
    <t xml:space="preserve">ESTIMULO AL USO ILICITO</t>
  </si>
  <si>
    <t xml:space="preserve">FABRICACION Y COMERCIALIZACION DE SUSTANCIAS NOCIVAS PARA LA SALUD</t>
  </si>
  <si>
    <t xml:space="preserve">IMITACION O SIMULACION DE ALIMENTOS PRODUCTOS O SUSTANCIAS</t>
  </si>
  <si>
    <t xml:space="preserve">INFRACCION LEY 30 DE 1986</t>
  </si>
  <si>
    <t xml:space="preserve">PORTE DE SUSTANCIAS</t>
  </si>
  <si>
    <t xml:space="preserve">PROPAGACION DEL VIRUS DE INMUNODEFICIENCIA HUMANA O DE LA HEPATITIS B</t>
  </si>
  <si>
    <t xml:space="preserve">SUMINISTRO A MENOR</t>
  </si>
  <si>
    <t xml:space="preserve">TRAFICO DE SUSTANCIAS PARA PROCESAMIENTO DE NARCOTICOS</t>
  </si>
  <si>
    <t xml:space="preserve">TRAFICO FABRICACION O PORTE DE ESTUPEFACIENTES</t>
  </si>
  <si>
    <t xml:space="preserve">VIOLACION DE MEDIDAS SANITARIAS</t>
  </si>
  <si>
    <t xml:space="preserve">CONTRA LA SEGURIDAD PUBLICA</t>
  </si>
  <si>
    <t xml:space="preserve">ADMINISTRACION DE RECURSOS RELACIONADOS CON ACTIVIDADES TERRORISTAS</t>
  </si>
  <si>
    <t xml:space="preserve">AMENAZAS</t>
  </si>
  <si>
    <t xml:space="preserve">CONCIERTO PARA DELINQUIR</t>
  </si>
  <si>
    <t xml:space="preserve">DAÑO EN OBRAS O ELEMENTOS DE LOS SERVICIOS DE COMUNICACIONES ENERGIA Y COMBUSTIBLES</t>
  </si>
  <si>
    <t xml:space="preserve">DAÑO EN OBRAS O ELEMENTOS DE LOS SERVICIOS DE COMUNICACIONES ENERGIA Y COMBUSTIBLES CULPOSO</t>
  </si>
  <si>
    <t xml:space="preserve">DISPARO DE ARMA DE FUEGO CONTRA VEHICULO</t>
  </si>
  <si>
    <t xml:space="preserve">EMPLEO O LANZAMIENTO DE SUSTANCIAS U OBJETOS PELIGROSOS</t>
  </si>
  <si>
    <t xml:space="preserve">EMPLEO, PRODUCCION, COMERCIALIZACION Y ALMACENAMIENTO DE MINAS ANTIPERSONAL</t>
  </si>
  <si>
    <t xml:space="preserve">ENTRENAMIENTO PARA ACTIVIDADES ILICITAS</t>
  </si>
  <si>
    <t xml:space="preserve">FABRICACION  TRAFICO Y PORTE DE ARMAS Y MUNICIONES DE USO PRIVATIVO DE LAS FUERZAS ARMADAS</t>
  </si>
  <si>
    <t xml:space="preserve">FABRICACION IMPORTACION TRAFICO POSESION USO ARMAS QUIMICAS BIOLOGICAS Y NUCLEARES</t>
  </si>
  <si>
    <t xml:space="preserve">FABRICACION TRAFICO Y PORTE DE ARMAS DE FUEGO O MUNICIONES</t>
  </si>
  <si>
    <t xml:space="preserve">FABRICACIÓN, TRÁFICO Y PORTE DE ARMAS, MUNICIONES DE USO RESTRINGIDO, DE USO PRIVATIVO DE LAS FUERZAS ARMADAS O EXPLOSIVOS</t>
  </si>
  <si>
    <t xml:space="preserve">FABRICACIÓN, TRÁFICO, PORTE O TENENCIA DE ARMAS DE FUEGO, ACCESORIOS, PARTES O MUNICIONES</t>
  </si>
  <si>
    <t xml:space="preserve">FINANCIACIÓN DEL TERRORISMO Y DE ACTIVIDADES DE DELINCUENCIA ORGANIZADA Y ADMINISTRACIÓN DE RECURSOS CON ACTIVIDADES TERRORISTAS Y DE DELINCUENCIA ORGANIZADA</t>
  </si>
  <si>
    <t xml:space="preserve">INCENDIO</t>
  </si>
  <si>
    <t xml:space="preserve">INSTIGACION AL TERRORISMO</t>
  </si>
  <si>
    <t xml:space="preserve">PERTURBACION EN SERVICIO DE TRANSPORTE COLECTIVO U OFICIAL</t>
  </si>
  <si>
    <t xml:space="preserve">TENENCIA FABRICACION Y TRAFICO DE SUSTANCIAS U OBJETOS PELIGROSOS</t>
  </si>
  <si>
    <t xml:space="preserve">TENENCIA FABRICACION Y TRAFICO DE SUSTANCIAS U OBJETOS PELIGROSOS CULPOSA</t>
  </si>
  <si>
    <t xml:space="preserve">TERRORISMO</t>
  </si>
  <si>
    <t xml:space="preserve">UTILIZACION ILEGAL DE UNIFORMES E INSIGNIAS</t>
  </si>
  <si>
    <t xml:space="preserve">CONTRA LA VIDA Y LA INTEGRIDAD PERSONAL</t>
  </si>
  <si>
    <t xml:space="preserve">ABORTO</t>
  </si>
  <si>
    <t xml:space="preserve">ABORTO SIN CONSENTIMIENTO</t>
  </si>
  <si>
    <t xml:space="preserve">FEMINICIDIO</t>
  </si>
  <si>
    <t xml:space="preserve">GENOCIDIO</t>
  </si>
  <si>
    <t xml:space="preserve">HOMICIDIO</t>
  </si>
  <si>
    <t xml:space="preserve">HOMICIDIO CULPOSO</t>
  </si>
  <si>
    <t xml:space="preserve">HOMICIDIO PRETERINTENCIONAL</t>
  </si>
  <si>
    <t xml:space="preserve">LESIONES AL FETO</t>
  </si>
  <si>
    <t xml:space="preserve">LESIONES CON AGENTES QUIMICOS, ACIDO Y/O SUSTANCIAS SIMILARES</t>
  </si>
  <si>
    <t xml:space="preserve">LESIONES CULPOSAS</t>
  </si>
  <si>
    <t xml:space="preserve">LESIONES PERSONALES</t>
  </si>
  <si>
    <t xml:space="preserve">LESIONES PERSONALES CAUSANDO DEFORMIDAD</t>
  </si>
  <si>
    <t xml:space="preserve">LESIONES PERSONALES CAUSANDO INCAPACIDAD PARA TRABAJAR O ENFERMEDAD.</t>
  </si>
  <si>
    <t xml:space="preserve">LESIONES PERSONALES CAUSANDO PERDIDA ANATOMICA O FUNCIONAL DE UN ORGANO O MIEMBRO.</t>
  </si>
  <si>
    <t xml:space="preserve">LESIONES PERSONALES CAUSANDO PERTURBACION FUNCIONAL</t>
  </si>
  <si>
    <t xml:space="preserve">LESIONES PERSONALES CAUSANDO PERTURBACION PSIQUICA</t>
  </si>
  <si>
    <t xml:space="preserve">PARTO O ABORTO PRETERINTENCIONAL</t>
  </si>
  <si>
    <t xml:space="preserve">CONTRA LOS DERECHOS DE AUTOR</t>
  </si>
  <si>
    <t xml:space="preserve">DEFRAUDACION A LOS DERECHOS PATRIMONIALES DE AUTOR</t>
  </si>
  <si>
    <t xml:space="preserve">VIOLACION A LOS DERECHOS MORALES DE AUTOR</t>
  </si>
  <si>
    <t xml:space="preserve">VIOLACION A LOS MECANISMOS DE PROTECCION DE LOS DERECHOS PATRIMONIALES DE AUTOR Y OTRAS DEFRAUDACIONES</t>
  </si>
  <si>
    <t xml:space="preserve">VIOLACIÓN A LOS DERECHOS DE AUTOR ART. 51 LEY 44 DE 1993</t>
  </si>
  <si>
    <t xml:space="preserve">CONTRA LOS RECURSOS NATURALES Y EL MEDIO AMBIENTE</t>
  </si>
  <si>
    <t xml:space="preserve">CONTAMINACION AMBIENTAL</t>
  </si>
  <si>
    <t xml:space="preserve">CONTAMINACION AMBIENTAL CULPOSA POR EXPLOTACION DE YACIMIENTO MINERO O HIDROCARBURO</t>
  </si>
  <si>
    <t xml:space="preserve">CONTAMINACION AMBIENTAL POR EXPLOTACION DE YACIMIENTO MINERO O HIDROCARBURO</t>
  </si>
  <si>
    <t xml:space="preserve">CONTRABANDO DE HIDORCARBUROS O SUS DERIVADOS</t>
  </si>
  <si>
    <t xml:space="preserve">DAÑOS EN LOS RECURSOS NATURALES</t>
  </si>
  <si>
    <t xml:space="preserve">DELITOS CONTRA LA VIDA, LA INTEGRIDAD FISICA Y EMOCIONAL DE LOS ANIMALES</t>
  </si>
  <si>
    <t xml:space="preserve">EXPLOTACION ILICITA DE YACIMIENTO MINERO Y OTROS MATERIALES</t>
  </si>
  <si>
    <t xml:space="preserve">FAVORECIMIENTO EN EL DELITO DE CONTRABANDO DE HIDROCARBUROS O SUS DERIVADOS</t>
  </si>
  <si>
    <t xml:space="preserve">FAVORECIMIENTO EN EL DELITO DE HURTO DE HIDROCARBUROS O SUS DERIVADOS</t>
  </si>
  <si>
    <t xml:space="preserve">FAVORECIMIENTO POR SERVIDOR PUBLICO</t>
  </si>
  <si>
    <t xml:space="preserve">HURTO DE HIDROCARBUROS O SUS DERIVADOS</t>
  </si>
  <si>
    <t xml:space="preserve">ILICITO APROVECHAMIENTO DE LOS RECURSOS NATURALES RENOVABLES</t>
  </si>
  <si>
    <t xml:space="preserve">ILÍCITA ACTIVIDAD DE PESCA</t>
  </si>
  <si>
    <t xml:space="preserve">INVASION DE AREAS DE ESPECIAL IMPORTANCIA ECOLOGICA</t>
  </si>
  <si>
    <t xml:space="preserve">VIOLACION DE FRONTERAS PARA LA EXPLOTACION DE RECURSOS NATURALES</t>
  </si>
  <si>
    <t xml:space="preserve">CONTRA MECANISMOS DE PARTICIPACION DEMOCRATICA</t>
  </si>
  <si>
    <t xml:space="preserve">ALTERACION DE RESULTADOS ELECTORALES</t>
  </si>
  <si>
    <t xml:space="preserve">CONSTREÑIMIENTO AL SUFRAGANTE O AL ELECTOR</t>
  </si>
  <si>
    <t xml:space="preserve">FRAUDE AL SUFRAGANTE</t>
  </si>
  <si>
    <t xml:space="preserve">OCULTAMIENTO  RETENCION Y POSESION ILICITA DE CEDULA</t>
  </si>
  <si>
    <t xml:space="preserve">PERTURBACION DE CERTAMEN DEMOCRATICO</t>
  </si>
  <si>
    <t xml:space="preserve">CONTRA PERSONAS Y BIENES PROTEGIDOS POR EL DERECHO INTERNACIONAL HUMANITARIO</t>
  </si>
  <si>
    <t xml:space="preserve">ACCESO CARNAL VIOLENTO EN PERSONA PROTEGIDA</t>
  </si>
  <si>
    <t xml:space="preserve">ACTOS DE BARBARIE</t>
  </si>
  <si>
    <t xml:space="preserve">ACTOS DE TERRORISMO</t>
  </si>
  <si>
    <t xml:space="preserve">ACTOS SEXUALES VIOLENTOS EN PERSONA PROTEGIDA</t>
  </si>
  <si>
    <t xml:space="preserve">DEPORTACION EXPULSION  TRASLADO O DESPLAZAMIENTO FORZADO DE POBLACION CIVIL</t>
  </si>
  <si>
    <t xml:space="preserve">DESPOJO EN EL CAMPO DE BATALLA</t>
  </si>
  <si>
    <t xml:space="preserve">DESTRUCCION Y APROPIACION DE BIENES PROTEGIDOS</t>
  </si>
  <si>
    <t xml:space="preserve">EXACCION O CONTRIBUCIONES ARBITRARIAS</t>
  </si>
  <si>
    <t xml:space="preserve">HOMICIDIO EN PERSONA PROTEGIDA</t>
  </si>
  <si>
    <t xml:space="preserve">LESIONES EN PERSONA PROTEGIDA</t>
  </si>
  <si>
    <t xml:space="preserve">RECLUTAMIENTO ILICITO</t>
  </si>
  <si>
    <t xml:space="preserve">TOMA DE REHENES</t>
  </si>
  <si>
    <t xml:space="preserve">TORTURA EN PERSONA PROTEGIDA</t>
  </si>
  <si>
    <t xml:space="preserve">UTILIZACION DE MEDIOS Y METODOS DE GUERRA ILICITOS</t>
  </si>
  <si>
    <t xml:space="preserve">DE LA PROTECCION DE LA INFORMACION Y DE LOS DATOS</t>
  </si>
  <si>
    <t xml:space="preserve">DAÑO INFORMATICO</t>
  </si>
  <si>
    <t xml:space="preserve">HURTO POR MEDIOS INFORMATICOS SEMEJANTES</t>
  </si>
  <si>
    <t xml:space="preserve">INTERCEPTACION DE DATOS INFORMATICOS</t>
  </si>
  <si>
    <t xml:space="preserve">MANIPULACIÓN DE EQUIPOS TERMINALES MÓVILES</t>
  </si>
  <si>
    <t xml:space="preserve">OBSTACULIZACION ILEGITIMA DE SISTEMA INFORMATICO O RED DE TELECOMUNICACION</t>
  </si>
  <si>
    <t xml:space="preserve">SUPLANTACION DE SITIOS WEB PARA CAPTURAR DATOS PERSONALES</t>
  </si>
  <si>
    <t xml:space="preserve">TRANSFERENCIA NO CONSENTIDA DE ACTIVOS</t>
  </si>
  <si>
    <t xml:space="preserve">USO DE SOFTWARE MALICIOSO</t>
  </si>
  <si>
    <t xml:space="preserve">VIOLACION DE DATOS PERSONALES</t>
  </si>
  <si>
    <t xml:space="preserve">DELITOS CONTRA EL SERVICIO</t>
  </si>
  <si>
    <t xml:space="preserve">ABANDONO DEL PUESTO</t>
  </si>
  <si>
    <t xml:space="preserve">ABANDONO DEL SERVICIO</t>
  </si>
  <si>
    <t xml:space="preserve">DELITO DEL CENTINELA</t>
  </si>
  <si>
    <t xml:space="preserve">DESERCION</t>
  </si>
  <si>
    <t xml:space="preserve">FABRICACIÓN, POSESIÓN Y TRÁFICO ILEGAL DE ARMAS DE FUEGO, MUNICIONES Y EXPLOSIVOS.</t>
  </si>
  <si>
    <t xml:space="preserve">DELITOS CONTRA LA ADMINISTRACION PUBLICA</t>
  </si>
  <si>
    <t xml:space="preserve">PECULADO SOBRE BIENES DE DOTACION</t>
  </si>
  <si>
    <t xml:space="preserve">DELITOS CONTRA LA DISCIPLINA</t>
  </si>
  <si>
    <t xml:space="preserve">DESOBEDIENCIA</t>
  </si>
  <si>
    <t xml:space="preserve">DELITOS DE PARAMILITARISMO Y SICARIATO</t>
  </si>
  <si>
    <t xml:space="preserve">DE LA CONFORMACION DE GRUPOS ARMADOS AL MARGEN DE LA LEY</t>
  </si>
  <si>
    <t xml:space="preserve">LEGISLACION INDIGENA</t>
  </si>
  <si>
    <t xml:space="preserve">ACCESO CARNAL VIOLENTO CONTRA MENOR DE EDAD  (NOTA:SOLO PARA JURISDICCION INDIGENA)</t>
  </si>
  <si>
    <t xml:space="preserve">ATRACO A MANO ARMADA (NOTA:SOLO PARA JURISDICCION INDIGENA)</t>
  </si>
  <si>
    <t xml:space="preserve">CORRUPCION DE MENORES</t>
  </si>
  <si>
    <t xml:space="preserve">INTIMIDACION (NOTA:SOLO PARA JURISDICCION INDIGENA)</t>
  </si>
  <si>
    <t xml:space="preserve">MOTIVACION AL DESACATO DE LAS DECISIONES DE LA AUTORIDAD TRADICIONAL (NOTA:SOLO PARA JURISDICCION INDIGENA)</t>
  </si>
  <si>
    <t xml:space="preserve">VIOLACION A LAS NORMAS INTERNAS DEL RESGUARDO (NOTA:SOLO PARA JURISDICCION INDIGENA)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</si>
</sst>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3"/>
  <sheetViews>
    <sheetView showFormulas="false" showGridLines="true" showRowColHeaders="true" showZeros="true" rightToLeft="false" tabSelected="true" showOutlineSymbols="true" defaultGridColor="true" view="normal" topLeftCell="A244" colorId="64" zoomScale="100" zoomScaleNormal="100" zoomScalePageLayoutView="100" workbookViewId="0">
      <selection pane="topLeft" activeCell="E264" activeCellId="0" sqref="D264:E264"/>
    </sheetView>
  </sheetViews>
  <sheetFormatPr defaultRowHeight="13.8" zeroHeight="fals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90.72"/>
    <col collapsed="false" customWidth="true" hidden="false" outlineLevel="0" max="3" min="3" style="0" width="11.71"/>
    <col collapsed="false" customWidth="true" hidden="false" outlineLevel="0" max="1023" min="4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0" t="s">
        <v>3</v>
      </c>
      <c r="E1" s="0" t="s">
        <v>4</v>
      </c>
    </row>
    <row r="2" customFormat="false" ht="13.8" hidden="false" customHeight="true" outlineLevel="0" collapsed="false">
      <c r="A2" s="2" t="s">
        <v>5</v>
      </c>
      <c r="B2" s="2" t="s">
        <v>6</v>
      </c>
      <c r="C2" s="0" t="n">
        <v>2</v>
      </c>
      <c r="D2" s="0" t="n">
        <v>1</v>
      </c>
      <c r="E2" s="0" t="n">
        <v>3</v>
      </c>
    </row>
    <row r="3" customFormat="false" ht="13.8" hidden="false" customHeight="false" outlineLevel="0" collapsed="false">
      <c r="A3" s="2"/>
      <c r="B3" s="2" t="s">
        <v>7</v>
      </c>
      <c r="C3" s="0" t="n">
        <v>2</v>
      </c>
      <c r="D3" s="0" t="n">
        <v>1</v>
      </c>
      <c r="E3" s="0" t="n">
        <v>3</v>
      </c>
    </row>
    <row r="4" customFormat="false" ht="23.85" hidden="false" customHeight="true" outlineLevel="0" collapsed="false">
      <c r="A4" s="2" t="s">
        <v>8</v>
      </c>
      <c r="B4" s="2" t="s">
        <v>9</v>
      </c>
      <c r="C4" s="0" t="n">
        <v>136</v>
      </c>
      <c r="D4" s="0" t="n">
        <v>8</v>
      </c>
      <c r="E4" s="0" t="n">
        <v>15</v>
      </c>
    </row>
    <row r="5" customFormat="false" ht="13.8" hidden="false" customHeight="false" outlineLevel="0" collapsed="false">
      <c r="A5" s="2"/>
      <c r="B5" s="2" t="s">
        <v>10</v>
      </c>
      <c r="C5" s="0" t="n">
        <v>1</v>
      </c>
      <c r="D5" s="0" t="n">
        <v>5</v>
      </c>
      <c r="E5" s="0" t="n">
        <v>12</v>
      </c>
    </row>
    <row r="6" customFormat="false" ht="13.8" hidden="false" customHeight="false" outlineLevel="0" collapsed="false">
      <c r="A6" s="2"/>
      <c r="B6" s="4" t="s">
        <v>11</v>
      </c>
      <c r="C6" s="0" t="n">
        <v>18</v>
      </c>
      <c r="D6" s="0" t="n">
        <v>12</v>
      </c>
      <c r="E6" s="0" t="n">
        <v>24</v>
      </c>
    </row>
    <row r="7" customFormat="false" ht="13.8" hidden="false" customHeight="false" outlineLevel="0" collapsed="false">
      <c r="A7" s="2"/>
      <c r="B7" s="2" t="s">
        <v>12</v>
      </c>
      <c r="C7" s="0" t="n">
        <v>2</v>
      </c>
      <c r="D7" s="0" t="n">
        <v>4</v>
      </c>
      <c r="E7" s="0" t="n">
        <v>8</v>
      </c>
    </row>
    <row r="8" customFormat="false" ht="13.8" hidden="false" customHeight="false" outlineLevel="0" collapsed="false">
      <c r="A8" s="2"/>
      <c r="B8" s="2" t="s">
        <v>13</v>
      </c>
      <c r="C8" s="0" t="n">
        <v>7</v>
      </c>
      <c r="D8" s="0" t="n">
        <v>6</v>
      </c>
      <c r="E8" s="0" t="n">
        <v>12</v>
      </c>
    </row>
    <row r="9" customFormat="false" ht="13.8" hidden="false" customHeight="false" outlineLevel="0" collapsed="false">
      <c r="A9" s="2"/>
      <c r="B9" s="2" t="s">
        <v>14</v>
      </c>
      <c r="C9" s="0" t="n">
        <v>64</v>
      </c>
      <c r="D9" s="0" t="n">
        <v>6</v>
      </c>
      <c r="E9" s="0" t="n">
        <v>8</v>
      </c>
    </row>
    <row r="10" customFormat="false" ht="13.8" hidden="false" customHeight="false" outlineLevel="0" collapsed="false">
      <c r="A10" s="2"/>
      <c r="B10" s="2" t="s">
        <v>15</v>
      </c>
      <c r="C10" s="0" t="n">
        <v>31</v>
      </c>
      <c r="D10" s="0" t="n">
        <f aca="false">+96/12</f>
        <v>8</v>
      </c>
      <c r="E10" s="0" t="n">
        <f aca="false">+180/12</f>
        <v>15</v>
      </c>
    </row>
    <row r="11" customFormat="false" ht="13.8" hidden="false" customHeight="false" outlineLevel="0" collapsed="false">
      <c r="A11" s="2"/>
      <c r="B11" s="2" t="s">
        <v>16</v>
      </c>
      <c r="C11" s="0" t="n">
        <v>2</v>
      </c>
      <c r="D11" s="0" t="n">
        <v>3</v>
      </c>
      <c r="E11" s="0" t="n">
        <v>10</v>
      </c>
    </row>
    <row r="12" customFormat="false" ht="13.8" hidden="false" customHeight="false" outlineLevel="0" collapsed="false">
      <c r="A12" s="2"/>
      <c r="B12" s="2" t="s">
        <v>17</v>
      </c>
      <c r="C12" s="0" t="n">
        <v>8</v>
      </c>
      <c r="D12" s="0" t="n">
        <f aca="false">+16/12</f>
        <v>1.33333333333333</v>
      </c>
      <c r="E12" s="0" t="n">
        <f aca="false">+72/12</f>
        <v>6</v>
      </c>
    </row>
    <row r="13" customFormat="false" ht="13.8" hidden="false" customHeight="false" outlineLevel="0" collapsed="false">
      <c r="A13" s="2"/>
      <c r="B13" s="2" t="s">
        <v>18</v>
      </c>
      <c r="C13" s="0" t="n">
        <v>110</v>
      </c>
      <c r="D13" s="0" t="n">
        <v>10</v>
      </c>
      <c r="E13" s="0" t="n">
        <v>30</v>
      </c>
    </row>
    <row r="14" customFormat="false" ht="23.85" hidden="false" customHeight="false" outlineLevel="0" collapsed="false">
      <c r="A14" s="2"/>
      <c r="B14" s="2" t="s">
        <v>19</v>
      </c>
      <c r="C14" s="0" t="n">
        <v>4</v>
      </c>
      <c r="D14" s="0" t="n">
        <f aca="false">+32/12</f>
        <v>2.66666666666667</v>
      </c>
      <c r="E14" s="0" t="n">
        <f aca="false">+108/12</f>
        <v>9</v>
      </c>
    </row>
    <row r="15" customFormat="false" ht="13.8" hidden="false" customHeight="false" outlineLevel="0" collapsed="false">
      <c r="A15" s="2"/>
      <c r="B15" s="2" t="s">
        <v>20</v>
      </c>
      <c r="C15" s="0" t="n">
        <v>48</v>
      </c>
      <c r="D15" s="0" t="n">
        <v>8</v>
      </c>
      <c r="E15" s="0" t="n">
        <v>15</v>
      </c>
    </row>
    <row r="16" customFormat="false" ht="13.8" hidden="false" customHeight="false" outlineLevel="0" collapsed="false">
      <c r="A16" s="2"/>
      <c r="B16" s="2" t="s">
        <v>21</v>
      </c>
      <c r="C16" s="0" t="n">
        <v>8</v>
      </c>
      <c r="D16" s="0" t="n">
        <f aca="false">+96/12</f>
        <v>8</v>
      </c>
      <c r="E16" s="0" t="n">
        <f aca="false">+270/12</f>
        <v>22.5</v>
      </c>
    </row>
    <row r="17" customFormat="false" ht="13.8" hidden="false" customHeight="false" outlineLevel="0" collapsed="false">
      <c r="A17" s="2"/>
      <c r="B17" s="2" t="s">
        <v>22</v>
      </c>
      <c r="C17" s="0" t="n">
        <v>14</v>
      </c>
      <c r="D17" s="0" t="n">
        <v>2</v>
      </c>
      <c r="E17" s="0" t="n">
        <v>10</v>
      </c>
    </row>
    <row r="18" customFormat="false" ht="13.8" hidden="false" customHeight="false" outlineLevel="0" collapsed="false">
      <c r="A18" s="2"/>
      <c r="B18" s="2" t="s">
        <v>23</v>
      </c>
      <c r="C18" s="0" t="n">
        <v>1</v>
      </c>
      <c r="D18" s="0" t="n">
        <f aca="false">+16/12</f>
        <v>1.33333333333333</v>
      </c>
      <c r="E18" s="0" t="n">
        <f aca="false">+72/12</f>
        <v>6</v>
      </c>
    </row>
    <row r="19" customFormat="false" ht="13.8" hidden="false" customHeight="false" outlineLevel="0" collapsed="false">
      <c r="A19" s="2"/>
      <c r="B19" s="2" t="s">
        <v>24</v>
      </c>
      <c r="C19" s="0" t="n">
        <v>5</v>
      </c>
      <c r="D19" s="0" t="n">
        <v>1.3</v>
      </c>
      <c r="E19" s="0" t="n">
        <v>6</v>
      </c>
    </row>
    <row r="20" customFormat="false" ht="23.85" hidden="false" customHeight="false" outlineLevel="0" collapsed="false">
      <c r="A20" s="2"/>
      <c r="B20" s="2" t="s">
        <v>25</v>
      </c>
      <c r="C20" s="0" t="n">
        <v>61</v>
      </c>
      <c r="D20" s="0" t="n">
        <v>4</v>
      </c>
      <c r="E20" s="0" t="n">
        <v>8</v>
      </c>
    </row>
    <row r="21" customFormat="false" ht="13.8" hidden="false" customHeight="true" outlineLevel="0" collapsed="false">
      <c r="A21" s="2" t="s">
        <v>26</v>
      </c>
      <c r="B21" s="2" t="s">
        <v>27</v>
      </c>
      <c r="C21" s="0" t="n">
        <v>5</v>
      </c>
      <c r="D21" s="0" t="n">
        <f aca="false">+60/12</f>
        <v>5</v>
      </c>
      <c r="E21" s="0" t="n">
        <v>10</v>
      </c>
    </row>
    <row r="22" customFormat="false" ht="13.8" hidden="false" customHeight="false" outlineLevel="0" collapsed="false">
      <c r="A22" s="2"/>
      <c r="B22" s="2" t="s">
        <v>28</v>
      </c>
      <c r="C22" s="0" t="n">
        <v>1</v>
      </c>
      <c r="D22" s="0" t="n">
        <f aca="false">+16/12</f>
        <v>1.33333333333333</v>
      </c>
      <c r="E22" s="0" t="n">
        <f aca="false">+90/12</f>
        <v>7.5</v>
      </c>
    </row>
    <row r="23" customFormat="false" ht="13.8" hidden="false" customHeight="false" outlineLevel="0" collapsed="false">
      <c r="A23" s="2"/>
      <c r="B23" s="2" t="s">
        <v>29</v>
      </c>
      <c r="C23" s="0" t="n">
        <v>71</v>
      </c>
      <c r="D23" s="0" t="n">
        <v>1.3</v>
      </c>
      <c r="E23" s="0" t="n">
        <v>7.5</v>
      </c>
    </row>
    <row r="24" customFormat="false" ht="13.8" hidden="false" customHeight="false" outlineLevel="0" collapsed="false">
      <c r="A24" s="2"/>
      <c r="B24" s="2" t="s">
        <v>30</v>
      </c>
      <c r="C24" s="0" t="n">
        <v>2</v>
      </c>
      <c r="D24" s="0" t="n">
        <f aca="false">+16/12</f>
        <v>1.33333333333333</v>
      </c>
      <c r="E24" s="0" t="n">
        <v>3</v>
      </c>
    </row>
    <row r="25" customFormat="false" ht="13.8" hidden="false" customHeight="false" outlineLevel="0" collapsed="false">
      <c r="A25" s="2"/>
      <c r="B25" s="2" t="s">
        <v>31</v>
      </c>
      <c r="C25" s="0" t="n">
        <v>1</v>
      </c>
      <c r="D25" s="0" t="n">
        <v>1.3</v>
      </c>
      <c r="E25" s="0" t="n">
        <f aca="false">+53/12</f>
        <v>4.41666666666667</v>
      </c>
    </row>
    <row r="26" customFormat="false" ht="13.8" hidden="false" customHeight="false" outlineLevel="0" collapsed="false">
      <c r="A26" s="2"/>
      <c r="B26" s="2" t="s">
        <v>32</v>
      </c>
      <c r="C26" s="0" t="n">
        <v>174</v>
      </c>
      <c r="D26" s="0" t="n">
        <v>1.3</v>
      </c>
      <c r="E26" s="0" t="n">
        <v>7.5</v>
      </c>
    </row>
    <row r="27" customFormat="false" ht="13.8" hidden="false" customHeight="false" outlineLevel="0" collapsed="false">
      <c r="A27" s="2"/>
      <c r="B27" s="2" t="s">
        <v>33</v>
      </c>
      <c r="C27" s="0" t="n">
        <v>8</v>
      </c>
      <c r="D27" s="0" t="n">
        <v>1.3</v>
      </c>
      <c r="E27" s="0" t="n">
        <f aca="false">+72/12</f>
        <v>6</v>
      </c>
    </row>
    <row r="28" customFormat="false" ht="13.8" hidden="false" customHeight="false" outlineLevel="0" collapsed="false">
      <c r="A28" s="2"/>
      <c r="B28" s="2" t="s">
        <v>34</v>
      </c>
      <c r="C28" s="0" t="n">
        <v>5</v>
      </c>
      <c r="D28" s="0" t="n">
        <v>1.3</v>
      </c>
      <c r="E28" s="0" t="n">
        <f aca="false">+54/12</f>
        <v>4.5</v>
      </c>
    </row>
    <row r="29" customFormat="false" ht="13.8" hidden="false" customHeight="false" outlineLevel="0" collapsed="false">
      <c r="A29" s="2"/>
      <c r="B29" s="2" t="s">
        <v>35</v>
      </c>
      <c r="C29" s="0" t="n">
        <v>607</v>
      </c>
      <c r="D29" s="0" t="n">
        <f aca="false">+32/12</f>
        <v>2.66666666666667</v>
      </c>
      <c r="E29" s="0" t="n">
        <f aca="false">+144/12</f>
        <v>12</v>
      </c>
    </row>
    <row r="30" customFormat="false" ht="13.8" hidden="false" customHeight="false" outlineLevel="0" collapsed="false">
      <c r="A30" s="2"/>
      <c r="B30" s="2" t="s">
        <v>36</v>
      </c>
      <c r="C30" s="0" t="n">
        <v>2832</v>
      </c>
      <c r="D30" s="0" t="n">
        <f aca="false">+192/12</f>
        <v>16</v>
      </c>
      <c r="E30" s="0" t="n">
        <f aca="false">+288/12</f>
        <v>24</v>
      </c>
    </row>
    <row r="31" customFormat="false" ht="13.8" hidden="false" customHeight="false" outlineLevel="0" collapsed="false">
      <c r="A31" s="2"/>
      <c r="B31" s="2" t="s">
        <v>37</v>
      </c>
      <c r="C31" s="0" t="n">
        <v>3</v>
      </c>
      <c r="D31" s="0" t="n">
        <v>3</v>
      </c>
      <c r="E31" s="0" t="n">
        <f aca="false">+108/12</f>
        <v>9</v>
      </c>
    </row>
    <row r="32" customFormat="false" ht="13.8" hidden="false" customHeight="false" outlineLevel="0" collapsed="false">
      <c r="A32" s="2"/>
      <c r="B32" s="2" t="s">
        <v>38</v>
      </c>
      <c r="C32" s="0" t="n">
        <v>53145</v>
      </c>
      <c r="D32" s="0" t="n">
        <f aca="false">+32/12</f>
        <v>2.66666666666667</v>
      </c>
      <c r="E32" s="0" t="n">
        <f aca="false">+108/12</f>
        <v>9</v>
      </c>
    </row>
    <row r="33" customFormat="false" ht="13.8" hidden="false" customHeight="false" outlineLevel="0" collapsed="false">
      <c r="A33" s="2"/>
      <c r="B33" s="2" t="s">
        <v>39</v>
      </c>
      <c r="C33" s="0" t="n">
        <v>3</v>
      </c>
      <c r="D33" s="0" t="n">
        <f aca="false">+32/12</f>
        <v>2.66666666666667</v>
      </c>
      <c r="E33" s="0" t="n">
        <v>8</v>
      </c>
    </row>
    <row r="34" customFormat="false" ht="13.8" hidden="false" customHeight="false" outlineLevel="0" collapsed="false">
      <c r="A34" s="2"/>
      <c r="B34" s="2" t="s">
        <v>40</v>
      </c>
      <c r="C34" s="0" t="n">
        <v>1</v>
      </c>
      <c r="D34" s="0" t="n">
        <f aca="false">+16/12</f>
        <v>1.33333333333333</v>
      </c>
      <c r="E34" s="0" t="n">
        <v>3</v>
      </c>
    </row>
    <row r="35" customFormat="false" ht="13.8" hidden="false" customHeight="false" outlineLevel="0" collapsed="false">
      <c r="A35" s="2"/>
      <c r="B35" s="2" t="s">
        <v>41</v>
      </c>
      <c r="C35" s="0" t="n">
        <v>1</v>
      </c>
      <c r="D35" s="0" t="n">
        <v>0</v>
      </c>
      <c r="E35" s="0" t="n">
        <v>0</v>
      </c>
    </row>
    <row r="36" customFormat="false" ht="13.8" hidden="false" customHeight="false" outlineLevel="0" collapsed="false">
      <c r="A36" s="2"/>
      <c r="B36" s="2" t="s">
        <v>42</v>
      </c>
      <c r="C36" s="0" t="n">
        <v>1</v>
      </c>
      <c r="D36" s="0" t="n">
        <v>1</v>
      </c>
      <c r="E36" s="0" t="n">
        <v>3</v>
      </c>
    </row>
    <row r="37" customFormat="false" ht="13.8" hidden="false" customHeight="true" outlineLevel="0" collapsed="false">
      <c r="A37" s="2" t="s">
        <v>43</v>
      </c>
      <c r="B37" s="2" t="s">
        <v>44</v>
      </c>
      <c r="C37" s="0" t="n">
        <v>8</v>
      </c>
      <c r="D37" s="0" t="n">
        <v>1.3</v>
      </c>
      <c r="E37" s="0" t="n">
        <v>3</v>
      </c>
    </row>
    <row r="38" customFormat="false" ht="13.8" hidden="false" customHeight="false" outlineLevel="0" collapsed="false">
      <c r="A38" s="2"/>
      <c r="B38" s="2" t="s">
        <v>45</v>
      </c>
      <c r="C38" s="0" t="n">
        <v>1</v>
      </c>
      <c r="D38" s="0" t="n">
        <v>1.3</v>
      </c>
      <c r="E38" s="0" t="n">
        <v>3</v>
      </c>
    </row>
    <row r="39" customFormat="false" ht="13.8" hidden="false" customHeight="false" outlineLevel="0" collapsed="false">
      <c r="A39" s="2"/>
      <c r="B39" s="2" t="s">
        <v>46</v>
      </c>
      <c r="C39" s="0" t="n">
        <v>346</v>
      </c>
      <c r="D39" s="0" t="n">
        <f aca="false">+16/12</f>
        <v>1.33333333333333</v>
      </c>
      <c r="E39" s="0" t="n">
        <f aca="false">+162/12</f>
        <v>13.5</v>
      </c>
    </row>
    <row r="40" customFormat="false" ht="13.8" hidden="false" customHeight="false" outlineLevel="0" collapsed="false">
      <c r="A40" s="2"/>
      <c r="B40" s="2" t="s">
        <v>47</v>
      </c>
      <c r="C40" s="0" t="n">
        <v>11</v>
      </c>
      <c r="D40" s="0" t="n">
        <f aca="false">+32/12</f>
        <v>2.66666666666667</v>
      </c>
      <c r="E40" s="0" t="n">
        <v>12</v>
      </c>
    </row>
    <row r="41" customFormat="false" ht="13.8" hidden="false" customHeight="true" outlineLevel="0" collapsed="false">
      <c r="A41" s="2" t="s">
        <v>48</v>
      </c>
      <c r="B41" s="2" t="s">
        <v>49</v>
      </c>
      <c r="C41" s="0" t="n">
        <v>5</v>
      </c>
      <c r="D41" s="0" t="n">
        <v>4</v>
      </c>
      <c r="E41" s="0" t="n">
        <v>8</v>
      </c>
    </row>
    <row r="42" customFormat="false" ht="13.8" hidden="false" customHeight="false" outlineLevel="0" collapsed="false">
      <c r="A42" s="2"/>
      <c r="B42" s="2" t="s">
        <v>50</v>
      </c>
      <c r="C42" s="0" t="n">
        <v>2</v>
      </c>
      <c r="D42" s="0" t="n">
        <f aca="false">+80/12</f>
        <v>6.66666666666667</v>
      </c>
      <c r="E42" s="0" t="n">
        <v>12</v>
      </c>
    </row>
    <row r="43" customFormat="false" ht="13.8" hidden="false" customHeight="false" outlineLevel="0" collapsed="false">
      <c r="A43" s="2"/>
      <c r="B43" s="2" t="s">
        <v>51</v>
      </c>
      <c r="C43" s="0" t="n">
        <v>353</v>
      </c>
      <c r="D43" s="0" t="n">
        <f aca="false">+48/12</f>
        <v>4</v>
      </c>
      <c r="E43" s="0" t="n">
        <f aca="false">+108/12</f>
        <v>9</v>
      </c>
    </row>
    <row r="44" customFormat="false" ht="13.8" hidden="false" customHeight="false" outlineLevel="0" collapsed="false">
      <c r="A44" s="2"/>
      <c r="B44" s="2" t="s">
        <v>52</v>
      </c>
      <c r="C44" s="0" t="n">
        <v>33</v>
      </c>
      <c r="D44" s="0" t="n">
        <f aca="false">+80/12</f>
        <v>6.66666666666667</v>
      </c>
      <c r="E44" s="0" t="n">
        <v>12</v>
      </c>
    </row>
    <row r="45" customFormat="false" ht="13.8" hidden="false" customHeight="false" outlineLevel="0" collapsed="false">
      <c r="A45" s="2"/>
      <c r="B45" s="2" t="s">
        <v>53</v>
      </c>
      <c r="C45" s="0" t="n">
        <v>68</v>
      </c>
      <c r="D45" s="0" t="n">
        <f aca="false">+96/12</f>
        <v>8</v>
      </c>
      <c r="E45" s="0" t="n">
        <v>9</v>
      </c>
    </row>
    <row r="46" customFormat="false" ht="13.8" hidden="false" customHeight="false" outlineLevel="0" collapsed="false">
      <c r="A46" s="2"/>
      <c r="B46" s="2" t="s">
        <v>54</v>
      </c>
      <c r="C46" s="0" t="n">
        <v>64</v>
      </c>
      <c r="D46" s="0" t="n">
        <f aca="false">+64/12</f>
        <v>5.33333333333333</v>
      </c>
      <c r="E46" s="0" t="n">
        <f aca="false">+216/12</f>
        <v>18</v>
      </c>
    </row>
    <row r="47" customFormat="false" ht="13.8" hidden="false" customHeight="false" outlineLevel="0" collapsed="false">
      <c r="A47" s="2"/>
      <c r="B47" s="2" t="s">
        <v>55</v>
      </c>
      <c r="C47" s="0" t="n">
        <v>1</v>
      </c>
      <c r="D47" s="0" t="n">
        <v>1.3</v>
      </c>
      <c r="E47" s="0" t="n">
        <f aca="false">+72/12</f>
        <v>6</v>
      </c>
    </row>
    <row r="48" customFormat="false" ht="13.8" hidden="false" customHeight="false" outlineLevel="0" collapsed="false">
      <c r="A48" s="2"/>
      <c r="B48" s="2" t="s">
        <v>56</v>
      </c>
      <c r="C48" s="0" t="n">
        <v>14</v>
      </c>
      <c r="D48" s="0" t="n">
        <v>9</v>
      </c>
      <c r="E48" s="0" t="n">
        <v>15</v>
      </c>
    </row>
    <row r="49" customFormat="false" ht="13.8" hidden="false" customHeight="false" outlineLevel="0" collapsed="false">
      <c r="A49" s="2"/>
      <c r="B49" s="2" t="s">
        <v>57</v>
      </c>
      <c r="C49" s="0" t="n">
        <v>22</v>
      </c>
      <c r="D49" s="0" t="n">
        <f aca="false">+64/12</f>
        <v>5.33333333333333</v>
      </c>
      <c r="E49" s="0" t="n">
        <f aca="false">+216/12</f>
        <v>18</v>
      </c>
    </row>
    <row r="50" customFormat="false" ht="13.8" hidden="false" customHeight="false" outlineLevel="0" collapsed="false">
      <c r="A50" s="2"/>
      <c r="B50" s="2" t="s">
        <v>58</v>
      </c>
      <c r="C50" s="0" t="n">
        <v>13</v>
      </c>
      <c r="D50" s="0" t="n">
        <v>2</v>
      </c>
      <c r="E50" s="0" t="n">
        <f aca="false">+108/12</f>
        <v>9</v>
      </c>
    </row>
    <row r="51" customFormat="false" ht="13.8" hidden="false" customHeight="false" outlineLevel="0" collapsed="false">
      <c r="A51" s="2"/>
      <c r="B51" s="2" t="s">
        <v>59</v>
      </c>
      <c r="C51" s="0" t="n">
        <v>4</v>
      </c>
      <c r="D51" s="0" t="n">
        <v>1.3</v>
      </c>
      <c r="E51" s="0" t="n">
        <f aca="false">+54/12</f>
        <v>4.5</v>
      </c>
    </row>
    <row r="52" customFormat="false" ht="13.8" hidden="false" customHeight="false" outlineLevel="0" collapsed="false">
      <c r="A52" s="2"/>
      <c r="B52" s="2" t="s">
        <v>60</v>
      </c>
      <c r="C52" s="0" t="n">
        <v>5</v>
      </c>
      <c r="D52" s="0" t="n">
        <f aca="false">+16/12</f>
        <v>1.33333333333333</v>
      </c>
      <c r="E52" s="0" t="n">
        <f aca="false">+54/12</f>
        <v>4.5</v>
      </c>
    </row>
    <row r="53" customFormat="false" ht="13.8" hidden="false" customHeight="false" outlineLevel="0" collapsed="false">
      <c r="A53" s="2"/>
      <c r="B53" s="2" t="s">
        <v>61</v>
      </c>
      <c r="C53" s="0" t="n">
        <v>163</v>
      </c>
      <c r="D53" s="0" t="n">
        <f aca="false">+96/12</f>
        <v>8</v>
      </c>
      <c r="E53" s="0" t="n">
        <f aca="false">+270/12</f>
        <v>22.5</v>
      </c>
    </row>
    <row r="54" customFormat="false" ht="13.8" hidden="false" customHeight="false" outlineLevel="0" collapsed="false">
      <c r="A54" s="2"/>
      <c r="B54" s="2" t="s">
        <v>62</v>
      </c>
      <c r="C54" s="0" t="n">
        <v>1</v>
      </c>
      <c r="D54" s="0" t="n">
        <v>2</v>
      </c>
      <c r="E54" s="0" t="n">
        <v>8</v>
      </c>
    </row>
    <row r="55" customFormat="false" ht="13.8" hidden="false" customHeight="false" outlineLevel="0" collapsed="false">
      <c r="A55" s="2"/>
      <c r="B55" s="2" t="s">
        <v>63</v>
      </c>
      <c r="C55" s="0" t="n">
        <v>7</v>
      </c>
      <c r="D55" s="0" t="n">
        <v>1.3</v>
      </c>
      <c r="E55" s="0" t="n">
        <f aca="false">+72/12</f>
        <v>6</v>
      </c>
    </row>
    <row r="56" customFormat="false" ht="13.8" hidden="false" customHeight="false" outlineLevel="0" collapsed="false">
      <c r="A56" s="2"/>
      <c r="B56" s="2" t="s">
        <v>64</v>
      </c>
      <c r="C56" s="0" t="n">
        <v>33</v>
      </c>
      <c r="D56" s="0" t="n">
        <v>4</v>
      </c>
      <c r="E56" s="0" t="n">
        <v>12</v>
      </c>
    </row>
    <row r="57" customFormat="false" ht="13.8" hidden="false" customHeight="false" outlineLevel="0" collapsed="false">
      <c r="A57" s="2"/>
      <c r="B57" s="2" t="s">
        <v>65</v>
      </c>
      <c r="C57" s="0" t="n">
        <v>14</v>
      </c>
      <c r="D57" s="0" t="n">
        <f aca="false">+32/12</f>
        <v>2.66666666666667</v>
      </c>
      <c r="E57" s="0" t="n">
        <f aca="false">+90/12</f>
        <v>7.5</v>
      </c>
    </row>
    <row r="58" customFormat="false" ht="13.8" hidden="false" customHeight="false" outlineLevel="0" collapsed="false">
      <c r="A58" s="2"/>
      <c r="B58" s="2" t="s">
        <v>66</v>
      </c>
      <c r="C58" s="0" t="n">
        <v>2</v>
      </c>
      <c r="D58" s="0" t="n">
        <v>1.3</v>
      </c>
      <c r="E58" s="0" t="n">
        <f aca="false">+54/12</f>
        <v>4.5</v>
      </c>
    </row>
    <row r="59" customFormat="false" ht="13.8" hidden="false" customHeight="false" outlineLevel="0" collapsed="false">
      <c r="A59" s="2"/>
      <c r="B59" s="2" t="s">
        <v>67</v>
      </c>
      <c r="C59" s="0" t="n">
        <v>37</v>
      </c>
      <c r="D59" s="0" t="n">
        <v>2</v>
      </c>
      <c r="E59" s="0" t="n">
        <v>4</v>
      </c>
    </row>
    <row r="60" customFormat="false" ht="13.8" hidden="false" customHeight="false" outlineLevel="0" collapsed="false">
      <c r="A60" s="2"/>
      <c r="B60" s="2" t="s">
        <v>68</v>
      </c>
      <c r="C60" s="0" t="n">
        <v>1</v>
      </c>
      <c r="D60" s="0" t="n">
        <v>4</v>
      </c>
      <c r="E60" s="0" t="n">
        <v>8</v>
      </c>
    </row>
    <row r="61" customFormat="false" ht="13.8" hidden="false" customHeight="false" outlineLevel="0" collapsed="false">
      <c r="A61" s="2"/>
      <c r="B61" s="2" t="s">
        <v>69</v>
      </c>
      <c r="C61" s="0" t="n">
        <v>7</v>
      </c>
      <c r="D61" s="0" t="n">
        <v>1.3</v>
      </c>
      <c r="E61" s="0" t="n">
        <v>3</v>
      </c>
    </row>
    <row r="62" customFormat="false" ht="13.8" hidden="false" customHeight="false" outlineLevel="0" collapsed="false">
      <c r="A62" s="2"/>
      <c r="B62" s="2" t="s">
        <v>70</v>
      </c>
      <c r="C62" s="0" t="n">
        <v>6</v>
      </c>
      <c r="D62" s="0" t="n">
        <f aca="false">+64/12</f>
        <v>5.33333333333333</v>
      </c>
      <c r="E62" s="0" t="n">
        <f aca="false">+216/12</f>
        <v>18</v>
      </c>
    </row>
    <row r="63" customFormat="false" ht="13.8" hidden="false" customHeight="false" outlineLevel="0" collapsed="false">
      <c r="A63" s="2"/>
      <c r="B63" s="2" t="s">
        <v>71</v>
      </c>
      <c r="C63" s="0" t="n">
        <v>505</v>
      </c>
      <c r="D63" s="0" t="n">
        <v>4</v>
      </c>
      <c r="E63" s="0" t="n">
        <v>8</v>
      </c>
    </row>
    <row r="64" customFormat="false" ht="13.8" hidden="false" customHeight="true" outlineLevel="0" collapsed="false">
      <c r="A64" s="2" t="s">
        <v>72</v>
      </c>
      <c r="B64" s="2" t="s">
        <v>73</v>
      </c>
      <c r="C64" s="0" t="n">
        <v>7</v>
      </c>
      <c r="D64" s="0" t="n">
        <v>4</v>
      </c>
      <c r="E64" s="0" t="n">
        <v>12</v>
      </c>
    </row>
    <row r="65" customFormat="false" ht="13.8" hidden="false" customHeight="false" outlineLevel="0" collapsed="false">
      <c r="A65" s="2"/>
      <c r="B65" s="2" t="s">
        <v>74</v>
      </c>
      <c r="C65" s="0" t="n">
        <v>1</v>
      </c>
      <c r="D65" s="0" t="n">
        <v>1.3</v>
      </c>
      <c r="E65" s="0" t="n">
        <v>3</v>
      </c>
    </row>
    <row r="66" customFormat="false" ht="13.8" hidden="false" customHeight="false" outlineLevel="0" collapsed="false">
      <c r="A66" s="2"/>
      <c r="B66" s="2" t="s">
        <v>75</v>
      </c>
      <c r="C66" s="0" t="n">
        <v>18</v>
      </c>
      <c r="D66" s="0" t="n">
        <v>1.3</v>
      </c>
      <c r="E66" s="0" t="n">
        <v>3</v>
      </c>
    </row>
    <row r="67" customFormat="false" ht="13.8" hidden="false" customHeight="false" outlineLevel="0" collapsed="false">
      <c r="A67" s="2"/>
      <c r="B67" s="2" t="s">
        <v>76</v>
      </c>
      <c r="C67" s="0" t="n">
        <v>7</v>
      </c>
      <c r="D67" s="0" t="n">
        <f aca="false">+64/12</f>
        <v>5.33333333333333</v>
      </c>
      <c r="E67" s="0" t="n">
        <v>12</v>
      </c>
    </row>
    <row r="68" customFormat="false" ht="13.8" hidden="false" customHeight="false" outlineLevel="0" collapsed="false">
      <c r="A68" s="2"/>
      <c r="B68" s="2" t="s">
        <v>77</v>
      </c>
      <c r="C68" s="0" t="n">
        <v>31</v>
      </c>
      <c r="D68" s="0" t="n">
        <v>6</v>
      </c>
      <c r="E68" s="0" t="n">
        <v>12</v>
      </c>
    </row>
    <row r="69" customFormat="false" ht="13.8" hidden="false" customHeight="false" outlineLevel="0" collapsed="false">
      <c r="A69" s="2"/>
      <c r="B69" s="2" t="s">
        <v>78</v>
      </c>
      <c r="C69" s="0" t="n">
        <v>97</v>
      </c>
      <c r="D69" s="0" t="n">
        <v>3.6</v>
      </c>
      <c r="E69" s="0" t="n">
        <f aca="false">+72/12</f>
        <v>6</v>
      </c>
    </row>
    <row r="70" customFormat="false" ht="13.8" hidden="false" customHeight="false" outlineLevel="0" collapsed="false">
      <c r="A70" s="2"/>
      <c r="B70" s="2" t="s">
        <v>79</v>
      </c>
      <c r="C70" s="0" t="n">
        <v>2</v>
      </c>
      <c r="D70" s="0" t="n">
        <f aca="false">+80/12</f>
        <v>6.66666666666667</v>
      </c>
      <c r="E70" s="0" t="n">
        <v>12</v>
      </c>
    </row>
    <row r="71" customFormat="false" ht="13.8" hidden="false" customHeight="false" outlineLevel="0" collapsed="false">
      <c r="A71" s="2"/>
      <c r="B71" s="2" t="s">
        <v>80</v>
      </c>
      <c r="C71" s="0" t="n">
        <v>27</v>
      </c>
      <c r="D71" s="0" t="n">
        <v>1</v>
      </c>
      <c r="E71" s="0" t="n">
        <v>4</v>
      </c>
    </row>
    <row r="72" customFormat="false" ht="13.8" hidden="false" customHeight="false" outlineLevel="0" collapsed="false">
      <c r="A72" s="2"/>
      <c r="B72" s="2" t="s">
        <v>81</v>
      </c>
      <c r="C72" s="0" t="n">
        <v>7</v>
      </c>
      <c r="D72" s="0" t="n">
        <v>1</v>
      </c>
      <c r="E72" s="0" t="n">
        <v>4</v>
      </c>
    </row>
    <row r="73" customFormat="false" ht="13.8" hidden="false" customHeight="false" outlineLevel="0" collapsed="false">
      <c r="A73" s="2"/>
      <c r="B73" s="2" t="s">
        <v>82</v>
      </c>
      <c r="C73" s="0" t="n">
        <v>283</v>
      </c>
      <c r="D73" s="0" t="n">
        <v>6</v>
      </c>
      <c r="E73" s="0" t="n">
        <v>12</v>
      </c>
    </row>
    <row r="74" customFormat="false" ht="13.8" hidden="false" customHeight="false" outlineLevel="0" collapsed="false">
      <c r="A74" s="2"/>
      <c r="B74" s="2" t="s">
        <v>83</v>
      </c>
      <c r="C74" s="0" t="n">
        <v>1000</v>
      </c>
      <c r="D74" s="0" t="n">
        <v>4</v>
      </c>
      <c r="E74" s="0" t="n">
        <f aca="false">+108/12</f>
        <v>9</v>
      </c>
    </row>
    <row r="75" customFormat="false" ht="13.8" hidden="false" customHeight="false" outlineLevel="0" collapsed="false">
      <c r="A75" s="2"/>
      <c r="B75" s="2" t="s">
        <v>84</v>
      </c>
      <c r="C75" s="0" t="n">
        <v>11</v>
      </c>
      <c r="D75" s="0" t="n">
        <v>4</v>
      </c>
      <c r="E75" s="0" t="n">
        <v>12</v>
      </c>
    </row>
    <row r="76" customFormat="false" ht="13.8" hidden="false" customHeight="false" outlineLevel="0" collapsed="false">
      <c r="A76" s="2"/>
      <c r="B76" s="2" t="s">
        <v>85</v>
      </c>
      <c r="C76" s="0" t="n">
        <v>1</v>
      </c>
      <c r="D76" s="0" t="n">
        <v>3</v>
      </c>
      <c r="E76" s="0" t="n">
        <v>8</v>
      </c>
    </row>
    <row r="77" customFormat="false" ht="13.8" hidden="false" customHeight="false" outlineLevel="0" collapsed="false">
      <c r="A77" s="2"/>
      <c r="B77" s="2" t="s">
        <v>86</v>
      </c>
      <c r="C77" s="0" t="n">
        <v>1602</v>
      </c>
      <c r="D77" s="0" t="n">
        <v>6</v>
      </c>
      <c r="E77" s="0" t="n">
        <v>12</v>
      </c>
    </row>
    <row r="78" customFormat="false" ht="13.8" hidden="false" customHeight="false" outlineLevel="0" collapsed="false">
      <c r="A78" s="2"/>
      <c r="B78" s="2" t="s">
        <v>87</v>
      </c>
      <c r="C78" s="0" t="n">
        <v>1</v>
      </c>
      <c r="D78" s="0" t="n">
        <v>6</v>
      </c>
      <c r="E78" s="0" t="n">
        <v>12</v>
      </c>
    </row>
    <row r="79" customFormat="false" ht="23.85" hidden="false" customHeight="false" outlineLevel="0" collapsed="false">
      <c r="A79" s="2" t="s">
        <v>88</v>
      </c>
      <c r="B79" s="2" t="s">
        <v>89</v>
      </c>
      <c r="C79" s="0" t="n">
        <v>1</v>
      </c>
      <c r="D79" s="0" t="n">
        <f aca="false">+64/12</f>
        <v>5.33333333333333</v>
      </c>
      <c r="E79" s="0" t="n">
        <f aca="false">+216/12</f>
        <v>18</v>
      </c>
    </row>
    <row r="80" customFormat="false" ht="13.8" hidden="false" customHeight="true" outlineLevel="0" collapsed="false">
      <c r="A80" s="2" t="s">
        <v>90</v>
      </c>
      <c r="B80" s="2" t="s">
        <v>91</v>
      </c>
      <c r="C80" s="0" t="n">
        <v>3</v>
      </c>
      <c r="D80" s="0" t="n">
        <v>1</v>
      </c>
      <c r="E80" s="0" t="n">
        <v>3</v>
      </c>
    </row>
    <row r="81" customFormat="false" ht="13.8" hidden="false" customHeight="false" outlineLevel="0" collapsed="false">
      <c r="A81" s="2"/>
      <c r="B81" s="2" t="s">
        <v>92</v>
      </c>
      <c r="C81" s="0" t="n">
        <v>3</v>
      </c>
      <c r="D81" s="0" t="n">
        <v>14</v>
      </c>
      <c r="E81" s="0" t="n">
        <v>25</v>
      </c>
    </row>
    <row r="82" customFormat="false" ht="13.8" hidden="false" customHeight="false" outlineLevel="0" collapsed="false">
      <c r="A82" s="2"/>
      <c r="B82" s="2" t="s">
        <v>93</v>
      </c>
      <c r="C82" s="0" t="n">
        <v>1439</v>
      </c>
      <c r="D82" s="5" t="n">
        <v>1.3</v>
      </c>
      <c r="E82" s="0" t="n">
        <f aca="false">+72/12</f>
        <v>6</v>
      </c>
    </row>
    <row r="83" customFormat="false" ht="13.8" hidden="false" customHeight="false" outlineLevel="0" collapsed="false">
      <c r="A83" s="2"/>
      <c r="B83" s="2" t="s">
        <v>94</v>
      </c>
      <c r="C83" s="0" t="n">
        <v>72</v>
      </c>
      <c r="D83" s="0" t="n">
        <v>1.3</v>
      </c>
      <c r="E83" s="0" t="n">
        <f aca="false">+72/12</f>
        <v>6</v>
      </c>
    </row>
    <row r="84" customFormat="false" ht="13.8" hidden="false" customHeight="false" outlineLevel="0" collapsed="false">
      <c r="A84" s="2"/>
      <c r="B84" s="2" t="s">
        <v>95</v>
      </c>
      <c r="C84" s="0" t="n">
        <v>2</v>
      </c>
      <c r="D84" s="0" t="n">
        <v>1.3</v>
      </c>
      <c r="E84" s="0" t="n">
        <v>3</v>
      </c>
    </row>
    <row r="85" customFormat="false" ht="13.8" hidden="false" customHeight="false" outlineLevel="0" collapsed="false">
      <c r="A85" s="2"/>
      <c r="B85" s="2" t="s">
        <v>96</v>
      </c>
      <c r="C85" s="0" t="n">
        <v>1</v>
      </c>
      <c r="D85" s="0" t="n">
        <v>1.3</v>
      </c>
      <c r="E85" s="0" t="n">
        <f aca="false">+90/12</f>
        <v>7.5</v>
      </c>
    </row>
    <row r="86" customFormat="false" ht="13.8" hidden="false" customHeight="false" outlineLevel="0" collapsed="false">
      <c r="A86" s="2"/>
      <c r="B86" s="2" t="s">
        <v>97</v>
      </c>
      <c r="C86" s="0" t="n">
        <v>2169</v>
      </c>
      <c r="D86" s="0" t="n">
        <v>4</v>
      </c>
      <c r="E86" s="0" t="n">
        <f aca="false">+8*1.75</f>
        <v>14</v>
      </c>
    </row>
    <row r="87" customFormat="false" ht="13.8" hidden="false" customHeight="true" outlineLevel="0" collapsed="false">
      <c r="A87" s="2" t="s">
        <v>98</v>
      </c>
      <c r="B87" s="2" t="s">
        <v>99</v>
      </c>
      <c r="C87" s="0" t="n">
        <v>3</v>
      </c>
      <c r="D87" s="0" t="n">
        <v>0</v>
      </c>
      <c r="E87" s="0" t="n">
        <v>0</v>
      </c>
    </row>
    <row r="88" customFormat="false" ht="13.8" hidden="false" customHeight="false" outlineLevel="0" collapsed="false">
      <c r="A88" s="2"/>
      <c r="B88" s="2" t="s">
        <v>100</v>
      </c>
      <c r="C88" s="0" t="n">
        <v>23</v>
      </c>
      <c r="D88" s="0" t="n">
        <v>2.7</v>
      </c>
      <c r="E88" s="0" t="n">
        <v>12</v>
      </c>
    </row>
    <row r="89" customFormat="false" ht="13.8" hidden="false" customHeight="false" outlineLevel="0" collapsed="false">
      <c r="A89" s="2"/>
      <c r="B89" s="2" t="s">
        <v>101</v>
      </c>
      <c r="C89" s="0" t="n">
        <v>2</v>
      </c>
      <c r="D89" s="0" t="n">
        <v>1.3</v>
      </c>
      <c r="E89" s="0" t="n">
        <f aca="false">+108/12</f>
        <v>9</v>
      </c>
    </row>
    <row r="90" customFormat="false" ht="13.8" hidden="false" customHeight="false" outlineLevel="0" collapsed="false">
      <c r="A90" s="2"/>
      <c r="B90" s="2" t="s">
        <v>102</v>
      </c>
      <c r="C90" s="0" t="n">
        <v>382</v>
      </c>
      <c r="D90" s="0" t="n">
        <v>1.3</v>
      </c>
      <c r="E90" s="0" t="n">
        <v>9</v>
      </c>
    </row>
    <row r="91" customFormat="false" ht="13.8" hidden="false" customHeight="false" outlineLevel="0" collapsed="false">
      <c r="A91" s="2"/>
      <c r="B91" s="2" t="s">
        <v>103</v>
      </c>
      <c r="C91" s="0" t="n">
        <v>91</v>
      </c>
      <c r="D91" s="0" t="n">
        <f aca="false">+64/12</f>
        <v>5.33333333333333</v>
      </c>
      <c r="E91" s="0" t="n">
        <v>12</v>
      </c>
    </row>
    <row r="92" customFormat="false" ht="13.8" hidden="false" customHeight="false" outlineLevel="0" collapsed="false">
      <c r="A92" s="2"/>
      <c r="B92" s="2" t="s">
        <v>104</v>
      </c>
      <c r="C92" s="0" t="n">
        <v>169</v>
      </c>
      <c r="D92" s="0" t="n">
        <v>1.3</v>
      </c>
      <c r="E92" s="0" t="n">
        <f aca="false">+90/12</f>
        <v>7.5</v>
      </c>
    </row>
    <row r="93" customFormat="false" ht="13.8" hidden="false" customHeight="false" outlineLevel="0" collapsed="false">
      <c r="A93" s="2"/>
      <c r="B93" s="2" t="s">
        <v>105</v>
      </c>
      <c r="C93" s="0" t="n">
        <v>95</v>
      </c>
      <c r="D93" s="0" t="n">
        <v>4</v>
      </c>
      <c r="E93" s="0" t="n">
        <v>9</v>
      </c>
    </row>
    <row r="94" customFormat="false" ht="13.8" hidden="false" customHeight="false" outlineLevel="0" collapsed="false">
      <c r="A94" s="2"/>
      <c r="B94" s="2" t="s">
        <v>106</v>
      </c>
      <c r="C94" s="0" t="n">
        <v>2</v>
      </c>
      <c r="D94" s="0" t="n">
        <f aca="false">+64/12</f>
        <v>5.33333333333333</v>
      </c>
      <c r="E94" s="0" t="n">
        <f aca="false">+180/12</f>
        <v>15</v>
      </c>
    </row>
    <row r="95" customFormat="false" ht="13.8" hidden="false" customHeight="false" outlineLevel="0" collapsed="false">
      <c r="A95" s="2"/>
      <c r="B95" s="2" t="s">
        <v>107</v>
      </c>
      <c r="C95" s="0" t="n">
        <v>531</v>
      </c>
      <c r="D95" s="0" t="n">
        <v>4</v>
      </c>
      <c r="E95" s="0" t="n">
        <v>15</v>
      </c>
    </row>
    <row r="96" customFormat="false" ht="13.8" hidden="false" customHeight="false" outlineLevel="0" collapsed="false">
      <c r="A96" s="2"/>
      <c r="B96" s="2" t="s">
        <v>108</v>
      </c>
      <c r="C96" s="0" t="n">
        <v>1</v>
      </c>
      <c r="D96" s="0" t="n">
        <v>0</v>
      </c>
      <c r="E96" s="0" t="n">
        <v>0</v>
      </c>
    </row>
    <row r="97" customFormat="false" ht="13.8" hidden="false" customHeight="false" outlineLevel="0" collapsed="false">
      <c r="A97" s="2"/>
      <c r="B97" s="2" t="s">
        <v>109</v>
      </c>
      <c r="C97" s="0" t="n">
        <v>124</v>
      </c>
      <c r="D97" s="0" t="n">
        <v>0</v>
      </c>
      <c r="E97" s="0" t="n">
        <v>0</v>
      </c>
    </row>
    <row r="98" customFormat="false" ht="13.8" hidden="false" customHeight="false" outlineLevel="0" collapsed="false">
      <c r="A98" s="2"/>
      <c r="B98" s="2" t="s">
        <v>110</v>
      </c>
      <c r="C98" s="0" t="n">
        <v>2</v>
      </c>
      <c r="D98" s="0" t="n">
        <v>1.3</v>
      </c>
      <c r="E98" s="0" t="n">
        <v>9</v>
      </c>
    </row>
    <row r="99" customFormat="false" ht="13.8" hidden="false" customHeight="false" outlineLevel="0" collapsed="false">
      <c r="A99" s="2"/>
      <c r="B99" s="2" t="s">
        <v>111</v>
      </c>
      <c r="C99" s="0" t="n">
        <v>54</v>
      </c>
      <c r="D99" s="0" t="n">
        <f aca="false">+96/12</f>
        <v>8</v>
      </c>
      <c r="E99" s="0" t="n">
        <f aca="false">+180/12</f>
        <v>15</v>
      </c>
    </row>
    <row r="100" customFormat="false" ht="13.8" hidden="false" customHeight="false" outlineLevel="0" collapsed="false">
      <c r="A100" s="2"/>
      <c r="B100" s="2" t="s">
        <v>112</v>
      </c>
      <c r="C100" s="0" t="n">
        <v>1</v>
      </c>
      <c r="D100" s="0" t="n">
        <v>0</v>
      </c>
      <c r="E100" s="0" t="n">
        <v>0</v>
      </c>
    </row>
    <row r="101" customFormat="false" ht="13.8" hidden="false" customHeight="false" outlineLevel="0" collapsed="false">
      <c r="A101" s="2"/>
      <c r="B101" s="2" t="s">
        <v>113</v>
      </c>
      <c r="C101" s="0" t="n">
        <v>112</v>
      </c>
      <c r="D101" s="0" t="n">
        <v>4</v>
      </c>
      <c r="E101" s="0" t="n">
        <v>9</v>
      </c>
    </row>
    <row r="102" customFormat="false" ht="13.8" hidden="false" customHeight="false" outlineLevel="0" collapsed="false">
      <c r="A102" s="2"/>
      <c r="B102" s="2" t="s">
        <v>114</v>
      </c>
      <c r="C102" s="0" t="n">
        <v>321</v>
      </c>
      <c r="D102" s="0" t="n">
        <v>4</v>
      </c>
      <c r="E102" s="0" t="n">
        <v>12</v>
      </c>
    </row>
    <row r="103" customFormat="false" ht="13.8" hidden="false" customHeight="false" outlineLevel="0" collapsed="false">
      <c r="A103" s="2"/>
      <c r="B103" s="2" t="s">
        <v>115</v>
      </c>
      <c r="C103" s="0" t="n">
        <v>16</v>
      </c>
      <c r="D103" s="0" t="n">
        <v>4</v>
      </c>
      <c r="E103" s="0" t="n">
        <v>9</v>
      </c>
    </row>
    <row r="104" customFormat="false" ht="13.8" hidden="false" customHeight="false" outlineLevel="0" collapsed="false">
      <c r="A104" s="2"/>
      <c r="B104" s="2" t="s">
        <v>116</v>
      </c>
      <c r="C104" s="0" t="n">
        <v>432</v>
      </c>
      <c r="D104" s="0" t="n">
        <v>4</v>
      </c>
      <c r="E104" s="0" t="n">
        <v>12</v>
      </c>
    </row>
    <row r="105" customFormat="false" ht="13.8" hidden="false" customHeight="true" outlineLevel="0" collapsed="false">
      <c r="A105" s="2" t="s">
        <v>117</v>
      </c>
      <c r="B105" s="2" t="s">
        <v>118</v>
      </c>
      <c r="C105" s="0" t="n">
        <v>1</v>
      </c>
      <c r="D105" s="0" t="n">
        <v>1.3</v>
      </c>
      <c r="E105" s="0" t="n">
        <f aca="false">+72/12</f>
        <v>6</v>
      </c>
    </row>
    <row r="106" customFormat="false" ht="13.8" hidden="false" customHeight="false" outlineLevel="0" collapsed="false">
      <c r="A106" s="2"/>
      <c r="B106" s="2" t="s">
        <v>119</v>
      </c>
      <c r="C106" s="0" t="n">
        <v>9</v>
      </c>
      <c r="D106" s="0" t="n">
        <v>1.3</v>
      </c>
      <c r="E106" s="0" t="n">
        <f aca="false">+54/12</f>
        <v>4.5</v>
      </c>
    </row>
    <row r="107" customFormat="false" ht="13.8" hidden="false" customHeight="false" outlineLevel="0" collapsed="false">
      <c r="A107" s="2"/>
      <c r="B107" s="2" t="s">
        <v>120</v>
      </c>
      <c r="C107" s="0" t="n">
        <v>13</v>
      </c>
      <c r="D107" s="0" t="n">
        <v>1.3</v>
      </c>
      <c r="E107" s="0" t="n">
        <v>4.5</v>
      </c>
    </row>
    <row r="108" customFormat="false" ht="13.8" hidden="false" customHeight="true" outlineLevel="0" collapsed="false">
      <c r="A108" s="2" t="s">
        <v>121</v>
      </c>
      <c r="B108" s="2" t="s">
        <v>122</v>
      </c>
      <c r="C108" s="0" t="n">
        <v>18</v>
      </c>
      <c r="D108" s="0" t="n">
        <v>5</v>
      </c>
      <c r="E108" s="0" t="n">
        <v>8</v>
      </c>
    </row>
    <row r="109" customFormat="false" ht="13.8" hidden="false" customHeight="false" outlineLevel="0" collapsed="false">
      <c r="A109" s="2"/>
      <c r="B109" s="2" t="s">
        <v>123</v>
      </c>
      <c r="C109" s="0" t="n">
        <v>6</v>
      </c>
      <c r="D109" s="0" t="n">
        <f aca="false">+160/12</f>
        <v>13.3333333333333</v>
      </c>
      <c r="E109" s="0" t="n">
        <f aca="false">+270/12</f>
        <v>22.5</v>
      </c>
    </row>
    <row r="110" customFormat="false" ht="13.8" hidden="false" customHeight="false" outlineLevel="0" collapsed="false">
      <c r="A110" s="2"/>
      <c r="B110" s="2" t="s">
        <v>124</v>
      </c>
      <c r="C110" s="0" t="n">
        <v>2</v>
      </c>
      <c r="D110" s="0" t="n">
        <v>2</v>
      </c>
      <c r="E110" s="0" t="n">
        <v>3</v>
      </c>
    </row>
    <row r="111" customFormat="false" ht="13.8" hidden="false" customHeight="false" outlineLevel="0" collapsed="false">
      <c r="A111" s="2"/>
      <c r="B111" s="2" t="s">
        <v>125</v>
      </c>
      <c r="C111" s="0" t="n">
        <v>73</v>
      </c>
      <c r="D111" s="0" t="n">
        <v>1.3</v>
      </c>
      <c r="E111" s="0" t="n">
        <v>3</v>
      </c>
    </row>
    <row r="112" customFormat="false" ht="13.8" hidden="false" customHeight="false" outlineLevel="0" collapsed="false">
      <c r="A112" s="2"/>
      <c r="B112" s="2" t="s">
        <v>126</v>
      </c>
      <c r="C112" s="0" t="n">
        <v>11</v>
      </c>
      <c r="D112" s="0" t="n">
        <v>1.3</v>
      </c>
      <c r="E112" s="0" t="n">
        <f aca="false">+54/12</f>
        <v>4.5</v>
      </c>
    </row>
    <row r="113" customFormat="false" ht="13.8" hidden="false" customHeight="false" outlineLevel="0" collapsed="false">
      <c r="A113" s="2"/>
      <c r="B113" s="2" t="s">
        <v>127</v>
      </c>
      <c r="C113" s="0" t="n">
        <v>1</v>
      </c>
      <c r="D113" s="0" t="n">
        <v>0</v>
      </c>
      <c r="E113" s="0" t="n">
        <v>0</v>
      </c>
    </row>
    <row r="114" customFormat="false" ht="13.8" hidden="false" customHeight="false" outlineLevel="0" collapsed="false">
      <c r="A114" s="2"/>
      <c r="B114" s="2" t="s">
        <v>128</v>
      </c>
      <c r="C114" s="0" t="n">
        <v>31</v>
      </c>
      <c r="D114" s="0" t="n">
        <v>3</v>
      </c>
      <c r="E114" s="0" t="n">
        <v>12</v>
      </c>
    </row>
    <row r="115" customFormat="false" ht="13.8" hidden="false" customHeight="false" outlineLevel="0" collapsed="false">
      <c r="A115" s="2"/>
      <c r="B115" s="2" t="s">
        <v>129</v>
      </c>
      <c r="C115" s="0" t="n">
        <v>116</v>
      </c>
      <c r="D115" s="0" t="n">
        <f aca="false">+320/12</f>
        <v>26.6666666666667</v>
      </c>
      <c r="E115" s="0" t="n">
        <f aca="false">+540/12</f>
        <v>45</v>
      </c>
    </row>
    <row r="116" customFormat="false" ht="13.8" hidden="false" customHeight="false" outlineLevel="0" collapsed="false">
      <c r="A116" s="2"/>
      <c r="B116" s="2" t="s">
        <v>130</v>
      </c>
      <c r="C116" s="0" t="n">
        <v>372</v>
      </c>
      <c r="D116" s="0" t="n">
        <v>3</v>
      </c>
      <c r="E116" s="0" t="n">
        <f aca="false">+216/12</f>
        <v>18</v>
      </c>
    </row>
    <row r="117" customFormat="false" ht="13.8" hidden="false" customHeight="false" outlineLevel="0" collapsed="false">
      <c r="A117" s="2"/>
      <c r="B117" s="2" t="s">
        <v>131</v>
      </c>
      <c r="C117" s="0" t="n">
        <v>1</v>
      </c>
      <c r="D117" s="0" t="n">
        <v>0</v>
      </c>
      <c r="E117" s="0" t="n">
        <v>0</v>
      </c>
    </row>
    <row r="118" customFormat="false" ht="13.8" hidden="false" customHeight="false" outlineLevel="0" collapsed="false">
      <c r="A118" s="2"/>
      <c r="B118" s="2" t="s">
        <v>132</v>
      </c>
      <c r="C118" s="0" t="n">
        <v>1</v>
      </c>
      <c r="D118" s="0" t="n">
        <f aca="false">+32/12</f>
        <v>2.66666666666667</v>
      </c>
      <c r="E118" s="0" t="n">
        <v>18</v>
      </c>
    </row>
    <row r="119" customFormat="false" ht="13.8" hidden="false" customHeight="false" outlineLevel="0" collapsed="false">
      <c r="A119" s="2"/>
      <c r="B119" s="2" t="s">
        <v>133</v>
      </c>
      <c r="C119" s="0" t="n">
        <v>1</v>
      </c>
      <c r="D119" s="0" t="n">
        <v>0</v>
      </c>
      <c r="E119" s="0" t="n">
        <v>0</v>
      </c>
    </row>
    <row r="120" customFormat="false" ht="13.8" hidden="false" customHeight="false" outlineLevel="0" collapsed="false">
      <c r="A120" s="2"/>
      <c r="B120" s="2" t="s">
        <v>134</v>
      </c>
      <c r="C120" s="0" t="n">
        <v>3</v>
      </c>
      <c r="D120" s="0" t="n">
        <v>4</v>
      </c>
      <c r="E120" s="0" t="n">
        <f aca="false">+90/12</f>
        <v>7.5</v>
      </c>
    </row>
    <row r="121" customFormat="false" ht="13.8" hidden="false" customHeight="false" outlineLevel="0" collapsed="false">
      <c r="A121" s="2"/>
      <c r="B121" s="2" t="s">
        <v>135</v>
      </c>
      <c r="C121" s="0" t="n">
        <v>1</v>
      </c>
      <c r="D121" s="0" t="n">
        <v>4</v>
      </c>
      <c r="E121" s="0" t="n">
        <v>7.5</v>
      </c>
    </row>
    <row r="122" customFormat="false" ht="13.8" hidden="false" customHeight="false" outlineLevel="0" collapsed="false">
      <c r="A122" s="2"/>
      <c r="B122" s="2" t="s">
        <v>136</v>
      </c>
      <c r="C122" s="0" t="n">
        <v>449</v>
      </c>
      <c r="D122" s="0" t="n">
        <f aca="false">+320/12</f>
        <v>26.6666666666667</v>
      </c>
      <c r="E122" s="0" t="n">
        <f aca="false">+504/12</f>
        <v>42</v>
      </c>
    </row>
    <row r="123" customFormat="false" ht="13.8" hidden="false" customHeight="false" outlineLevel="0" collapsed="false">
      <c r="A123" s="2"/>
      <c r="B123" s="2" t="s">
        <v>137</v>
      </c>
      <c r="C123" s="0" t="n">
        <v>1041</v>
      </c>
      <c r="D123" s="0" t="n">
        <f aca="false">+192/12</f>
        <v>16</v>
      </c>
      <c r="E123" s="0" t="n">
        <f aca="false">+360/12</f>
        <v>30</v>
      </c>
    </row>
    <row r="124" customFormat="false" ht="13.8" hidden="false" customHeight="false" outlineLevel="0" collapsed="false">
      <c r="A124" s="2"/>
      <c r="B124" s="2" t="s">
        <v>138</v>
      </c>
      <c r="C124" s="0" t="n">
        <v>69</v>
      </c>
      <c r="D124" s="0" t="n">
        <f aca="false">+128/12</f>
        <v>10.6666666666667</v>
      </c>
      <c r="E124" s="0" t="n">
        <f aca="false">+270/12</f>
        <v>22.5</v>
      </c>
    </row>
    <row r="125" customFormat="false" ht="13.8" hidden="false" customHeight="false" outlineLevel="0" collapsed="false">
      <c r="A125" s="2"/>
      <c r="B125" s="2" t="s">
        <v>139</v>
      </c>
      <c r="C125" s="0" t="n">
        <v>1</v>
      </c>
      <c r="D125" s="0" t="n">
        <v>13</v>
      </c>
      <c r="E125" s="0" t="n">
        <v>23</v>
      </c>
    </row>
    <row r="126" customFormat="false" ht="13.8" hidden="false" customHeight="false" outlineLevel="0" collapsed="false">
      <c r="A126" s="2"/>
      <c r="B126" s="2" t="s">
        <v>140</v>
      </c>
      <c r="C126" s="0" t="n">
        <v>1</v>
      </c>
      <c r="D126" s="0" t="n">
        <v>13</v>
      </c>
      <c r="E126" s="0" t="n">
        <v>23</v>
      </c>
    </row>
    <row r="127" customFormat="false" ht="13.8" hidden="false" customHeight="false" outlineLevel="0" collapsed="false">
      <c r="A127" s="2"/>
      <c r="B127" s="2" t="s">
        <v>141</v>
      </c>
      <c r="C127" s="0" t="n">
        <v>613</v>
      </c>
      <c r="D127" s="0" t="n">
        <v>30</v>
      </c>
      <c r="E127" s="0" t="n">
        <v>60</v>
      </c>
    </row>
    <row r="128" customFormat="false" ht="13.8" hidden="false" customHeight="false" outlineLevel="0" collapsed="false">
      <c r="A128" s="2"/>
      <c r="B128" s="2" t="s">
        <v>142</v>
      </c>
      <c r="C128" s="0" t="n">
        <v>37</v>
      </c>
      <c r="D128" s="0" t="n">
        <v>1</v>
      </c>
      <c r="E128" s="0" t="n">
        <v>3</v>
      </c>
    </row>
    <row r="129" customFormat="false" ht="13.8" hidden="false" customHeight="false" outlineLevel="0" collapsed="false">
      <c r="A129" s="2"/>
      <c r="B129" s="2" t="s">
        <v>143</v>
      </c>
      <c r="C129" s="0" t="n">
        <v>24</v>
      </c>
      <c r="D129" s="0" t="n">
        <v>4</v>
      </c>
      <c r="E129" s="0" t="n">
        <v>8</v>
      </c>
    </row>
    <row r="130" customFormat="false" ht="13.8" hidden="false" customHeight="false" outlineLevel="0" collapsed="false">
      <c r="A130" s="2"/>
      <c r="B130" s="2" t="s">
        <v>144</v>
      </c>
      <c r="C130" s="0" t="n">
        <v>20</v>
      </c>
      <c r="D130" s="0" t="n">
        <v>0</v>
      </c>
      <c r="E130" s="0" t="n">
        <v>0</v>
      </c>
    </row>
    <row r="131" customFormat="false" ht="13.8" hidden="false" customHeight="false" outlineLevel="0" collapsed="false">
      <c r="A131" s="2"/>
      <c r="B131" s="2" t="s">
        <v>145</v>
      </c>
      <c r="C131" s="0" t="n">
        <v>1</v>
      </c>
      <c r="D131" s="0" t="n">
        <v>0</v>
      </c>
      <c r="E131" s="0" t="n">
        <v>0</v>
      </c>
    </row>
    <row r="132" customFormat="false" ht="13.8" hidden="false" customHeight="false" outlineLevel="0" collapsed="false">
      <c r="A132" s="2"/>
      <c r="B132" s="2" t="s">
        <v>146</v>
      </c>
      <c r="C132" s="0" t="n">
        <v>3</v>
      </c>
      <c r="D132" s="0" t="n">
        <v>1.3</v>
      </c>
      <c r="E132" s="0" t="n">
        <f aca="false">+72/12</f>
        <v>6</v>
      </c>
    </row>
    <row r="133" customFormat="false" ht="13.8" hidden="false" customHeight="true" outlineLevel="0" collapsed="false">
      <c r="A133" s="2" t="s">
        <v>147</v>
      </c>
      <c r="B133" s="2" t="s">
        <v>148</v>
      </c>
      <c r="C133" s="0" t="n">
        <v>676</v>
      </c>
      <c r="D133" s="0" t="n">
        <v>12</v>
      </c>
      <c r="E133" s="0" t="n">
        <v>20</v>
      </c>
    </row>
    <row r="134" customFormat="false" ht="13.8" hidden="false" customHeight="false" outlineLevel="0" collapsed="false">
      <c r="A134" s="2"/>
      <c r="B134" s="2" t="s">
        <v>149</v>
      </c>
      <c r="C134" s="0" t="n">
        <v>115</v>
      </c>
      <c r="D134" s="0" t="n">
        <v>12</v>
      </c>
      <c r="E134" s="0" t="n">
        <v>20</v>
      </c>
    </row>
    <row r="135" customFormat="false" ht="13.8" hidden="false" customHeight="false" outlineLevel="0" collapsed="false">
      <c r="A135" s="2"/>
      <c r="B135" s="2" t="s">
        <v>150</v>
      </c>
      <c r="C135" s="0" t="n">
        <v>41</v>
      </c>
      <c r="D135" s="0" t="n">
        <v>12</v>
      </c>
      <c r="E135" s="0" t="n">
        <v>20</v>
      </c>
    </row>
    <row r="136" customFormat="false" ht="13.8" hidden="false" customHeight="false" outlineLevel="0" collapsed="false">
      <c r="A136" s="2"/>
      <c r="B136" s="2" t="s">
        <v>151</v>
      </c>
      <c r="C136" s="0" t="n">
        <v>712</v>
      </c>
      <c r="D136" s="0" t="n">
        <v>12</v>
      </c>
      <c r="E136" s="0" t="n">
        <v>20</v>
      </c>
    </row>
    <row r="137" customFormat="false" ht="13.8" hidden="false" customHeight="false" outlineLevel="0" collapsed="false">
      <c r="A137" s="2"/>
      <c r="B137" s="2" t="s">
        <v>152</v>
      </c>
      <c r="C137" s="0" t="n">
        <v>39</v>
      </c>
      <c r="D137" s="0" t="n">
        <v>1</v>
      </c>
      <c r="E137" s="0" t="n">
        <v>3</v>
      </c>
    </row>
    <row r="138" customFormat="false" ht="13.8" hidden="false" customHeight="false" outlineLevel="0" collapsed="false">
      <c r="A138" s="2"/>
      <c r="B138" s="2" t="s">
        <v>153</v>
      </c>
      <c r="C138" s="0" t="n">
        <v>224</v>
      </c>
      <c r="D138" s="0" t="n">
        <v>8</v>
      </c>
      <c r="E138" s="0" t="n">
        <v>16</v>
      </c>
    </row>
    <row r="139" customFormat="false" ht="13.8" hidden="false" customHeight="false" outlineLevel="0" collapsed="false">
      <c r="A139" s="2"/>
      <c r="B139" s="2" t="s">
        <v>154</v>
      </c>
      <c r="C139" s="0" t="n">
        <v>958</v>
      </c>
      <c r="D139" s="0" t="n">
        <v>9</v>
      </c>
      <c r="E139" s="0" t="n">
        <v>13</v>
      </c>
    </row>
    <row r="140" customFormat="false" ht="13.8" hidden="false" customHeight="false" outlineLevel="0" collapsed="false">
      <c r="A140" s="2"/>
      <c r="B140" s="2" t="s">
        <v>155</v>
      </c>
      <c r="C140" s="0" t="n">
        <v>5</v>
      </c>
      <c r="D140" s="0" t="n">
        <v>9</v>
      </c>
      <c r="E140" s="0" t="n">
        <v>13</v>
      </c>
    </row>
    <row r="141" customFormat="false" ht="13.8" hidden="false" customHeight="false" outlineLevel="0" collapsed="false">
      <c r="A141" s="2"/>
      <c r="B141" s="2" t="s">
        <v>156</v>
      </c>
      <c r="C141" s="0" t="n">
        <v>12</v>
      </c>
      <c r="D141" s="0" t="n">
        <v>14</v>
      </c>
      <c r="E141" s="0" t="n">
        <v>25</v>
      </c>
    </row>
    <row r="142" customFormat="false" ht="13.8" hidden="false" customHeight="false" outlineLevel="0" collapsed="false">
      <c r="A142" s="2"/>
      <c r="B142" s="2" t="s">
        <v>157</v>
      </c>
      <c r="C142" s="0" t="n">
        <v>11</v>
      </c>
      <c r="D142" s="0" t="n">
        <v>10</v>
      </c>
      <c r="E142" s="0" t="n">
        <v>14</v>
      </c>
    </row>
    <row r="143" customFormat="false" ht="13.8" hidden="false" customHeight="false" outlineLevel="0" collapsed="false">
      <c r="A143" s="2"/>
      <c r="B143" s="2" t="s">
        <v>158</v>
      </c>
      <c r="C143" s="0" t="n">
        <v>14</v>
      </c>
      <c r="D143" s="0" t="n">
        <v>10</v>
      </c>
      <c r="E143" s="0" t="n">
        <v>22</v>
      </c>
    </row>
    <row r="144" customFormat="false" ht="13.8" hidden="false" customHeight="false" outlineLevel="0" collapsed="false">
      <c r="A144" s="2"/>
      <c r="B144" s="2" t="s">
        <v>159</v>
      </c>
      <c r="C144" s="0" t="n">
        <v>12</v>
      </c>
      <c r="D144" s="0" t="n">
        <v>10</v>
      </c>
      <c r="E144" s="0" t="n">
        <v>20</v>
      </c>
    </row>
    <row r="145" customFormat="false" ht="13.8" hidden="false" customHeight="false" outlineLevel="0" collapsed="false">
      <c r="A145" s="2"/>
      <c r="B145" s="2" t="s">
        <v>160</v>
      </c>
      <c r="C145" s="0" t="n">
        <v>6</v>
      </c>
      <c r="D145" s="0" t="n">
        <v>14</v>
      </c>
      <c r="E145" s="0" t="n">
        <v>25</v>
      </c>
    </row>
    <row r="146" customFormat="false" ht="13.8" hidden="false" customHeight="false" outlineLevel="0" collapsed="false">
      <c r="A146" s="2"/>
      <c r="B146" s="2" t="s">
        <v>139</v>
      </c>
      <c r="C146" s="0" t="n">
        <v>20</v>
      </c>
      <c r="D146" s="0" t="n">
        <v>13</v>
      </c>
      <c r="E146" s="0" t="n">
        <v>23</v>
      </c>
    </row>
    <row r="147" customFormat="false" ht="23.85" hidden="false" customHeight="false" outlineLevel="0" collapsed="false">
      <c r="A147" s="2"/>
      <c r="B147" s="2" t="s">
        <v>161</v>
      </c>
      <c r="C147" s="0" t="n">
        <v>2</v>
      </c>
      <c r="D147" s="0" t="n">
        <v>10</v>
      </c>
      <c r="E147" s="0" t="n">
        <v>14</v>
      </c>
    </row>
    <row r="148" customFormat="false" ht="13.8" hidden="false" customHeight="true" outlineLevel="0" collapsed="false">
      <c r="A148" s="2" t="s">
        <v>162</v>
      </c>
      <c r="B148" s="2" t="s">
        <v>163</v>
      </c>
      <c r="C148" s="0" t="n">
        <v>83</v>
      </c>
      <c r="D148" s="0" t="n">
        <f aca="false">+96/12</f>
        <v>8</v>
      </c>
      <c r="E148" s="0" t="n">
        <f aca="false">+216/12</f>
        <v>18</v>
      </c>
    </row>
    <row r="149" customFormat="false" ht="13.8" hidden="false" customHeight="false" outlineLevel="0" collapsed="false">
      <c r="A149" s="2"/>
      <c r="B149" s="2" t="s">
        <v>164</v>
      </c>
      <c r="C149" s="0" t="n">
        <v>71</v>
      </c>
      <c r="D149" s="0" t="n">
        <v>5</v>
      </c>
      <c r="E149" s="0" t="n">
        <v>15</v>
      </c>
    </row>
    <row r="150" customFormat="false" ht="13.8" hidden="false" customHeight="false" outlineLevel="0" collapsed="false">
      <c r="A150" s="2"/>
      <c r="B150" s="2" t="s">
        <v>165</v>
      </c>
      <c r="C150" s="0" t="n">
        <v>562</v>
      </c>
      <c r="D150" s="0" t="n">
        <f aca="false">+96/12</f>
        <v>8</v>
      </c>
      <c r="E150" s="0" t="n">
        <f aca="false">+216/12</f>
        <v>18</v>
      </c>
    </row>
    <row r="151" customFormat="false" ht="13.8" hidden="false" customHeight="false" outlineLevel="0" collapsed="false">
      <c r="A151" s="2"/>
      <c r="B151" s="2" t="s">
        <v>166</v>
      </c>
      <c r="C151" s="0" t="n">
        <v>6</v>
      </c>
      <c r="D151" s="0" t="n">
        <v>2</v>
      </c>
      <c r="E151" s="0" t="n">
        <v>4</v>
      </c>
    </row>
    <row r="152" customFormat="false" ht="13.8" hidden="false" customHeight="false" outlineLevel="0" collapsed="false">
      <c r="A152" s="2"/>
      <c r="B152" s="2" t="s">
        <v>167</v>
      </c>
      <c r="C152" s="0" t="n">
        <v>11</v>
      </c>
      <c r="D152" s="0" t="n">
        <v>4</v>
      </c>
      <c r="E152" s="0" t="n">
        <v>12</v>
      </c>
    </row>
    <row r="153" customFormat="false" ht="13.8" hidden="false" customHeight="false" outlineLevel="0" collapsed="false">
      <c r="A153" s="2"/>
      <c r="B153" s="2" t="s">
        <v>168</v>
      </c>
      <c r="C153" s="0" t="n">
        <v>5</v>
      </c>
      <c r="D153" s="0" t="n">
        <v>5</v>
      </c>
      <c r="E153" s="0" t="n">
        <v>11</v>
      </c>
    </row>
    <row r="154" customFormat="false" ht="13.8" hidden="false" customHeight="false" outlineLevel="0" collapsed="false">
      <c r="A154" s="2"/>
      <c r="B154" s="2" t="s">
        <v>169</v>
      </c>
      <c r="C154" s="0" t="n">
        <v>62</v>
      </c>
      <c r="D154" s="0" t="n">
        <v>5</v>
      </c>
      <c r="E154" s="0" t="n">
        <v>11</v>
      </c>
    </row>
    <row r="155" customFormat="false" ht="13.8" hidden="false" customHeight="false" outlineLevel="0" collapsed="false">
      <c r="A155" s="2"/>
      <c r="B155" s="2" t="s">
        <v>170</v>
      </c>
      <c r="C155" s="0" t="n">
        <v>14</v>
      </c>
      <c r="D155" s="0" t="n">
        <v>3</v>
      </c>
      <c r="E155" s="0" t="n">
        <v>12</v>
      </c>
    </row>
    <row r="156" customFormat="false" ht="13.8" hidden="false" customHeight="false" outlineLevel="0" collapsed="false">
      <c r="A156" s="2"/>
      <c r="B156" s="2" t="s">
        <v>171</v>
      </c>
      <c r="C156" s="0" t="n">
        <v>4</v>
      </c>
      <c r="D156" s="0" t="n">
        <v>1.3</v>
      </c>
      <c r="E156" s="0" t="n">
        <v>3</v>
      </c>
    </row>
    <row r="157" customFormat="false" ht="13.8" hidden="false" customHeight="false" outlineLevel="0" collapsed="false">
      <c r="A157" s="2"/>
      <c r="B157" s="2" t="s">
        <v>172</v>
      </c>
      <c r="C157" s="0" t="n">
        <v>1</v>
      </c>
      <c r="D157" s="0" t="n">
        <v>6</v>
      </c>
      <c r="E157" s="0" t="n">
        <v>12</v>
      </c>
    </row>
    <row r="158" customFormat="false" ht="13.8" hidden="false" customHeight="false" outlineLevel="0" collapsed="false">
      <c r="A158" s="2"/>
      <c r="B158" s="2" t="s">
        <v>173</v>
      </c>
      <c r="C158" s="0" t="n">
        <v>22</v>
      </c>
      <c r="D158" s="0" t="n">
        <f aca="false">+96/12</f>
        <v>8</v>
      </c>
      <c r="E158" s="0" t="n">
        <f aca="false">+216/12</f>
        <v>18</v>
      </c>
    </row>
    <row r="159" customFormat="false" ht="13.8" hidden="false" customHeight="false" outlineLevel="0" collapsed="false">
      <c r="A159" s="2"/>
      <c r="B159" s="2" t="s">
        <v>174</v>
      </c>
      <c r="C159" s="0" t="n">
        <v>262</v>
      </c>
      <c r="D159" s="0" t="n">
        <f aca="false">+96/12</f>
        <v>8</v>
      </c>
      <c r="E159" s="0" t="n">
        <f aca="false">+180/12</f>
        <v>15</v>
      </c>
    </row>
    <row r="160" customFormat="false" ht="13.8" hidden="false" customHeight="false" outlineLevel="0" collapsed="false">
      <c r="A160" s="2"/>
      <c r="B160" s="2" t="s">
        <v>175</v>
      </c>
      <c r="C160" s="0" t="n">
        <v>23923</v>
      </c>
      <c r="D160" s="0" t="n">
        <f aca="false">+64/12</f>
        <v>5.33333333333333</v>
      </c>
      <c r="E160" s="0" t="n">
        <f aca="false">+360/12</f>
        <v>30</v>
      </c>
    </row>
    <row r="161" customFormat="false" ht="13.8" hidden="false" customHeight="false" outlineLevel="0" collapsed="false">
      <c r="A161" s="2"/>
      <c r="B161" s="2" t="s">
        <v>176</v>
      </c>
      <c r="C161" s="0" t="n">
        <v>2</v>
      </c>
      <c r="D161" s="0" t="n">
        <v>4</v>
      </c>
      <c r="E161" s="0" t="n">
        <v>8</v>
      </c>
    </row>
    <row r="162" customFormat="false" ht="13.8" hidden="false" customHeight="true" outlineLevel="0" collapsed="false">
      <c r="A162" s="2" t="s">
        <v>177</v>
      </c>
      <c r="B162" s="2" t="s">
        <v>178</v>
      </c>
      <c r="C162" s="0" t="n">
        <v>10</v>
      </c>
      <c r="D162" s="0" t="n">
        <v>13</v>
      </c>
      <c r="E162" s="0" t="n">
        <v>22</v>
      </c>
    </row>
    <row r="163" customFormat="false" ht="13.8" hidden="false" customHeight="false" outlineLevel="0" collapsed="false">
      <c r="A163" s="2"/>
      <c r="B163" s="2" t="s">
        <v>179</v>
      </c>
      <c r="C163" s="0" t="n">
        <v>64</v>
      </c>
      <c r="D163" s="0" t="n">
        <v>4</v>
      </c>
      <c r="E163" s="0" t="n">
        <v>8</v>
      </c>
    </row>
    <row r="164" customFormat="false" ht="13.8" hidden="false" customHeight="false" outlineLevel="0" collapsed="false">
      <c r="A164" s="2"/>
      <c r="B164" s="2" t="s">
        <v>180</v>
      </c>
      <c r="C164" s="0" t="n">
        <v>9864</v>
      </c>
      <c r="D164" s="0" t="n">
        <v>4</v>
      </c>
      <c r="E164" s="0" t="n">
        <v>9</v>
      </c>
    </row>
    <row r="165" customFormat="false" ht="13.8" hidden="false" customHeight="false" outlineLevel="0" collapsed="false">
      <c r="A165" s="2"/>
      <c r="B165" s="2" t="s">
        <v>181</v>
      </c>
      <c r="C165" s="0" t="n">
        <v>3</v>
      </c>
      <c r="D165" s="0" t="n">
        <f aca="false">+32/12</f>
        <v>2.66666666666667</v>
      </c>
      <c r="E165" s="0" t="n">
        <f aca="false">+90/12</f>
        <v>7.5</v>
      </c>
    </row>
    <row r="166" customFormat="false" ht="23.85" hidden="false" customHeight="false" outlineLevel="0" collapsed="false">
      <c r="A166" s="2"/>
      <c r="B166" s="2" t="s">
        <v>182</v>
      </c>
      <c r="C166" s="0" t="n">
        <v>2</v>
      </c>
      <c r="D166" s="0" t="n">
        <v>2.667</v>
      </c>
      <c r="E166" s="0" t="n">
        <v>7.5</v>
      </c>
    </row>
    <row r="167" customFormat="false" ht="13.8" hidden="false" customHeight="false" outlineLevel="0" collapsed="false">
      <c r="A167" s="2"/>
      <c r="B167" s="2" t="s">
        <v>183</v>
      </c>
      <c r="C167" s="0" t="n">
        <v>38</v>
      </c>
      <c r="D167" s="0" t="n">
        <v>1.3</v>
      </c>
      <c r="E167" s="0" t="n">
        <v>7.5</v>
      </c>
    </row>
    <row r="168" customFormat="false" ht="13.8" hidden="false" customHeight="false" outlineLevel="0" collapsed="false">
      <c r="A168" s="2"/>
      <c r="B168" s="2" t="s">
        <v>184</v>
      </c>
      <c r="C168" s="0" t="n">
        <v>4</v>
      </c>
      <c r="D168" s="0" t="n">
        <v>1.3</v>
      </c>
      <c r="E168" s="0" t="n">
        <f aca="false">+180/12</f>
        <v>15</v>
      </c>
    </row>
    <row r="169" customFormat="false" ht="13.8" hidden="false" customHeight="false" outlineLevel="0" collapsed="false">
      <c r="A169" s="2"/>
      <c r="B169" s="2" t="s">
        <v>185</v>
      </c>
      <c r="C169" s="0" t="n">
        <v>2</v>
      </c>
      <c r="D169" s="0" t="n">
        <f aca="false">+160/12</f>
        <v>13.3333333333333</v>
      </c>
      <c r="E169" s="0" t="n">
        <f aca="false">+270/12</f>
        <v>22.5</v>
      </c>
    </row>
    <row r="170" customFormat="false" ht="13.8" hidden="false" customHeight="false" outlineLevel="0" collapsed="false">
      <c r="A170" s="2"/>
      <c r="B170" s="2" t="s">
        <v>186</v>
      </c>
      <c r="C170" s="0" t="n">
        <v>5</v>
      </c>
      <c r="D170" s="0" t="n">
        <f aca="false">+240/12</f>
        <v>20</v>
      </c>
      <c r="E170" s="0" t="n">
        <f aca="false">+360/12</f>
        <v>30</v>
      </c>
    </row>
    <row r="171" customFormat="false" ht="13.8" hidden="false" customHeight="false" outlineLevel="0" collapsed="false">
      <c r="A171" s="2"/>
      <c r="B171" s="2" t="s">
        <v>187</v>
      </c>
      <c r="C171" s="0" t="n">
        <v>1798</v>
      </c>
      <c r="D171" s="0" t="n">
        <v>11</v>
      </c>
      <c r="E171" s="0" t="n">
        <v>15</v>
      </c>
    </row>
    <row r="172" customFormat="false" ht="13.8" hidden="false" customHeight="false" outlineLevel="0" collapsed="false">
      <c r="A172" s="2"/>
      <c r="B172" s="2" t="s">
        <v>188</v>
      </c>
      <c r="C172" s="0" t="n">
        <v>1</v>
      </c>
      <c r="D172" s="0" t="n">
        <f aca="false">+96/12</f>
        <v>8</v>
      </c>
      <c r="E172" s="0" t="n">
        <f aca="false">+180/12</f>
        <v>15</v>
      </c>
    </row>
    <row r="173" customFormat="false" ht="13.8" hidden="false" customHeight="false" outlineLevel="0" collapsed="false">
      <c r="A173" s="2"/>
      <c r="B173" s="2" t="s">
        <v>189</v>
      </c>
      <c r="C173" s="0" t="n">
        <v>16816</v>
      </c>
      <c r="D173" s="0" t="n">
        <v>9</v>
      </c>
      <c r="E173" s="0" t="n">
        <v>12</v>
      </c>
    </row>
    <row r="174" customFormat="false" ht="23.85" hidden="false" customHeight="false" outlineLevel="0" collapsed="false">
      <c r="A174" s="2"/>
      <c r="B174" s="2" t="s">
        <v>190</v>
      </c>
      <c r="C174" s="0" t="n">
        <v>370</v>
      </c>
      <c r="D174" s="0" t="n">
        <v>11</v>
      </c>
      <c r="E174" s="0" t="n">
        <v>15</v>
      </c>
    </row>
    <row r="175" customFormat="false" ht="13.8" hidden="false" customHeight="false" outlineLevel="0" collapsed="false">
      <c r="A175" s="2"/>
      <c r="B175" s="2" t="s">
        <v>191</v>
      </c>
      <c r="C175" s="0" t="n">
        <v>2229</v>
      </c>
      <c r="D175" s="0" t="n">
        <v>9</v>
      </c>
      <c r="E175" s="0" t="n">
        <v>12</v>
      </c>
    </row>
    <row r="176" customFormat="false" ht="23.85" hidden="false" customHeight="false" outlineLevel="0" collapsed="false">
      <c r="A176" s="2"/>
      <c r="B176" s="2" t="s">
        <v>192</v>
      </c>
      <c r="C176" s="0" t="n">
        <v>4</v>
      </c>
      <c r="D176" s="0" t="n">
        <v>13</v>
      </c>
      <c r="E176" s="0" t="n">
        <v>22</v>
      </c>
    </row>
    <row r="177" customFormat="false" ht="13.8" hidden="false" customHeight="false" outlineLevel="0" collapsed="false">
      <c r="A177" s="2"/>
      <c r="B177" s="2" t="s">
        <v>193</v>
      </c>
      <c r="C177" s="0" t="n">
        <v>18</v>
      </c>
      <c r="D177" s="0" t="n">
        <v>1.3</v>
      </c>
      <c r="E177" s="0" t="n">
        <v>12</v>
      </c>
    </row>
    <row r="178" customFormat="false" ht="13.8" hidden="false" customHeight="false" outlineLevel="0" collapsed="false">
      <c r="A178" s="2"/>
      <c r="B178" s="2" t="s">
        <v>194</v>
      </c>
      <c r="C178" s="0" t="n">
        <v>1</v>
      </c>
      <c r="D178" s="0" t="n">
        <f aca="false">+80/12</f>
        <v>6.66666666666667</v>
      </c>
      <c r="E178" s="0" t="n">
        <f aca="false">+180/12</f>
        <v>15</v>
      </c>
    </row>
    <row r="179" customFormat="false" ht="13.8" hidden="false" customHeight="false" outlineLevel="0" collapsed="false">
      <c r="A179" s="2"/>
      <c r="B179" s="2" t="s">
        <v>195</v>
      </c>
      <c r="C179" s="0" t="n">
        <v>5</v>
      </c>
      <c r="D179" s="0" t="n">
        <v>4</v>
      </c>
      <c r="E179" s="0" t="n">
        <v>8</v>
      </c>
    </row>
    <row r="180" customFormat="false" ht="13.8" hidden="false" customHeight="false" outlineLevel="0" collapsed="false">
      <c r="A180" s="2"/>
      <c r="B180" s="2" t="s">
        <v>196</v>
      </c>
      <c r="C180" s="0" t="n">
        <v>2</v>
      </c>
      <c r="D180" s="0" t="n">
        <v>4</v>
      </c>
      <c r="E180" s="0" t="n">
        <v>12</v>
      </c>
    </row>
    <row r="181" customFormat="false" ht="13.8" hidden="false" customHeight="false" outlineLevel="0" collapsed="false">
      <c r="A181" s="2"/>
      <c r="B181" s="2" t="s">
        <v>197</v>
      </c>
      <c r="C181" s="0" t="n">
        <v>2</v>
      </c>
      <c r="D181" s="0" t="n">
        <v>4</v>
      </c>
      <c r="E181" s="0" t="n">
        <v>12</v>
      </c>
    </row>
    <row r="182" customFormat="false" ht="13.8" hidden="false" customHeight="false" outlineLevel="0" collapsed="false">
      <c r="A182" s="2"/>
      <c r="B182" s="2" t="s">
        <v>198</v>
      </c>
      <c r="C182" s="0" t="n">
        <v>115</v>
      </c>
      <c r="D182" s="0" t="n">
        <f aca="false">+160/12</f>
        <v>13.3333333333333</v>
      </c>
      <c r="E182" s="0" t="n">
        <f aca="false">+270/12</f>
        <v>22.5</v>
      </c>
    </row>
    <row r="183" customFormat="false" ht="13.8" hidden="false" customHeight="false" outlineLevel="0" collapsed="false">
      <c r="A183" s="2"/>
      <c r="B183" s="2" t="s">
        <v>199</v>
      </c>
      <c r="C183" s="0" t="n">
        <v>238</v>
      </c>
      <c r="D183" s="0" t="n">
        <v>4</v>
      </c>
      <c r="E183" s="0" t="n">
        <f aca="false">+108/12</f>
        <v>9</v>
      </c>
    </row>
    <row r="184" customFormat="false" ht="13.8" hidden="false" customHeight="true" outlineLevel="0" collapsed="false">
      <c r="A184" s="2" t="s">
        <v>200</v>
      </c>
      <c r="B184" s="2" t="s">
        <v>201</v>
      </c>
      <c r="C184" s="0" t="n">
        <v>1</v>
      </c>
      <c r="D184" s="0" t="n">
        <v>1.3</v>
      </c>
      <c r="E184" s="0" t="n">
        <f aca="false">+54/12</f>
        <v>4.5</v>
      </c>
    </row>
    <row r="185" customFormat="false" ht="13.8" hidden="false" customHeight="false" outlineLevel="0" collapsed="false">
      <c r="A185" s="2"/>
      <c r="B185" s="2" t="s">
        <v>202</v>
      </c>
      <c r="C185" s="0" t="n">
        <v>4</v>
      </c>
      <c r="D185" s="0" t="n">
        <f aca="false">+64/12</f>
        <v>5.33333333333333</v>
      </c>
      <c r="E185" s="0" t="n">
        <f aca="false">+180/12</f>
        <v>15</v>
      </c>
    </row>
    <row r="186" customFormat="false" ht="13.8" hidden="false" customHeight="false" outlineLevel="0" collapsed="false">
      <c r="A186" s="2"/>
      <c r="B186" s="2" t="s">
        <v>203</v>
      </c>
      <c r="C186" s="0" t="n">
        <v>96</v>
      </c>
      <c r="D186" s="0" t="n">
        <f aca="false">+250/12</f>
        <v>20.8333333333333</v>
      </c>
      <c r="E186" s="0" t="n">
        <f aca="false">+500/12</f>
        <v>41.6666666666667</v>
      </c>
    </row>
    <row r="187" customFormat="false" ht="13.8" hidden="false" customHeight="false" outlineLevel="0" collapsed="false">
      <c r="A187" s="2"/>
      <c r="B187" s="2" t="s">
        <v>204</v>
      </c>
      <c r="C187" s="0" t="n">
        <v>1</v>
      </c>
      <c r="D187" s="0" t="n">
        <f aca="false">+480/12</f>
        <v>40</v>
      </c>
      <c r="E187" s="0" t="n">
        <f aca="false">+600/12</f>
        <v>50</v>
      </c>
    </row>
    <row r="188" customFormat="false" ht="13.8" hidden="false" customHeight="false" outlineLevel="0" collapsed="false">
      <c r="A188" s="2"/>
      <c r="B188" s="2" t="s">
        <v>205</v>
      </c>
      <c r="C188" s="0" t="n">
        <v>8897</v>
      </c>
      <c r="D188" s="0" t="n">
        <f aca="false">+208/12</f>
        <v>17.3333333333333</v>
      </c>
      <c r="E188" s="0" t="n">
        <f aca="false">+450/12</f>
        <v>37.5</v>
      </c>
    </row>
    <row r="189" customFormat="false" ht="13.8" hidden="false" customHeight="false" outlineLevel="0" collapsed="false">
      <c r="A189" s="2"/>
      <c r="B189" s="2" t="s">
        <v>206</v>
      </c>
      <c r="C189" s="0" t="n">
        <v>48</v>
      </c>
      <c r="D189" s="0" t="n">
        <f aca="false">+32/12</f>
        <v>2.66666666666667</v>
      </c>
      <c r="E189" s="0" t="n">
        <f aca="false">+108/12</f>
        <v>9</v>
      </c>
    </row>
    <row r="190" customFormat="false" ht="13.8" hidden="false" customHeight="false" outlineLevel="0" collapsed="false">
      <c r="A190" s="2"/>
      <c r="B190" s="2" t="s">
        <v>207</v>
      </c>
      <c r="C190" s="0" t="n">
        <v>55</v>
      </c>
      <c r="D190" s="0" t="n">
        <f aca="false">D188/2</f>
        <v>8.66666666666667</v>
      </c>
      <c r="E190" s="0" t="n">
        <f aca="false">+E188*(3/2)</f>
        <v>56.25</v>
      </c>
    </row>
    <row r="191" customFormat="false" ht="13.8" hidden="false" customHeight="false" outlineLevel="0" collapsed="false">
      <c r="A191" s="2"/>
      <c r="B191" s="2" t="s">
        <v>208</v>
      </c>
      <c r="C191" s="0" t="n">
        <v>1</v>
      </c>
      <c r="D191" s="0" t="n">
        <f aca="false">+32/12</f>
        <v>2.66666666666667</v>
      </c>
      <c r="E191" s="0" t="n">
        <f aca="false">+72/12</f>
        <v>6</v>
      </c>
    </row>
    <row r="192" customFormat="false" ht="13.8" hidden="false" customHeight="false" outlineLevel="0" collapsed="false">
      <c r="A192" s="2"/>
      <c r="B192" s="2" t="s">
        <v>209</v>
      </c>
      <c r="C192" s="0" t="n">
        <v>3</v>
      </c>
      <c r="D192" s="0" t="n">
        <f aca="false">+150/12</f>
        <v>12.5</v>
      </c>
      <c r="E192" s="0" t="n">
        <f aca="false">+240/12</f>
        <v>20</v>
      </c>
    </row>
    <row r="193" customFormat="false" ht="13.8" hidden="false" customHeight="false" outlineLevel="0" collapsed="false">
      <c r="A193" s="2"/>
      <c r="B193" s="2" t="s">
        <v>210</v>
      </c>
      <c r="C193" s="0" t="n">
        <v>41</v>
      </c>
      <c r="D193" s="0" t="n">
        <v>1.3</v>
      </c>
      <c r="E193" s="0" t="n">
        <f aca="false">+54/12</f>
        <v>4.5</v>
      </c>
    </row>
    <row r="194" customFormat="false" ht="13.8" hidden="false" customHeight="false" outlineLevel="0" collapsed="false">
      <c r="A194" s="2"/>
      <c r="B194" s="2" t="s">
        <v>211</v>
      </c>
      <c r="C194" s="0" t="n">
        <v>2105</v>
      </c>
      <c r="D194" s="0" t="n">
        <v>1.3</v>
      </c>
      <c r="E194" s="0" t="n">
        <v>3</v>
      </c>
    </row>
    <row r="195" customFormat="false" ht="13.8" hidden="false" customHeight="false" outlineLevel="0" collapsed="false">
      <c r="A195" s="2"/>
      <c r="B195" s="2" t="s">
        <v>212</v>
      </c>
      <c r="C195" s="0" t="n">
        <v>38</v>
      </c>
      <c r="D195" s="0" t="n">
        <v>1.3</v>
      </c>
      <c r="E195" s="0" t="n">
        <f aca="false">+108/12</f>
        <v>9</v>
      </c>
    </row>
    <row r="196" customFormat="false" ht="13.8" hidden="false" customHeight="false" outlineLevel="0" collapsed="false">
      <c r="A196" s="2"/>
      <c r="B196" s="2" t="s">
        <v>213</v>
      </c>
      <c r="C196" s="0" t="n">
        <v>12</v>
      </c>
      <c r="D196" s="0" t="n">
        <v>1.3</v>
      </c>
      <c r="E196" s="0" t="n">
        <v>3</v>
      </c>
    </row>
    <row r="197" customFormat="false" ht="13.8" hidden="false" customHeight="false" outlineLevel="0" collapsed="false">
      <c r="A197" s="2"/>
      <c r="B197" s="2" t="s">
        <v>214</v>
      </c>
      <c r="C197" s="0" t="n">
        <v>4</v>
      </c>
      <c r="D197" s="0" t="n">
        <f aca="false">+96/12</f>
        <v>8</v>
      </c>
      <c r="E197" s="0" t="n">
        <f aca="false">+180/12</f>
        <v>15</v>
      </c>
    </row>
    <row r="198" customFormat="false" ht="13.8" hidden="false" customHeight="false" outlineLevel="0" collapsed="false">
      <c r="A198" s="2"/>
      <c r="B198" s="2" t="s">
        <v>215</v>
      </c>
      <c r="C198" s="0" t="n">
        <v>14</v>
      </c>
      <c r="D198" s="0" t="n">
        <f aca="false">+32/12</f>
        <v>2.66666666666667</v>
      </c>
      <c r="E198" s="0" t="n">
        <f aca="false">+126/12</f>
        <v>10.5</v>
      </c>
    </row>
    <row r="199" customFormat="false" ht="13.8" hidden="false" customHeight="false" outlineLevel="0" collapsed="false">
      <c r="A199" s="2"/>
      <c r="B199" s="2" t="s">
        <v>216</v>
      </c>
      <c r="C199" s="0" t="n">
        <v>8</v>
      </c>
      <c r="D199" s="0" t="n">
        <f aca="false">+32/12</f>
        <v>2.66666666666667</v>
      </c>
      <c r="E199" s="0" t="n">
        <f aca="false">+126/12</f>
        <v>10.5</v>
      </c>
    </row>
    <row r="200" customFormat="false" ht="13.8" hidden="false" customHeight="false" outlineLevel="0" collapsed="false">
      <c r="A200" s="2"/>
      <c r="B200" s="2" t="s">
        <v>217</v>
      </c>
      <c r="C200" s="0" t="n">
        <v>1</v>
      </c>
      <c r="D200" s="0" t="n">
        <f aca="false">+D196*1.5</f>
        <v>1.95</v>
      </c>
      <c r="E200" s="0" t="n">
        <f aca="false">+E197*1.666</f>
        <v>24.99</v>
      </c>
    </row>
    <row r="201" customFormat="false" ht="13.8" hidden="false" customHeight="true" outlineLevel="0" collapsed="false">
      <c r="A201" s="2" t="s">
        <v>218</v>
      </c>
      <c r="B201" s="2" t="s">
        <v>219</v>
      </c>
      <c r="C201" s="0" t="n">
        <v>20</v>
      </c>
      <c r="D201" s="0" t="n">
        <v>2</v>
      </c>
      <c r="E201" s="0" t="n">
        <v>5</v>
      </c>
    </row>
    <row r="202" customFormat="false" ht="13.8" hidden="false" customHeight="false" outlineLevel="0" collapsed="false">
      <c r="A202" s="2"/>
      <c r="B202" s="2" t="s">
        <v>220</v>
      </c>
      <c r="C202" s="0" t="n">
        <v>4</v>
      </c>
      <c r="D202" s="0" t="n">
        <f aca="false">+32/12</f>
        <v>2.66666666666667</v>
      </c>
      <c r="E202" s="0" t="n">
        <f aca="false">+90/12</f>
        <v>7.5</v>
      </c>
    </row>
    <row r="203" customFormat="false" ht="23.85" hidden="false" customHeight="false" outlineLevel="0" collapsed="false">
      <c r="A203" s="2"/>
      <c r="B203" s="2" t="s">
        <v>221</v>
      </c>
      <c r="C203" s="0" t="n">
        <v>3</v>
      </c>
      <c r="D203" s="0" t="n">
        <v>4</v>
      </c>
      <c r="E203" s="0" t="n">
        <v>8</v>
      </c>
    </row>
    <row r="204" customFormat="false" ht="13.8" hidden="false" customHeight="false" outlineLevel="0" collapsed="false">
      <c r="A204" s="2"/>
      <c r="B204" s="2" t="s">
        <v>222</v>
      </c>
      <c r="C204" s="0" t="n">
        <v>4</v>
      </c>
      <c r="D204" s="0" t="n">
        <v>2</v>
      </c>
      <c r="E204" s="0" t="n">
        <v>5</v>
      </c>
    </row>
    <row r="205" customFormat="false" ht="13.8" hidden="false" customHeight="true" outlineLevel="0" collapsed="false">
      <c r="A205" s="2" t="s">
        <v>223</v>
      </c>
      <c r="B205" s="2" t="s">
        <v>224</v>
      </c>
      <c r="C205" s="0" t="n">
        <v>17</v>
      </c>
      <c r="D205" s="0" t="n">
        <f aca="false">+55/12</f>
        <v>4.58333333333333</v>
      </c>
      <c r="E205" s="0" t="n">
        <f aca="false">+112/12</f>
        <v>9.33333333333333</v>
      </c>
    </row>
    <row r="206" customFormat="false" ht="13.8" hidden="false" customHeight="false" outlineLevel="0" collapsed="false">
      <c r="A206" s="2"/>
      <c r="B206" s="2" t="s">
        <v>225</v>
      </c>
      <c r="C206" s="0" t="n">
        <v>1</v>
      </c>
      <c r="D206" s="0" t="n">
        <f aca="false">+D207*0.5</f>
        <v>2.5</v>
      </c>
      <c r="E206" s="0" t="n">
        <f aca="false">+E207*0.666</f>
        <v>6.66</v>
      </c>
    </row>
    <row r="207" customFormat="false" ht="13.8" hidden="false" customHeight="false" outlineLevel="0" collapsed="false">
      <c r="A207" s="2"/>
      <c r="B207" s="2" t="s">
        <v>226</v>
      </c>
      <c r="C207" s="0" t="n">
        <v>7</v>
      </c>
      <c r="D207" s="0" t="n">
        <v>5</v>
      </c>
      <c r="E207" s="0" t="n">
        <v>10</v>
      </c>
    </row>
    <row r="208" customFormat="false" ht="13.8" hidden="false" customHeight="false" outlineLevel="0" collapsed="false">
      <c r="A208" s="2"/>
      <c r="B208" s="2" t="s">
        <v>227</v>
      </c>
      <c r="C208" s="0" t="n">
        <v>1</v>
      </c>
      <c r="D208" s="0" t="n">
        <v>3</v>
      </c>
      <c r="E208" s="0" t="n">
        <v>5</v>
      </c>
    </row>
    <row r="209" customFormat="false" ht="13.8" hidden="false" customHeight="false" outlineLevel="0" collapsed="false">
      <c r="A209" s="2"/>
      <c r="B209" s="2" t="s">
        <v>228</v>
      </c>
      <c r="C209" s="0" t="n">
        <v>23</v>
      </c>
      <c r="D209" s="0" t="n">
        <v>4</v>
      </c>
      <c r="E209" s="0" t="n">
        <v>9</v>
      </c>
    </row>
    <row r="210" customFormat="false" ht="13.8" hidden="false" customHeight="false" outlineLevel="0" collapsed="false">
      <c r="A210" s="2"/>
      <c r="B210" s="2" t="s">
        <v>229</v>
      </c>
      <c r="C210" s="0" t="n">
        <v>2</v>
      </c>
      <c r="D210" s="0" t="n">
        <v>1</v>
      </c>
      <c r="E210" s="0" t="n">
        <v>3</v>
      </c>
    </row>
    <row r="211" customFormat="false" ht="13.8" hidden="false" customHeight="false" outlineLevel="0" collapsed="false">
      <c r="A211" s="2"/>
      <c r="B211" s="2" t="s">
        <v>230</v>
      </c>
      <c r="C211" s="0" t="n">
        <v>7</v>
      </c>
      <c r="D211" s="0" t="n">
        <f aca="false">+32/12</f>
        <v>2.66666666666667</v>
      </c>
      <c r="E211" s="0" t="n">
        <v>12</v>
      </c>
    </row>
    <row r="212" customFormat="false" ht="13.8" hidden="false" customHeight="false" outlineLevel="0" collapsed="false">
      <c r="A212" s="2"/>
      <c r="B212" s="2" t="s">
        <v>231</v>
      </c>
      <c r="C212" s="0" t="n">
        <v>121</v>
      </c>
      <c r="D212" s="0" t="n">
        <v>3</v>
      </c>
      <c r="E212" s="0" t="n">
        <v>5</v>
      </c>
    </row>
    <row r="213" customFormat="false" ht="13.8" hidden="false" customHeight="false" outlineLevel="0" collapsed="false">
      <c r="A213" s="2"/>
      <c r="B213" s="2" t="s">
        <v>232</v>
      </c>
      <c r="C213" s="0" t="n">
        <v>3</v>
      </c>
      <c r="D213" s="0" t="n">
        <v>4</v>
      </c>
      <c r="E213" s="0" t="n">
        <v>8</v>
      </c>
    </row>
    <row r="214" customFormat="false" ht="13.8" hidden="false" customHeight="false" outlineLevel="0" collapsed="false">
      <c r="A214" s="2"/>
      <c r="B214" s="2" t="s">
        <v>233</v>
      </c>
      <c r="C214" s="0" t="n">
        <v>1</v>
      </c>
      <c r="D214" s="0" t="n">
        <v>4</v>
      </c>
      <c r="E214" s="0" t="n">
        <v>8</v>
      </c>
    </row>
    <row r="215" customFormat="false" ht="13.8" hidden="false" customHeight="false" outlineLevel="0" collapsed="false">
      <c r="A215" s="2"/>
      <c r="B215" s="2" t="s">
        <v>234</v>
      </c>
      <c r="C215" s="0" t="n">
        <v>41</v>
      </c>
      <c r="D215" s="0" t="n">
        <v>6</v>
      </c>
      <c r="E215" s="0" t="n">
        <v>10</v>
      </c>
    </row>
    <row r="216" customFormat="false" ht="13.8" hidden="false" customHeight="false" outlineLevel="0" collapsed="false">
      <c r="A216" s="2"/>
      <c r="B216" s="2" t="s">
        <v>235</v>
      </c>
      <c r="C216" s="0" t="n">
        <v>9</v>
      </c>
      <c r="D216" s="0" t="n">
        <v>4</v>
      </c>
      <c r="E216" s="0" t="n">
        <v>9</v>
      </c>
    </row>
    <row r="217" customFormat="false" ht="13.8" hidden="false" customHeight="false" outlineLevel="0" collapsed="false">
      <c r="A217" s="2"/>
      <c r="B217" s="2" t="s">
        <v>236</v>
      </c>
      <c r="C217" s="0" t="n">
        <v>2</v>
      </c>
      <c r="D217" s="0" t="n">
        <v>4</v>
      </c>
      <c r="E217" s="0" t="n">
        <v>9</v>
      </c>
    </row>
    <row r="218" customFormat="false" ht="13.8" hidden="false" customHeight="false" outlineLevel="0" collapsed="false">
      <c r="A218" s="2"/>
      <c r="B218" s="2" t="s">
        <v>237</v>
      </c>
      <c r="C218" s="0" t="n">
        <v>9</v>
      </c>
      <c r="D218" s="0" t="n">
        <v>4</v>
      </c>
      <c r="E218" s="0" t="n">
        <v>12</v>
      </c>
    </row>
    <row r="219" customFormat="false" ht="13.8" hidden="false" customHeight="false" outlineLevel="0" collapsed="false">
      <c r="A219" s="2"/>
      <c r="B219" s="2" t="s">
        <v>238</v>
      </c>
      <c r="C219" s="0" t="n">
        <v>1</v>
      </c>
      <c r="D219" s="0" t="n">
        <f aca="false">+64/12</f>
        <v>5.33333333333333</v>
      </c>
      <c r="E219" s="0" t="n">
        <v>12</v>
      </c>
    </row>
    <row r="220" customFormat="false" ht="13.8" hidden="false" customHeight="true" outlineLevel="0" collapsed="false">
      <c r="A220" s="2" t="s">
        <v>239</v>
      </c>
      <c r="B220" s="2" t="s">
        <v>240</v>
      </c>
      <c r="C220" s="0" t="n">
        <v>4</v>
      </c>
      <c r="D220" s="0" t="n">
        <v>4</v>
      </c>
      <c r="E220" s="0" t="n">
        <v>8</v>
      </c>
    </row>
    <row r="221" customFormat="false" ht="13.8" hidden="false" customHeight="false" outlineLevel="0" collapsed="false">
      <c r="A221" s="2"/>
      <c r="B221" s="2" t="s">
        <v>241</v>
      </c>
      <c r="C221" s="0" t="n">
        <v>4</v>
      </c>
      <c r="D221" s="0" t="n">
        <v>4</v>
      </c>
      <c r="E221" s="0" t="n">
        <v>9</v>
      </c>
    </row>
    <row r="222" customFormat="false" ht="13.8" hidden="false" customHeight="false" outlineLevel="0" collapsed="false">
      <c r="A222" s="2"/>
      <c r="B222" s="2" t="s">
        <v>242</v>
      </c>
      <c r="C222" s="0" t="n">
        <v>1</v>
      </c>
      <c r="D222" s="0" t="n">
        <v>4</v>
      </c>
      <c r="E222" s="0" t="n">
        <v>8</v>
      </c>
    </row>
    <row r="223" customFormat="false" ht="13.8" hidden="false" customHeight="false" outlineLevel="0" collapsed="false">
      <c r="A223" s="2"/>
      <c r="B223" s="2" t="s">
        <v>243</v>
      </c>
      <c r="C223" s="0" t="n">
        <v>1</v>
      </c>
      <c r="D223" s="0" t="n">
        <v>4</v>
      </c>
      <c r="E223" s="0" t="n">
        <v>8</v>
      </c>
    </row>
    <row r="224" customFormat="false" ht="13.8" hidden="false" customHeight="false" outlineLevel="0" collapsed="false">
      <c r="A224" s="2"/>
      <c r="B224" s="2" t="s">
        <v>244</v>
      </c>
      <c r="C224" s="0" t="n">
        <v>7</v>
      </c>
      <c r="D224" s="0" t="n">
        <v>4</v>
      </c>
      <c r="E224" s="0" t="n">
        <v>12</v>
      </c>
    </row>
    <row r="225" customFormat="false" ht="13.8" hidden="false" customHeight="true" outlineLevel="0" collapsed="false">
      <c r="A225" s="2" t="s">
        <v>245</v>
      </c>
      <c r="B225" s="2" t="s">
        <v>246</v>
      </c>
      <c r="C225" s="0" t="n">
        <v>1</v>
      </c>
      <c r="D225" s="0" t="n">
        <f aca="false">+160/12</f>
        <v>13.3333333333333</v>
      </c>
      <c r="E225" s="0" t="n">
        <f aca="false">+324/12</f>
        <v>27</v>
      </c>
    </row>
    <row r="226" customFormat="false" ht="13.8" hidden="false" customHeight="false" outlineLevel="0" collapsed="false">
      <c r="A226" s="2"/>
      <c r="B226" s="2" t="s">
        <v>247</v>
      </c>
      <c r="C226" s="0" t="n">
        <v>1</v>
      </c>
      <c r="D226" s="0" t="n">
        <f aca="false">+160/12</f>
        <v>13.3333333333333</v>
      </c>
      <c r="E226" s="0" t="n">
        <f aca="false">+270/12</f>
        <v>22.5</v>
      </c>
    </row>
    <row r="227" customFormat="false" ht="13.8" hidden="false" customHeight="false" outlineLevel="0" collapsed="false">
      <c r="A227" s="2"/>
      <c r="B227" s="2" t="s">
        <v>248</v>
      </c>
      <c r="C227" s="0" t="n">
        <v>5</v>
      </c>
      <c r="D227" s="0" t="n">
        <f aca="false">+240/12</f>
        <v>20</v>
      </c>
      <c r="E227" s="0" t="n">
        <f aca="false">+450/12</f>
        <v>37.5</v>
      </c>
    </row>
    <row r="228" customFormat="false" ht="13.8" hidden="false" customHeight="false" outlineLevel="0" collapsed="false">
      <c r="A228" s="2"/>
      <c r="B228" s="2" t="s">
        <v>249</v>
      </c>
      <c r="C228" s="0" t="n">
        <v>5</v>
      </c>
      <c r="D228" s="0" t="n">
        <f aca="false">+64/12</f>
        <v>5.33333333333333</v>
      </c>
      <c r="E228" s="0" t="n">
        <f aca="false">+162/12</f>
        <v>13.5</v>
      </c>
    </row>
    <row r="229" customFormat="false" ht="13.8" hidden="false" customHeight="false" outlineLevel="0" collapsed="false">
      <c r="A229" s="2"/>
      <c r="B229" s="2" t="s">
        <v>250</v>
      </c>
      <c r="C229" s="0" t="n">
        <v>6</v>
      </c>
      <c r="D229" s="0" t="n">
        <f aca="false">+160/12</f>
        <v>13.3333333333333</v>
      </c>
      <c r="E229" s="0" t="n">
        <f aca="false">+360/12</f>
        <v>30</v>
      </c>
    </row>
    <row r="230" customFormat="false" ht="13.8" hidden="false" customHeight="false" outlineLevel="0" collapsed="false">
      <c r="A230" s="2"/>
      <c r="B230" s="2" t="s">
        <v>251</v>
      </c>
      <c r="C230" s="0" t="n">
        <v>1</v>
      </c>
      <c r="D230" s="0" t="n">
        <v>4</v>
      </c>
      <c r="E230" s="0" t="n">
        <f aca="false">+180/12</f>
        <v>15</v>
      </c>
    </row>
    <row r="231" customFormat="false" ht="13.8" hidden="false" customHeight="false" outlineLevel="0" collapsed="false">
      <c r="A231" s="2"/>
      <c r="B231" s="2" t="s">
        <v>252</v>
      </c>
      <c r="C231" s="0" t="n">
        <v>2</v>
      </c>
      <c r="D231" s="0" t="n">
        <f aca="false">+80/12</f>
        <v>6.66666666666667</v>
      </c>
      <c r="E231" s="0" t="n">
        <f aca="false">+180/12</f>
        <v>15</v>
      </c>
    </row>
    <row r="232" customFormat="false" ht="13.8" hidden="false" customHeight="false" outlineLevel="0" collapsed="false">
      <c r="A232" s="2"/>
      <c r="B232" s="2" t="s">
        <v>253</v>
      </c>
      <c r="C232" s="0" t="n">
        <v>3</v>
      </c>
      <c r="D232" s="0" t="n">
        <f aca="false">+96/12</f>
        <v>8</v>
      </c>
      <c r="E232" s="0" t="n">
        <f aca="false">+260/12</f>
        <v>21.6666666666667</v>
      </c>
    </row>
    <row r="233" customFormat="false" ht="13.8" hidden="false" customHeight="false" outlineLevel="0" collapsed="false">
      <c r="A233" s="2"/>
      <c r="B233" s="2" t="s">
        <v>254</v>
      </c>
      <c r="C233" s="0" t="n">
        <v>92</v>
      </c>
      <c r="D233" s="0" t="n">
        <f aca="false">+480/12</f>
        <v>40</v>
      </c>
      <c r="E233" s="0" t="n">
        <f aca="false">+600/12</f>
        <v>50</v>
      </c>
    </row>
    <row r="234" customFormat="false" ht="13.8" hidden="false" customHeight="false" outlineLevel="0" collapsed="false">
      <c r="A234" s="2"/>
      <c r="B234" s="2" t="s">
        <v>255</v>
      </c>
      <c r="C234" s="0" t="n">
        <v>3</v>
      </c>
      <c r="D234" s="0" t="n">
        <f aca="false">+160/12</f>
        <v>13.3333333333333</v>
      </c>
      <c r="E234" s="0" t="n">
        <f aca="false">+360/12</f>
        <v>30</v>
      </c>
    </row>
    <row r="235" customFormat="false" ht="13.8" hidden="false" customHeight="false" outlineLevel="0" collapsed="false">
      <c r="A235" s="2"/>
      <c r="B235" s="2" t="s">
        <v>256</v>
      </c>
      <c r="C235" s="0" t="n">
        <v>11</v>
      </c>
      <c r="D235" s="0" t="n">
        <f aca="false">+96/12</f>
        <v>8</v>
      </c>
      <c r="E235" s="0" t="n">
        <f aca="false">+180/12</f>
        <v>15</v>
      </c>
    </row>
    <row r="236" customFormat="false" ht="13.8" hidden="false" customHeight="false" outlineLevel="0" collapsed="false">
      <c r="A236" s="2"/>
      <c r="B236" s="2" t="s">
        <v>257</v>
      </c>
      <c r="C236" s="0" t="n">
        <v>1</v>
      </c>
      <c r="D236" s="0" t="n">
        <f aca="false">+320/12</f>
        <v>26.6666666666667</v>
      </c>
      <c r="E236" s="0" t="n">
        <f aca="false">+540/12</f>
        <v>45</v>
      </c>
    </row>
    <row r="237" customFormat="false" ht="13.8" hidden="false" customHeight="false" outlineLevel="0" collapsed="false">
      <c r="A237" s="2"/>
      <c r="B237" s="2" t="s">
        <v>258</v>
      </c>
      <c r="C237" s="0" t="n">
        <v>6</v>
      </c>
      <c r="D237" s="0" t="n">
        <f aca="false">+160/12</f>
        <v>13.3333333333333</v>
      </c>
      <c r="E237" s="0" t="n">
        <f aca="false">+360/12</f>
        <v>30</v>
      </c>
    </row>
    <row r="238" customFormat="false" ht="13.8" hidden="false" customHeight="false" outlineLevel="0" collapsed="false">
      <c r="A238" s="2"/>
      <c r="B238" s="2" t="s">
        <v>259</v>
      </c>
      <c r="C238" s="0" t="n">
        <v>4</v>
      </c>
      <c r="D238" s="0" t="n">
        <f aca="false">+96/12</f>
        <v>8</v>
      </c>
      <c r="E238" s="0" t="n">
        <f aca="false">+180/12</f>
        <v>15</v>
      </c>
    </row>
    <row r="239" customFormat="false" ht="13.8" hidden="false" customHeight="true" outlineLevel="0" collapsed="false">
      <c r="A239" s="2" t="s">
        <v>260</v>
      </c>
      <c r="B239" s="2" t="s">
        <v>122</v>
      </c>
      <c r="C239" s="0" t="n">
        <v>6</v>
      </c>
      <c r="D239" s="0" t="n">
        <v>0</v>
      </c>
      <c r="E239" s="0" t="n">
        <v>0</v>
      </c>
    </row>
    <row r="240" customFormat="false" ht="13.8" hidden="false" customHeight="false" outlineLevel="0" collapsed="false">
      <c r="A240" s="2"/>
      <c r="B240" s="2" t="s">
        <v>261</v>
      </c>
      <c r="C240" s="0" t="n">
        <v>7</v>
      </c>
      <c r="D240" s="0" t="n">
        <v>5</v>
      </c>
      <c r="E240" s="0" t="n">
        <v>8</v>
      </c>
    </row>
    <row r="241" customFormat="false" ht="13.8" hidden="false" customHeight="false" outlineLevel="0" collapsed="false">
      <c r="A241" s="2"/>
      <c r="B241" s="2" t="s">
        <v>262</v>
      </c>
      <c r="C241" s="0" t="n">
        <v>185</v>
      </c>
      <c r="D241" s="0" t="n">
        <v>6</v>
      </c>
      <c r="E241" s="0" t="n">
        <v>14</v>
      </c>
    </row>
    <row r="242" customFormat="false" ht="13.8" hidden="false" customHeight="false" outlineLevel="0" collapsed="false">
      <c r="A242" s="2"/>
      <c r="B242" s="2" t="s">
        <v>263</v>
      </c>
      <c r="C242" s="0" t="n">
        <v>4</v>
      </c>
      <c r="D242" s="0" t="n">
        <v>3</v>
      </c>
      <c r="E242" s="0" t="n">
        <f aca="false">+72/12</f>
        <v>6</v>
      </c>
    </row>
    <row r="243" customFormat="false" ht="13.8" hidden="false" customHeight="false" outlineLevel="0" collapsed="false">
      <c r="A243" s="2"/>
      <c r="B243" s="2" t="s">
        <v>264</v>
      </c>
      <c r="C243" s="0" t="n">
        <v>8</v>
      </c>
      <c r="D243" s="0" t="n">
        <v>6</v>
      </c>
      <c r="E243" s="0" t="n">
        <v>8</v>
      </c>
    </row>
    <row r="244" customFormat="false" ht="13.8" hidden="false" customHeight="false" outlineLevel="0" collapsed="false">
      <c r="A244" s="2"/>
      <c r="B244" s="2" t="s">
        <v>265</v>
      </c>
      <c r="C244" s="0" t="n">
        <v>5</v>
      </c>
      <c r="D244" s="0" t="n">
        <v>4</v>
      </c>
      <c r="E244" s="0" t="n">
        <v>8</v>
      </c>
    </row>
    <row r="245" customFormat="false" ht="13.8" hidden="false" customHeight="false" outlineLevel="0" collapsed="false">
      <c r="A245" s="2"/>
      <c r="B245" s="2" t="s">
        <v>266</v>
      </c>
      <c r="C245" s="0" t="n">
        <v>2</v>
      </c>
      <c r="D245" s="0" t="n">
        <v>4</v>
      </c>
      <c r="E245" s="0" t="n">
        <v>8</v>
      </c>
    </row>
    <row r="246" customFormat="false" ht="13.8" hidden="false" customHeight="false" outlineLevel="0" collapsed="false">
      <c r="A246" s="2"/>
      <c r="B246" s="2" t="s">
        <v>267</v>
      </c>
      <c r="C246" s="0" t="n">
        <v>6</v>
      </c>
      <c r="D246" s="0" t="n">
        <v>4</v>
      </c>
      <c r="E246" s="0" t="n">
        <v>10</v>
      </c>
    </row>
    <row r="247" customFormat="false" ht="13.8" hidden="false" customHeight="false" outlineLevel="0" collapsed="false">
      <c r="A247" s="2"/>
      <c r="B247" s="2" t="s">
        <v>268</v>
      </c>
      <c r="C247" s="0" t="n">
        <v>1</v>
      </c>
      <c r="D247" s="0" t="n">
        <v>4</v>
      </c>
      <c r="E247" s="0" t="n">
        <v>8</v>
      </c>
    </row>
    <row r="248" customFormat="false" ht="13.8" hidden="false" customHeight="false" outlineLevel="0" collapsed="false">
      <c r="A248" s="2"/>
      <c r="B248" s="2" t="s">
        <v>269</v>
      </c>
      <c r="C248" s="0" t="n">
        <v>91</v>
      </c>
      <c r="D248" s="0" t="n">
        <v>4</v>
      </c>
      <c r="E248" s="0" t="n">
        <f aca="false">+96/12</f>
        <v>8</v>
      </c>
    </row>
    <row r="249" customFormat="false" ht="13.8" hidden="false" customHeight="true" outlineLevel="0" collapsed="false">
      <c r="A249" s="2" t="s">
        <v>270</v>
      </c>
      <c r="B249" s="2" t="s">
        <v>271</v>
      </c>
      <c r="C249" s="0" t="n">
        <v>1</v>
      </c>
      <c r="D249" s="0" t="n">
        <v>1</v>
      </c>
      <c r="E249" s="0" t="n">
        <v>3</v>
      </c>
    </row>
    <row r="250" customFormat="false" ht="13.8" hidden="false" customHeight="false" outlineLevel="0" collapsed="false">
      <c r="A250" s="2"/>
      <c r="B250" s="2" t="s">
        <v>272</v>
      </c>
      <c r="C250" s="0" t="n">
        <v>4</v>
      </c>
      <c r="D250" s="0" t="n">
        <v>1</v>
      </c>
      <c r="E250" s="0" t="n">
        <v>3</v>
      </c>
    </row>
    <row r="251" customFormat="false" ht="13.8" hidden="false" customHeight="false" outlineLevel="0" collapsed="false">
      <c r="A251" s="2"/>
      <c r="B251" s="2" t="s">
        <v>273</v>
      </c>
      <c r="C251" s="0" t="n">
        <v>1</v>
      </c>
      <c r="D251" s="0" t="n">
        <v>1</v>
      </c>
      <c r="E251" s="0" t="n">
        <v>3</v>
      </c>
    </row>
    <row r="252" customFormat="false" ht="13.8" hidden="false" customHeight="false" outlineLevel="0" collapsed="false">
      <c r="A252" s="2"/>
      <c r="B252" s="2" t="s">
        <v>274</v>
      </c>
      <c r="C252" s="0" t="n">
        <v>8</v>
      </c>
      <c r="D252" s="0" t="n">
        <f aca="false">+8/12</f>
        <v>0.666666666666667</v>
      </c>
      <c r="E252" s="0" t="n">
        <v>2</v>
      </c>
    </row>
    <row r="253" customFormat="false" ht="13.8" hidden="false" customHeight="false" outlineLevel="0" collapsed="false">
      <c r="A253" s="2"/>
      <c r="B253" s="2" t="s">
        <v>275</v>
      </c>
      <c r="C253" s="0" t="n">
        <v>139</v>
      </c>
      <c r="D253" s="0" t="n">
        <v>3</v>
      </c>
      <c r="E253" s="0" t="n">
        <v>10</v>
      </c>
    </row>
    <row r="254" customFormat="false" ht="23.85" hidden="false" customHeight="false" outlineLevel="0" collapsed="false">
      <c r="A254" s="2" t="s">
        <v>276</v>
      </c>
      <c r="B254" s="2" t="s">
        <v>277</v>
      </c>
      <c r="C254" s="0" t="n">
        <v>2</v>
      </c>
      <c r="D254" s="0" t="n">
        <v>2</v>
      </c>
      <c r="E254" s="0" t="n">
        <v>5</v>
      </c>
    </row>
    <row r="255" customFormat="false" ht="13.8" hidden="false" customHeight="true" outlineLevel="0" collapsed="false">
      <c r="A255" s="2" t="s">
        <v>278</v>
      </c>
      <c r="B255" s="2" t="s">
        <v>179</v>
      </c>
      <c r="C255" s="0" t="n">
        <v>4</v>
      </c>
      <c r="D255" s="0" t="n">
        <v>4</v>
      </c>
      <c r="E255" s="0" t="n">
        <v>8</v>
      </c>
    </row>
    <row r="256" customFormat="false" ht="13.8" hidden="false" customHeight="false" outlineLevel="0" collapsed="false">
      <c r="A256" s="2"/>
      <c r="B256" s="2" t="s">
        <v>279</v>
      </c>
      <c r="C256" s="0" t="n">
        <v>1</v>
      </c>
      <c r="D256" s="0" t="n">
        <v>2</v>
      </c>
      <c r="E256" s="0" t="n">
        <v>3</v>
      </c>
    </row>
    <row r="257" customFormat="false" ht="23.85" hidden="false" customHeight="false" outlineLevel="0" collapsed="false">
      <c r="A257" s="2" t="s">
        <v>280</v>
      </c>
      <c r="B257" s="2" t="s">
        <v>281</v>
      </c>
      <c r="C257" s="0" t="n">
        <v>9</v>
      </c>
      <c r="D257" s="0" t="n">
        <v>6</v>
      </c>
      <c r="E257" s="0" t="n">
        <v>15</v>
      </c>
    </row>
    <row r="258" customFormat="false" ht="13.8" hidden="false" customHeight="true" outlineLevel="0" collapsed="false">
      <c r="A258" s="2" t="s">
        <v>282</v>
      </c>
      <c r="B258" s="2" t="s">
        <v>283</v>
      </c>
      <c r="C258" s="0" t="n">
        <v>2</v>
      </c>
      <c r="D258" s="0" t="n">
        <v>12</v>
      </c>
      <c r="E258" s="0" t="n">
        <v>20</v>
      </c>
    </row>
    <row r="259" customFormat="false" ht="13.8" hidden="false" customHeight="false" outlineLevel="0" collapsed="false">
      <c r="A259" s="2"/>
      <c r="B259" s="2" t="s">
        <v>284</v>
      </c>
      <c r="C259" s="0" t="n">
        <v>1</v>
      </c>
      <c r="D259" s="0" t="n">
        <v>4</v>
      </c>
      <c r="E259" s="0" t="n">
        <v>8</v>
      </c>
    </row>
    <row r="260" customFormat="false" ht="13.8" hidden="false" customHeight="false" outlineLevel="0" collapsed="false">
      <c r="A260" s="2"/>
      <c r="B260" s="2" t="s">
        <v>285</v>
      </c>
      <c r="C260" s="0" t="n">
        <v>2</v>
      </c>
      <c r="D260" s="0" t="n">
        <v>2</v>
      </c>
      <c r="E260" s="0" t="n">
        <v>6</v>
      </c>
    </row>
    <row r="261" customFormat="false" ht="13.8" hidden="false" customHeight="false" outlineLevel="0" collapsed="false">
      <c r="A261" s="2"/>
      <c r="B261" s="2" t="s">
        <v>286</v>
      </c>
      <c r="C261" s="0" t="n">
        <v>1</v>
      </c>
      <c r="D261" s="0" t="n">
        <v>2</v>
      </c>
    </row>
    <row r="262" customFormat="false" ht="23.85" hidden="false" customHeight="false" outlineLevel="0" collapsed="false">
      <c r="A262" s="2"/>
      <c r="B262" s="2" t="s">
        <v>287</v>
      </c>
      <c r="C262" s="0" t="n">
        <v>4</v>
      </c>
      <c r="D262" s="0" t="n">
        <v>2</v>
      </c>
      <c r="E262" s="0" t="n">
        <v>6</v>
      </c>
    </row>
    <row r="263" customFormat="false" ht="13.8" hidden="false" customHeight="false" outlineLevel="0" collapsed="false">
      <c r="A263" s="2"/>
      <c r="B263" s="2" t="s">
        <v>288</v>
      </c>
      <c r="C263" s="0" t="n">
        <v>1</v>
      </c>
      <c r="D263" s="0" t="n">
        <v>1</v>
      </c>
      <c r="E263" s="0" t="n">
        <v>2</v>
      </c>
    </row>
  </sheetData>
  <mergeCells count="22">
    <mergeCell ref="A2:A3"/>
    <mergeCell ref="A4:A20"/>
    <mergeCell ref="A21:A36"/>
    <mergeCell ref="A37:A40"/>
    <mergeCell ref="A41:A63"/>
    <mergeCell ref="A64:A78"/>
    <mergeCell ref="A80:A86"/>
    <mergeCell ref="A87:A104"/>
    <mergeCell ref="A105:A107"/>
    <mergeCell ref="A108:A132"/>
    <mergeCell ref="A133:A147"/>
    <mergeCell ref="A148:A161"/>
    <mergeCell ref="A162:A183"/>
    <mergeCell ref="A184:A200"/>
    <mergeCell ref="A201:A204"/>
    <mergeCell ref="A205:A219"/>
    <mergeCell ref="A220:A224"/>
    <mergeCell ref="A225:A238"/>
    <mergeCell ref="A239:A248"/>
    <mergeCell ref="A249:A253"/>
    <mergeCell ref="A255:A256"/>
    <mergeCell ref="A258:A26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2020-06-13T20:45:12Z</dcterms:created>
  <dc:creator/>
  <dc:description/>
  <dc:language>es-MX</dc:language>
  <cp:lastModifiedBy/>
  <dcterms:modified xsi:type="dcterms:W3CDTF">2020-06-13T19:07:52Z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