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phx/notebooks/QAQC/"/>
    </mc:Choice>
  </mc:AlternateContent>
  <xr:revisionPtr revIDLastSave="0" documentId="13_ncr:1_{9ACE8A32-2A2F-354E-9EED-0EBB2B9023C4}" xr6:coauthVersionLast="47" xr6:coauthVersionMax="47" xr10:uidLastSave="{00000000-0000-0000-0000-000000000000}"/>
  <bookViews>
    <workbookView xWindow="240" yWindow="500" windowWidth="21640" windowHeight="12980" xr2:uid="{00000000-000D-0000-FFFF-FFFF00000000}"/>
  </bookViews>
  <sheets>
    <sheet name="Sheet1" sheetId="3" r:id="rId1"/>
    <sheet name="outside_phx" sheetId="2" r:id="rId2"/>
    <sheet name="puma_total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2" l="1"/>
  <c r="O21" i="2"/>
  <c r="O20" i="2"/>
  <c r="O19" i="2"/>
  <c r="O18" i="2"/>
  <c r="O14" i="2"/>
  <c r="O13" i="2"/>
  <c r="O12" i="2"/>
  <c r="O11" i="2"/>
  <c r="O10" i="2"/>
  <c r="O3" i="2"/>
  <c r="O4" i="2"/>
  <c r="O5" i="2"/>
  <c r="O6" i="2"/>
  <c r="O2" i="2"/>
  <c r="P3" i="2"/>
  <c r="N3" i="2"/>
  <c r="M3" i="2"/>
  <c r="Q3" i="2"/>
  <c r="L3" i="2"/>
  <c r="P4" i="2"/>
  <c r="N4" i="2"/>
  <c r="M4" i="2"/>
  <c r="Q4" i="2"/>
  <c r="L4" i="2"/>
  <c r="P5" i="2"/>
  <c r="N5" i="2"/>
  <c r="M5" i="2"/>
  <c r="Q5" i="2"/>
  <c r="L5" i="2"/>
  <c r="P6" i="2"/>
  <c r="N6" i="2"/>
  <c r="M6" i="2"/>
  <c r="Q6" i="2"/>
  <c r="L6" i="2"/>
  <c r="N2" i="2"/>
  <c r="M2" i="2"/>
  <c r="Q2" i="2"/>
  <c r="L2" i="2"/>
  <c r="P2" i="2"/>
  <c r="B11" i="2"/>
  <c r="B27" i="2" s="1"/>
  <c r="C11" i="2"/>
  <c r="C27" i="2" s="1"/>
  <c r="D11" i="2"/>
  <c r="D27" i="2" s="1"/>
  <c r="E11" i="2"/>
  <c r="E19" i="2" s="1"/>
  <c r="F11" i="2"/>
  <c r="F19" i="2" s="1"/>
  <c r="G11" i="2"/>
  <c r="G27" i="2" s="1"/>
  <c r="H11" i="2"/>
  <c r="H19" i="2" s="1"/>
  <c r="I11" i="2"/>
  <c r="I19" i="2" s="1"/>
  <c r="J11" i="2"/>
  <c r="J27" i="2" s="1"/>
  <c r="B12" i="2"/>
  <c r="B28" i="2" s="1"/>
  <c r="C12" i="2"/>
  <c r="C28" i="2" s="1"/>
  <c r="D12" i="2"/>
  <c r="D28" i="2" s="1"/>
  <c r="E12" i="2"/>
  <c r="F12" i="2"/>
  <c r="F28" i="2" s="1"/>
  <c r="G12" i="2"/>
  <c r="H12" i="2"/>
  <c r="I12" i="2"/>
  <c r="J12" i="2"/>
  <c r="J28" i="2" s="1"/>
  <c r="B13" i="2"/>
  <c r="B29" i="2" s="1"/>
  <c r="C13" i="2"/>
  <c r="C29" i="2" s="1"/>
  <c r="D13" i="2"/>
  <c r="D29" i="2" s="1"/>
  <c r="E13" i="2"/>
  <c r="E29" i="2" s="1"/>
  <c r="F13" i="2"/>
  <c r="F21" i="2" s="1"/>
  <c r="G13" i="2"/>
  <c r="G21" i="2" s="1"/>
  <c r="H13" i="2"/>
  <c r="H21" i="2" s="1"/>
  <c r="I13" i="2"/>
  <c r="I29" i="2" s="1"/>
  <c r="J13" i="2"/>
  <c r="J29" i="2" s="1"/>
  <c r="B14" i="2"/>
  <c r="B30" i="2" s="1"/>
  <c r="C14" i="2"/>
  <c r="C30" i="2" s="1"/>
  <c r="D14" i="2"/>
  <c r="D30" i="2" s="1"/>
  <c r="E14" i="2"/>
  <c r="E22" i="2" s="1"/>
  <c r="F14" i="2"/>
  <c r="F22" i="2" s="1"/>
  <c r="G14" i="2"/>
  <c r="G22" i="2" s="1"/>
  <c r="H14" i="2"/>
  <c r="H30" i="2" s="1"/>
  <c r="I14" i="2"/>
  <c r="I22" i="2" s="1"/>
  <c r="J14" i="2"/>
  <c r="J30" i="2" s="1"/>
  <c r="C10" i="2"/>
  <c r="C26" i="2" s="1"/>
  <c r="D10" i="2"/>
  <c r="D26" i="2" s="1"/>
  <c r="E10" i="2"/>
  <c r="F10" i="2"/>
  <c r="F18" i="2" s="1"/>
  <c r="G10" i="2"/>
  <c r="G18" i="2" s="1"/>
  <c r="H10" i="2"/>
  <c r="H26" i="2" s="1"/>
  <c r="I10" i="2"/>
  <c r="I18" i="2" s="1"/>
  <c r="J10" i="2"/>
  <c r="J26" i="2" s="1"/>
  <c r="B10" i="2"/>
  <c r="B26" i="2" s="1"/>
  <c r="L12" i="2" l="1"/>
  <c r="P12" i="2"/>
  <c r="I21" i="2"/>
  <c r="L10" i="2"/>
  <c r="P10" i="2"/>
  <c r="L14" i="2"/>
  <c r="P14" i="2"/>
  <c r="M12" i="2"/>
  <c r="B21" i="2"/>
  <c r="E21" i="2"/>
  <c r="E18" i="2"/>
  <c r="I20" i="2"/>
  <c r="E20" i="2"/>
  <c r="Q12" i="2"/>
  <c r="L11" i="2"/>
  <c r="P11" i="2"/>
  <c r="B20" i="2"/>
  <c r="H22" i="2"/>
  <c r="D22" i="2"/>
  <c r="D21" i="2"/>
  <c r="H20" i="2"/>
  <c r="D20" i="2"/>
  <c r="D19" i="2"/>
  <c r="H18" i="2"/>
  <c r="D18" i="2"/>
  <c r="Q11" i="2"/>
  <c r="B18" i="2"/>
  <c r="B19" i="2"/>
  <c r="C22" i="2"/>
  <c r="C21" i="2"/>
  <c r="G20" i="2"/>
  <c r="C20" i="2"/>
  <c r="G19" i="2"/>
  <c r="C19" i="2"/>
  <c r="C18" i="2"/>
  <c r="B22" i="2"/>
  <c r="J22" i="2"/>
  <c r="P22" i="2" s="1"/>
  <c r="J21" i="2"/>
  <c r="N21" i="2" s="1"/>
  <c r="J20" i="2"/>
  <c r="F20" i="2"/>
  <c r="N20" i="2" s="1"/>
  <c r="J19" i="2"/>
  <c r="L19" i="2" s="1"/>
  <c r="J18" i="2"/>
  <c r="N18" i="2" s="1"/>
  <c r="N13" i="2"/>
  <c r="M10" i="2"/>
  <c r="M14" i="2"/>
  <c r="Q13" i="2"/>
  <c r="N11" i="2"/>
  <c r="N10" i="2"/>
  <c r="N14" i="2"/>
  <c r="M13" i="2"/>
  <c r="G26" i="2"/>
  <c r="G30" i="2"/>
  <c r="H29" i="2"/>
  <c r="I28" i="2"/>
  <c r="E28" i="2"/>
  <c r="F27" i="2"/>
  <c r="F26" i="2"/>
  <c r="F30" i="2"/>
  <c r="G29" i="2"/>
  <c r="H28" i="2"/>
  <c r="I27" i="2"/>
  <c r="E27" i="2"/>
  <c r="Q10" i="2"/>
  <c r="M11" i="2"/>
  <c r="N12" i="2"/>
  <c r="P13" i="2"/>
  <c r="L13" i="2"/>
  <c r="Q14" i="2"/>
  <c r="I26" i="2"/>
  <c r="E26" i="2"/>
  <c r="I30" i="2"/>
  <c r="E30" i="2"/>
  <c r="F29" i="2"/>
  <c r="G28" i="2"/>
  <c r="H27" i="2"/>
  <c r="Q22" i="2" l="1"/>
  <c r="P21" i="2"/>
  <c r="N19" i="2"/>
  <c r="L21" i="2"/>
  <c r="P19" i="2"/>
  <c r="M19" i="2"/>
  <c r="Q20" i="2"/>
  <c r="P20" i="2"/>
  <c r="Q19" i="2"/>
  <c r="M22" i="2"/>
  <c r="M21" i="2"/>
  <c r="Q21" i="2"/>
  <c r="Q18" i="2"/>
  <c r="L20" i="2"/>
  <c r="L22" i="2"/>
  <c r="N22" i="2"/>
  <c r="M18" i="2"/>
  <c r="M20" i="2"/>
  <c r="P18" i="2"/>
  <c r="L18" i="2"/>
</calcChain>
</file>

<file path=xl/sharedStrings.xml><?xml version="1.0" encoding="utf-8"?>
<sst xmlns="http://schemas.openxmlformats.org/spreadsheetml/2006/main" count="83" uniqueCount="33">
  <si>
    <t>puma</t>
  </si>
  <si>
    <t>Hou_20E</t>
  </si>
  <si>
    <t>Hou_O_20E</t>
  </si>
  <si>
    <t>Hou_V_20E</t>
  </si>
  <si>
    <t>P_As_20E</t>
  </si>
  <si>
    <t>P_Bl_20E</t>
  </si>
  <si>
    <t>P_Hi_20E</t>
  </si>
  <si>
    <t>P_Ot_20E</t>
  </si>
  <si>
    <t>P_Wh_20E</t>
  </si>
  <si>
    <t>Pop_20E</t>
  </si>
  <si>
    <t>0400112</t>
  </si>
  <si>
    <t>0400113</t>
  </si>
  <si>
    <t>0400114</t>
  </si>
  <si>
    <t>0400115</t>
  </si>
  <si>
    <t>0400116</t>
  </si>
  <si>
    <t>0400117</t>
  </si>
  <si>
    <t>0400118</t>
  </si>
  <si>
    <t>0400119</t>
  </si>
  <si>
    <t>0400120</t>
  </si>
  <si>
    <t>0400121</t>
  </si>
  <si>
    <t>0400122</t>
  </si>
  <si>
    <t>0400123</t>
  </si>
  <si>
    <t>0400125</t>
  </si>
  <si>
    <t>0400128</t>
  </si>
  <si>
    <t>0400129</t>
  </si>
  <si>
    <t>total</t>
  </si>
  <si>
    <t>outside share</t>
  </si>
  <si>
    <t>outside</t>
  </si>
  <si>
    <t>in-city</t>
  </si>
  <si>
    <t>White</t>
  </si>
  <si>
    <t>Hispanic</t>
  </si>
  <si>
    <t>Black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</si>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</sst>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9" fontId="0" fillId="0" borderId="0" xfId="2" applyFon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31E9-9BE7-1243-8636-465912029DA5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"/>
  <sheetViews>
    <sheetView workbookViewId="0">
      <selection activeCell="M13" sqref="M13"/>
    </sheetView>
  </sheetViews>
  <sheetFormatPr baseColWidth="10" defaultColWidth="8.83203125" defaultRowHeight="15" x14ac:dyDescent="0.2"/>
  <cols>
    <col min="2" max="3" width="10.1640625" bestFit="1" customWidth="1"/>
    <col min="4" max="6" width="9.1640625" bestFit="1" customWidth="1"/>
    <col min="7" max="7" width="10.1640625" bestFit="1" customWidth="1"/>
    <col min="8" max="8" width="9.1640625" bestFit="1" customWidth="1"/>
    <col min="9" max="9" width="10.1640625" bestFit="1" customWidth="1"/>
    <col min="10" max="10" width="11.1640625" bestFit="1" customWidth="1"/>
  </cols>
  <sheetData>
    <row r="1" spans="1:17" x14ac:dyDescent="0.2">
      <c r="A1" s="1" t="s">
        <v>27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4</v>
      </c>
      <c r="Q1" s="1" t="s">
        <v>7</v>
      </c>
    </row>
    <row r="2" spans="1:17" x14ac:dyDescent="0.2">
      <c r="A2">
        <v>400112</v>
      </c>
      <c r="B2" s="4">
        <v>38642</v>
      </c>
      <c r="C2" s="4">
        <v>31315</v>
      </c>
      <c r="D2" s="4">
        <v>7327</v>
      </c>
      <c r="E2" s="4">
        <v>2535</v>
      </c>
      <c r="F2" s="4">
        <v>815</v>
      </c>
      <c r="G2" s="4">
        <v>4057</v>
      </c>
      <c r="H2" s="4">
        <v>2736</v>
      </c>
      <c r="I2" s="4">
        <v>61268</v>
      </c>
      <c r="J2" s="4">
        <v>71411</v>
      </c>
      <c r="L2" s="3">
        <f>I2/$J2</f>
        <v>0.85796305891249247</v>
      </c>
      <c r="M2" s="3">
        <f>G2/$J2</f>
        <v>5.6811975746033527E-2</v>
      </c>
      <c r="N2" s="3">
        <f>F2/$J2</f>
        <v>1.1412807550657461E-2</v>
      </c>
      <c r="O2" s="3">
        <f>SUM(P2:Q2)</f>
        <v>7.381215779081654E-2</v>
      </c>
      <c r="P2" s="3">
        <f>E2/$J2</f>
        <v>3.5498732688241309E-2</v>
      </c>
      <c r="Q2" s="3">
        <f>H2/$J2</f>
        <v>3.8313425102575231E-2</v>
      </c>
    </row>
    <row r="3" spans="1:17" x14ac:dyDescent="0.2">
      <c r="A3">
        <v>400118</v>
      </c>
      <c r="B3" s="4">
        <v>1218</v>
      </c>
      <c r="C3" s="4">
        <v>1092</v>
      </c>
      <c r="D3" s="4">
        <v>126</v>
      </c>
      <c r="E3" s="4">
        <v>203</v>
      </c>
      <c r="F3" s="4">
        <v>209</v>
      </c>
      <c r="G3" s="4">
        <v>645</v>
      </c>
      <c r="H3" s="4">
        <v>246</v>
      </c>
      <c r="I3" s="4">
        <v>1367</v>
      </c>
      <c r="J3" s="4">
        <v>2670</v>
      </c>
      <c r="L3" s="3">
        <f>I3/$J3</f>
        <v>0.51198501872659175</v>
      </c>
      <c r="M3" s="3">
        <f>G3/$J3</f>
        <v>0.24157303370786518</v>
      </c>
      <c r="N3" s="3">
        <f>F3/$J3</f>
        <v>7.827715355805244E-2</v>
      </c>
      <c r="O3" s="3">
        <f t="shared" ref="O3:O6" si="0">SUM(P3:Q3)</f>
        <v>0.16816479400749063</v>
      </c>
      <c r="P3" s="3">
        <f t="shared" ref="P3:P6" si="1">E3/$J3</f>
        <v>7.6029962546816474E-2</v>
      </c>
      <c r="Q3" s="3">
        <f t="shared" ref="Q3:Q6" si="2">H3/$J3</f>
        <v>9.2134831460674152E-2</v>
      </c>
    </row>
    <row r="4" spans="1:17" x14ac:dyDescent="0.2">
      <c r="A4">
        <v>400119</v>
      </c>
      <c r="B4" s="4">
        <v>1222</v>
      </c>
      <c r="C4" s="4">
        <v>1185</v>
      </c>
      <c r="D4" s="4">
        <v>37</v>
      </c>
      <c r="E4" s="4">
        <v>165</v>
      </c>
      <c r="F4" s="4">
        <v>801</v>
      </c>
      <c r="G4" s="4">
        <v>2203</v>
      </c>
      <c r="H4" s="4">
        <v>228</v>
      </c>
      <c r="I4" s="4">
        <v>936</v>
      </c>
      <c r="J4" s="4">
        <v>4333</v>
      </c>
      <c r="L4" s="3">
        <f>I4/$J4</f>
        <v>0.21601661666282021</v>
      </c>
      <c r="M4" s="3">
        <f>G4/$J4</f>
        <v>0.50842372490191556</v>
      </c>
      <c r="N4" s="3">
        <f>F4/$J4</f>
        <v>0.18486037387491344</v>
      </c>
      <c r="O4" s="3">
        <f t="shared" si="0"/>
        <v>9.0699284560350785E-2</v>
      </c>
      <c r="P4" s="3">
        <f t="shared" si="1"/>
        <v>3.8079852296330485E-2</v>
      </c>
      <c r="Q4" s="3">
        <f t="shared" si="2"/>
        <v>5.2619432264020306E-2</v>
      </c>
    </row>
    <row r="5" spans="1:17" x14ac:dyDescent="0.2">
      <c r="A5">
        <v>400121</v>
      </c>
      <c r="B5" s="4">
        <v>7002</v>
      </c>
      <c r="C5" s="4">
        <v>6681</v>
      </c>
      <c r="D5" s="4">
        <v>321</v>
      </c>
      <c r="E5" s="4">
        <v>626</v>
      </c>
      <c r="F5" s="4">
        <v>2519</v>
      </c>
      <c r="G5" s="4">
        <v>15439</v>
      </c>
      <c r="H5" s="4">
        <v>964</v>
      </c>
      <c r="I5" s="4">
        <v>4139</v>
      </c>
      <c r="J5" s="4">
        <v>23687</v>
      </c>
      <c r="L5" s="3">
        <f>I5/$J5</f>
        <v>0.1747371976189471</v>
      </c>
      <c r="M5" s="3">
        <f>G5/$J5</f>
        <v>0.6517921222611559</v>
      </c>
      <c r="N5" s="3">
        <f>F5/$J5</f>
        <v>0.10634525267024106</v>
      </c>
      <c r="O5" s="3">
        <f t="shared" si="0"/>
        <v>6.7125427449655939E-2</v>
      </c>
      <c r="P5" s="3">
        <f t="shared" si="1"/>
        <v>2.6427998480179002E-2</v>
      </c>
      <c r="Q5" s="3">
        <f t="shared" si="2"/>
        <v>4.069742896947693E-2</v>
      </c>
    </row>
    <row r="6" spans="1:17" x14ac:dyDescent="0.2">
      <c r="A6">
        <v>400129</v>
      </c>
      <c r="B6" s="4">
        <v>38714</v>
      </c>
      <c r="C6" s="4">
        <v>35759</v>
      </c>
      <c r="D6" s="4">
        <v>2955</v>
      </c>
      <c r="E6" s="4">
        <v>5138</v>
      </c>
      <c r="F6" s="4">
        <v>2032</v>
      </c>
      <c r="G6" s="4">
        <v>11589</v>
      </c>
      <c r="H6" s="4">
        <v>5604</v>
      </c>
      <c r="I6" s="4">
        <v>79210</v>
      </c>
      <c r="J6" s="4">
        <v>103573</v>
      </c>
      <c r="L6" s="3">
        <f>I6/$J6</f>
        <v>0.76477460341981018</v>
      </c>
      <c r="M6" s="3">
        <f>G6/$J6</f>
        <v>0.11189209543027623</v>
      </c>
      <c r="N6" s="3">
        <f>F6/$J6</f>
        <v>1.9619012677049037E-2</v>
      </c>
      <c r="O6" s="3">
        <f t="shared" si="0"/>
        <v>0.10371428847286454</v>
      </c>
      <c r="P6" s="3">
        <f t="shared" si="1"/>
        <v>4.9607523196199779E-2</v>
      </c>
      <c r="Q6" s="3">
        <f t="shared" si="2"/>
        <v>5.4106765276664769E-2</v>
      </c>
    </row>
    <row r="9" spans="1:17" x14ac:dyDescent="0.2">
      <c r="A9" s="2" t="s">
        <v>25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L9" s="1" t="s">
        <v>29</v>
      </c>
      <c r="M9" s="1" t="s">
        <v>30</v>
      </c>
      <c r="N9" s="1" t="s">
        <v>31</v>
      </c>
      <c r="O9" s="1" t="s">
        <v>32</v>
      </c>
      <c r="P9" s="1" t="s">
        <v>4</v>
      </c>
      <c r="Q9" s="1" t="s">
        <v>7</v>
      </c>
    </row>
    <row r="10" spans="1:17" x14ac:dyDescent="0.2">
      <c r="A10">
        <v>400112</v>
      </c>
      <c r="B10" s="4">
        <f>VLOOKUP(TEXT($A10,"0000000"),puma_total!$A$1:$J$16,COLUMN(puma_total!B$1),FALSE)</f>
        <v>65624</v>
      </c>
      <c r="C10" s="4">
        <f>VLOOKUP(TEXT($A10,"0000000"),puma_total!$A$1:$J$16,COLUMN(puma_total!C$1),FALSE)</f>
        <v>55306</v>
      </c>
      <c r="D10" s="4">
        <f>VLOOKUP(TEXT($A10,"0000000"),puma_total!$A$1:$J$16,COLUMN(puma_total!D$1),FALSE)</f>
        <v>10318</v>
      </c>
      <c r="E10" s="4">
        <f>VLOOKUP(TEXT($A10,"0000000"),puma_total!$A$1:$J$16,COLUMN(puma_total!E$1),FALSE)</f>
        <v>6935</v>
      </c>
      <c r="F10" s="4">
        <f>VLOOKUP(TEXT($A10,"0000000"),puma_total!$A$1:$J$16,COLUMN(puma_total!F$1),FALSE)</f>
        <v>1806</v>
      </c>
      <c r="G10" s="4">
        <f>VLOOKUP(TEXT($A10,"0000000"),puma_total!$A$1:$J$16,COLUMN(puma_total!G$1),FALSE)</f>
        <v>8754</v>
      </c>
      <c r="H10" s="4">
        <f>VLOOKUP(TEXT($A10,"0000000"),puma_total!$A$1:$J$16,COLUMN(puma_total!H$1),FALSE)</f>
        <v>5717</v>
      </c>
      <c r="I10" s="4">
        <f>VLOOKUP(TEXT($A10,"0000000"),puma_total!$A$1:$J$16,COLUMN(puma_total!I$1),FALSE)</f>
        <v>107515</v>
      </c>
      <c r="J10" s="4">
        <f>VLOOKUP(TEXT($A10,"0000000"),puma_total!$A$1:$J$16,COLUMN(puma_total!J$1),FALSE)</f>
        <v>130727</v>
      </c>
      <c r="L10" s="3">
        <f>I10/$J10</f>
        <v>0.82243912887161796</v>
      </c>
      <c r="M10" s="3">
        <f>G10/$J10</f>
        <v>6.6963978367131499E-2</v>
      </c>
      <c r="N10" s="3">
        <f>F10/$J10</f>
        <v>1.3815049683691969E-2</v>
      </c>
      <c r="O10" s="3">
        <f>SUM(P10:Q10)</f>
        <v>9.6781843077558577E-2</v>
      </c>
      <c r="P10" s="3">
        <f>E10/$J10</f>
        <v>5.3049484804210303E-2</v>
      </c>
      <c r="Q10" s="3">
        <f t="shared" ref="Q10:Q14" si="3">H10/$J10</f>
        <v>4.3732358273348274E-2</v>
      </c>
    </row>
    <row r="11" spans="1:17" x14ac:dyDescent="0.2">
      <c r="A11">
        <v>400118</v>
      </c>
      <c r="B11" s="4">
        <f>VLOOKUP(TEXT($A11,"0000000"),puma_total!$A$1:$J$16,COLUMN(puma_total!B$1),FALSE)</f>
        <v>54543</v>
      </c>
      <c r="C11" s="4">
        <f>VLOOKUP(TEXT($A11,"0000000"),puma_total!$A$1:$J$16,COLUMN(puma_total!C$1),FALSE)</f>
        <v>48045</v>
      </c>
      <c r="D11" s="4">
        <f>VLOOKUP(TEXT($A11,"0000000"),puma_total!$A$1:$J$16,COLUMN(puma_total!D$1),FALSE)</f>
        <v>6498</v>
      </c>
      <c r="E11" s="4">
        <f>VLOOKUP(TEXT($A11,"0000000"),puma_total!$A$1:$J$16,COLUMN(puma_total!E$1),FALSE)</f>
        <v>3348</v>
      </c>
      <c r="F11" s="4">
        <f>VLOOKUP(TEXT($A11,"0000000"),puma_total!$A$1:$J$16,COLUMN(puma_total!F$1),FALSE)</f>
        <v>12963</v>
      </c>
      <c r="G11" s="4">
        <f>VLOOKUP(TEXT($A11,"0000000"),puma_total!$A$1:$J$16,COLUMN(puma_total!G$1),FALSE)</f>
        <v>53430</v>
      </c>
      <c r="H11" s="4">
        <f>VLOOKUP(TEXT($A11,"0000000"),puma_total!$A$1:$J$16,COLUMN(puma_total!H$1),FALSE)</f>
        <v>7882</v>
      </c>
      <c r="I11" s="4">
        <f>VLOOKUP(TEXT($A11,"0000000"),puma_total!$A$1:$J$16,COLUMN(puma_total!I$1),FALSE)</f>
        <v>38523</v>
      </c>
      <c r="J11" s="4">
        <f>VLOOKUP(TEXT($A11,"0000000"),puma_total!$A$1:$J$16,COLUMN(puma_total!J$1),FALSE)</f>
        <v>116146</v>
      </c>
      <c r="L11" s="3">
        <f>I11/$J11</f>
        <v>0.33167737158404076</v>
      </c>
      <c r="M11" s="3">
        <f>G11/$J11</f>
        <v>0.46002445198284919</v>
      </c>
      <c r="N11" s="3">
        <f>F11/$J11</f>
        <v>0.11160952594148744</v>
      </c>
      <c r="O11" s="3">
        <f t="shared" ref="O11:O14" si="4">SUM(P11:Q11)</f>
        <v>9.6688650491622605E-2</v>
      </c>
      <c r="P11" s="3">
        <f t="shared" ref="P11:P14" si="5">E11/$J11</f>
        <v>2.882578823205276E-2</v>
      </c>
      <c r="Q11" s="3">
        <f t="shared" si="3"/>
        <v>6.7862862259569848E-2</v>
      </c>
    </row>
    <row r="12" spans="1:17" x14ac:dyDescent="0.2">
      <c r="A12">
        <v>400119</v>
      </c>
      <c r="B12" s="4">
        <f>VLOOKUP(TEXT($A12,"0000000"),puma_total!$A$1:$J$16,COLUMN(puma_total!B$1),FALSE)</f>
        <v>36389</v>
      </c>
      <c r="C12" s="4">
        <f>VLOOKUP(TEXT($A12,"0000000"),puma_total!$A$1:$J$16,COLUMN(puma_total!C$1),FALSE)</f>
        <v>34267</v>
      </c>
      <c r="D12" s="4">
        <f>VLOOKUP(TEXT($A12,"0000000"),puma_total!$A$1:$J$16,COLUMN(puma_total!D$1),FALSE)</f>
        <v>2122</v>
      </c>
      <c r="E12" s="4">
        <f>VLOOKUP(TEXT($A12,"0000000"),puma_total!$A$1:$J$16,COLUMN(puma_total!E$1),FALSE)</f>
        <v>2785</v>
      </c>
      <c r="F12" s="4">
        <f>VLOOKUP(TEXT($A12,"0000000"),puma_total!$A$1:$J$16,COLUMN(puma_total!F$1),FALSE)</f>
        <v>17723</v>
      </c>
      <c r="G12" s="4">
        <f>VLOOKUP(TEXT($A12,"0000000"),puma_total!$A$1:$J$16,COLUMN(puma_total!G$1),FALSE)</f>
        <v>71857</v>
      </c>
      <c r="H12" s="4">
        <f>VLOOKUP(TEXT($A12,"0000000"),puma_total!$A$1:$J$16,COLUMN(puma_total!H$1),FALSE)</f>
        <v>5832</v>
      </c>
      <c r="I12" s="4">
        <f>VLOOKUP(TEXT($A12,"0000000"),puma_total!$A$1:$J$16,COLUMN(puma_total!I$1),FALSE)</f>
        <v>19034</v>
      </c>
      <c r="J12" s="4">
        <f>VLOOKUP(TEXT($A12,"0000000"),puma_total!$A$1:$J$16,COLUMN(puma_total!J$1),FALSE)</f>
        <v>117231</v>
      </c>
      <c r="L12" s="3">
        <f>I12/$J12</f>
        <v>0.16236319744777405</v>
      </c>
      <c r="M12" s="3">
        <f>G12/$J12</f>
        <v>0.61295220547466112</v>
      </c>
      <c r="N12" s="3">
        <f>F12/$J12</f>
        <v>0.15118014859550802</v>
      </c>
      <c r="O12" s="3">
        <f t="shared" si="4"/>
        <v>7.3504448482056797E-2</v>
      </c>
      <c r="P12" s="3">
        <f t="shared" si="5"/>
        <v>2.3756514914996887E-2</v>
      </c>
      <c r="Q12" s="3">
        <f t="shared" si="3"/>
        <v>4.9747933567059907E-2</v>
      </c>
    </row>
    <row r="13" spans="1:17" x14ac:dyDescent="0.2">
      <c r="A13">
        <v>400121</v>
      </c>
      <c r="B13" s="4">
        <f>VLOOKUP(TEXT($A13,"0000000"),puma_total!$A$1:$J$16,COLUMN(puma_total!B$1),FALSE)</f>
        <v>47703</v>
      </c>
      <c r="C13" s="4">
        <f>VLOOKUP(TEXT($A13,"0000000"),puma_total!$A$1:$J$16,COLUMN(puma_total!C$1),FALSE)</f>
        <v>45296</v>
      </c>
      <c r="D13" s="4">
        <f>VLOOKUP(TEXT($A13,"0000000"),puma_total!$A$1:$J$16,COLUMN(puma_total!D$1),FALSE)</f>
        <v>2407</v>
      </c>
      <c r="E13" s="4">
        <f>VLOOKUP(TEXT($A13,"0000000"),puma_total!$A$1:$J$16,COLUMN(puma_total!E$1),FALSE)</f>
        <v>4212</v>
      </c>
      <c r="F13" s="4">
        <f>VLOOKUP(TEXT($A13,"0000000"),puma_total!$A$1:$J$16,COLUMN(puma_total!F$1),FALSE)</f>
        <v>18865</v>
      </c>
      <c r="G13" s="4">
        <f>VLOOKUP(TEXT($A13,"0000000"),puma_total!$A$1:$J$16,COLUMN(puma_total!G$1),FALSE)</f>
        <v>114521</v>
      </c>
      <c r="H13" s="4">
        <f>VLOOKUP(TEXT($A13,"0000000"),puma_total!$A$1:$J$16,COLUMN(puma_total!H$1),FALSE)</f>
        <v>7101</v>
      </c>
      <c r="I13" s="4">
        <f>VLOOKUP(TEXT($A13,"0000000"),puma_total!$A$1:$J$16,COLUMN(puma_total!I$1),FALSE)</f>
        <v>22080</v>
      </c>
      <c r="J13" s="4">
        <f>VLOOKUP(TEXT($A13,"0000000"),puma_total!$A$1:$J$16,COLUMN(puma_total!J$1),FALSE)</f>
        <v>166779</v>
      </c>
      <c r="L13" s="3">
        <f>I13/$J13</f>
        <v>0.13239076862194882</v>
      </c>
      <c r="M13" s="3">
        <f>G13/$J13</f>
        <v>0.68666318901060686</v>
      </c>
      <c r="N13" s="3">
        <f>F13/$J13</f>
        <v>0.11311376132486704</v>
      </c>
      <c r="O13" s="3">
        <f t="shared" si="4"/>
        <v>6.7832281042577297E-2</v>
      </c>
      <c r="P13" s="3">
        <f t="shared" si="5"/>
        <v>2.5254978144730451E-2</v>
      </c>
      <c r="Q13" s="3">
        <f t="shared" si="3"/>
        <v>4.257730289784685E-2</v>
      </c>
    </row>
    <row r="14" spans="1:17" x14ac:dyDescent="0.2">
      <c r="A14">
        <v>400129</v>
      </c>
      <c r="B14" s="4">
        <f>VLOOKUP(TEXT($A14,"0000000"),puma_total!$A$1:$J$16,COLUMN(puma_total!B$1),FALSE)</f>
        <v>54490</v>
      </c>
      <c r="C14" s="4">
        <f>VLOOKUP(TEXT($A14,"0000000"),puma_total!$A$1:$J$16,COLUMN(puma_total!C$1),FALSE)</f>
        <v>50346</v>
      </c>
      <c r="D14" s="4">
        <f>VLOOKUP(TEXT($A14,"0000000"),puma_total!$A$1:$J$16,COLUMN(puma_total!D$1),FALSE)</f>
        <v>4144</v>
      </c>
      <c r="E14" s="4">
        <f>VLOOKUP(TEXT($A14,"0000000"),puma_total!$A$1:$J$16,COLUMN(puma_total!E$1),FALSE)</f>
        <v>8716</v>
      </c>
      <c r="F14" s="4">
        <f>VLOOKUP(TEXT($A14,"0000000"),puma_total!$A$1:$J$16,COLUMN(puma_total!F$1),FALSE)</f>
        <v>3621</v>
      </c>
      <c r="G14" s="4">
        <f>VLOOKUP(TEXT($A14,"0000000"),puma_total!$A$1:$J$16,COLUMN(puma_total!G$1),FALSE)</f>
        <v>16181</v>
      </c>
      <c r="H14" s="4">
        <f>VLOOKUP(TEXT($A14,"0000000"),puma_total!$A$1:$J$16,COLUMN(puma_total!H$1),FALSE)</f>
        <v>8040</v>
      </c>
      <c r="I14" s="4">
        <f>VLOOKUP(TEXT($A14,"0000000"),puma_total!$A$1:$J$16,COLUMN(puma_total!I$1),FALSE)</f>
        <v>104015</v>
      </c>
      <c r="J14" s="4">
        <f>VLOOKUP(TEXT($A14,"0000000"),puma_total!$A$1:$J$16,COLUMN(puma_total!J$1),FALSE)</f>
        <v>140573</v>
      </c>
      <c r="L14" s="3">
        <f>I14/$J14</f>
        <v>0.73993583405063557</v>
      </c>
      <c r="M14" s="3">
        <f>G14/$J14</f>
        <v>0.11510745306708969</v>
      </c>
      <c r="N14" s="3">
        <f>F14/$J14</f>
        <v>2.5758858386745676E-2</v>
      </c>
      <c r="O14" s="3">
        <f t="shared" si="4"/>
        <v>0.11919785449552901</v>
      </c>
      <c r="P14" s="3">
        <f t="shared" si="5"/>
        <v>6.2003371913525354E-2</v>
      </c>
      <c r="Q14" s="3">
        <f t="shared" si="3"/>
        <v>5.7194482582003658E-2</v>
      </c>
    </row>
    <row r="17" spans="1:17" x14ac:dyDescent="0.2">
      <c r="A17" s="2" t="s">
        <v>28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L17" s="1" t="s">
        <v>29</v>
      </c>
      <c r="M17" s="1" t="s">
        <v>30</v>
      </c>
      <c r="N17" s="1" t="s">
        <v>31</v>
      </c>
      <c r="O17" s="1" t="s">
        <v>32</v>
      </c>
      <c r="P17" s="1" t="s">
        <v>4</v>
      </c>
      <c r="Q17" s="1" t="s">
        <v>7</v>
      </c>
    </row>
    <row r="18" spans="1:17" x14ac:dyDescent="0.2">
      <c r="A18">
        <v>400112</v>
      </c>
      <c r="B18" s="4">
        <f>B10-B2</f>
        <v>26982</v>
      </c>
      <c r="C18" s="4">
        <f t="shared" ref="C18:J18" si="6">C10-C2</f>
        <v>23991</v>
      </c>
      <c r="D18" s="4">
        <f t="shared" si="6"/>
        <v>2991</v>
      </c>
      <c r="E18" s="4">
        <f t="shared" si="6"/>
        <v>4400</v>
      </c>
      <c r="F18" s="4">
        <f t="shared" si="6"/>
        <v>991</v>
      </c>
      <c r="G18" s="4">
        <f t="shared" si="6"/>
        <v>4697</v>
      </c>
      <c r="H18" s="4">
        <f t="shared" si="6"/>
        <v>2981</v>
      </c>
      <c r="I18" s="4">
        <f t="shared" si="6"/>
        <v>46247</v>
      </c>
      <c r="J18" s="4">
        <f t="shared" si="6"/>
        <v>59316</v>
      </c>
      <c r="L18" s="3">
        <f>I18/$J18</f>
        <v>0.77967158945309867</v>
      </c>
      <c r="M18" s="3">
        <f>G18/$J18</f>
        <v>7.9186054352957044E-2</v>
      </c>
      <c r="N18" s="3">
        <f>F18/$J18</f>
        <v>1.6707127925011802E-2</v>
      </c>
      <c r="O18" s="3">
        <f>SUM(P18:Q18)</f>
        <v>0.1244352282689325</v>
      </c>
      <c r="P18" s="3">
        <f>E18/$J18</f>
        <v>7.4178973632746642E-2</v>
      </c>
      <c r="Q18" s="3">
        <f t="shared" ref="Q18:Q22" si="7">H18/$J18</f>
        <v>5.0256254636185854E-2</v>
      </c>
    </row>
    <row r="19" spans="1:17" x14ac:dyDescent="0.2">
      <c r="A19">
        <v>400118</v>
      </c>
      <c r="B19" s="4">
        <f t="shared" ref="B19:J22" si="8">B11-B3</f>
        <v>53325</v>
      </c>
      <c r="C19" s="4">
        <f t="shared" si="8"/>
        <v>46953</v>
      </c>
      <c r="D19" s="4">
        <f t="shared" si="8"/>
        <v>6372</v>
      </c>
      <c r="E19" s="4">
        <f t="shared" si="8"/>
        <v>3145</v>
      </c>
      <c r="F19" s="4">
        <f t="shared" si="8"/>
        <v>12754</v>
      </c>
      <c r="G19" s="4">
        <f t="shared" si="8"/>
        <v>52785</v>
      </c>
      <c r="H19" s="4">
        <f t="shared" si="8"/>
        <v>7636</v>
      </c>
      <c r="I19" s="4">
        <f t="shared" si="8"/>
        <v>37156</v>
      </c>
      <c r="J19" s="4">
        <f t="shared" si="8"/>
        <v>113476</v>
      </c>
      <c r="L19" s="3">
        <f>I19/$J19</f>
        <v>0.32743487609714828</v>
      </c>
      <c r="M19" s="3">
        <f>G19/$J19</f>
        <v>0.4651644400578096</v>
      </c>
      <c r="N19" s="3">
        <f>F19/$J19</f>
        <v>0.11239381014487645</v>
      </c>
      <c r="O19" s="3">
        <f t="shared" ref="O19:O22" si="9">SUM(P19:Q19)</f>
        <v>9.5006873700165681E-2</v>
      </c>
      <c r="P19" s="3">
        <f t="shared" ref="P19:P22" si="10">E19/$J19</f>
        <v>2.7715111565441149E-2</v>
      </c>
      <c r="Q19" s="3">
        <f t="shared" si="7"/>
        <v>6.7291762134724528E-2</v>
      </c>
    </row>
    <row r="20" spans="1:17" x14ac:dyDescent="0.2">
      <c r="A20">
        <v>400119</v>
      </c>
      <c r="B20" s="4">
        <f t="shared" si="8"/>
        <v>35167</v>
      </c>
      <c r="C20" s="4">
        <f t="shared" si="8"/>
        <v>33082</v>
      </c>
      <c r="D20" s="4">
        <f t="shared" si="8"/>
        <v>2085</v>
      </c>
      <c r="E20" s="4">
        <f t="shared" si="8"/>
        <v>2620</v>
      </c>
      <c r="F20" s="4">
        <f t="shared" si="8"/>
        <v>16922</v>
      </c>
      <c r="G20" s="4">
        <f t="shared" si="8"/>
        <v>69654</v>
      </c>
      <c r="H20" s="4">
        <f t="shared" si="8"/>
        <v>5604</v>
      </c>
      <c r="I20" s="4">
        <f t="shared" si="8"/>
        <v>18098</v>
      </c>
      <c r="J20" s="4">
        <f t="shared" si="8"/>
        <v>112898</v>
      </c>
      <c r="L20" s="3">
        <f>I20/$J20</f>
        <v>0.1603039912133076</v>
      </c>
      <c r="M20" s="3">
        <f>G20/$J20</f>
        <v>0.6169639851901717</v>
      </c>
      <c r="N20" s="3">
        <f>F20/$J20</f>
        <v>0.14988750907899165</v>
      </c>
      <c r="O20" s="3">
        <f t="shared" si="9"/>
        <v>7.2844514517529102E-2</v>
      </c>
      <c r="P20" s="3">
        <f t="shared" si="10"/>
        <v>2.3206788428492976E-2</v>
      </c>
      <c r="Q20" s="3">
        <f t="shared" si="7"/>
        <v>4.9637726089036119E-2</v>
      </c>
    </row>
    <row r="21" spans="1:17" x14ac:dyDescent="0.2">
      <c r="A21">
        <v>400121</v>
      </c>
      <c r="B21" s="4">
        <f t="shared" si="8"/>
        <v>40701</v>
      </c>
      <c r="C21" s="4">
        <f t="shared" si="8"/>
        <v>38615</v>
      </c>
      <c r="D21" s="4">
        <f t="shared" si="8"/>
        <v>2086</v>
      </c>
      <c r="E21" s="4">
        <f t="shared" si="8"/>
        <v>3586</v>
      </c>
      <c r="F21" s="4">
        <f t="shared" si="8"/>
        <v>16346</v>
      </c>
      <c r="G21" s="4">
        <f t="shared" si="8"/>
        <v>99082</v>
      </c>
      <c r="H21" s="4">
        <f t="shared" si="8"/>
        <v>6137</v>
      </c>
      <c r="I21" s="4">
        <f t="shared" si="8"/>
        <v>17941</v>
      </c>
      <c r="J21" s="4">
        <f t="shared" si="8"/>
        <v>143092</v>
      </c>
      <c r="L21" s="3">
        <f>I21/$J21</f>
        <v>0.12538087384340144</v>
      </c>
      <c r="M21" s="3">
        <f>G21/$J21</f>
        <v>0.69243563581472056</v>
      </c>
      <c r="N21" s="3">
        <f>F21/$J21</f>
        <v>0.114234198976882</v>
      </c>
      <c r="O21" s="3">
        <f t="shared" si="9"/>
        <v>6.7949291364995945E-2</v>
      </c>
      <c r="P21" s="3">
        <f t="shared" si="10"/>
        <v>2.506080004472647E-2</v>
      </c>
      <c r="Q21" s="3">
        <f t="shared" si="7"/>
        <v>4.2888491320269478E-2</v>
      </c>
    </row>
    <row r="22" spans="1:17" x14ac:dyDescent="0.2">
      <c r="A22">
        <v>400129</v>
      </c>
      <c r="B22" s="4">
        <f t="shared" si="8"/>
        <v>15776</v>
      </c>
      <c r="C22" s="4">
        <f t="shared" si="8"/>
        <v>14587</v>
      </c>
      <c r="D22" s="4">
        <f t="shared" si="8"/>
        <v>1189</v>
      </c>
      <c r="E22" s="4">
        <f t="shared" si="8"/>
        <v>3578</v>
      </c>
      <c r="F22" s="4">
        <f t="shared" si="8"/>
        <v>1589</v>
      </c>
      <c r="G22" s="4">
        <f t="shared" si="8"/>
        <v>4592</v>
      </c>
      <c r="H22" s="4">
        <f t="shared" si="8"/>
        <v>2436</v>
      </c>
      <c r="I22" s="4">
        <f t="shared" si="8"/>
        <v>24805</v>
      </c>
      <c r="J22" s="4">
        <f t="shared" si="8"/>
        <v>37000</v>
      </c>
      <c r="L22" s="3">
        <f>I22/$J22</f>
        <v>0.67040540540540539</v>
      </c>
      <c r="M22" s="3">
        <f>G22/$J22</f>
        <v>0.12410810810810811</v>
      </c>
      <c r="N22" s="3">
        <f>F22/$J22</f>
        <v>4.2945945945945946E-2</v>
      </c>
      <c r="O22" s="3">
        <f t="shared" si="9"/>
        <v>0.16254054054054054</v>
      </c>
      <c r="P22" s="3">
        <f t="shared" si="10"/>
        <v>9.6702702702702703E-2</v>
      </c>
      <c r="Q22" s="3">
        <f t="shared" si="7"/>
        <v>6.5837837837837837E-2</v>
      </c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7" x14ac:dyDescent="0.2">
      <c r="A25" s="2" t="s">
        <v>26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</row>
    <row r="26" spans="1:17" x14ac:dyDescent="0.2">
      <c r="A26">
        <v>400112</v>
      </c>
      <c r="B26" s="3">
        <f>B2/B10</f>
        <v>0.58883944898207974</v>
      </c>
      <c r="C26" s="3">
        <f>C2/C10</f>
        <v>0.56621343073084296</v>
      </c>
      <c r="D26" s="3">
        <f>D2/D10</f>
        <v>0.71011823996898626</v>
      </c>
      <c r="E26" s="3">
        <f>E2/E10</f>
        <v>0.36553713049747655</v>
      </c>
      <c r="F26" s="3">
        <f>F2/F10</f>
        <v>0.45127353266888148</v>
      </c>
      <c r="G26" s="3">
        <f>G2/G10</f>
        <v>0.46344528215672837</v>
      </c>
      <c r="H26" s="3">
        <f>H2/H10</f>
        <v>0.47857267797796049</v>
      </c>
      <c r="I26" s="3">
        <f>I2/I10</f>
        <v>0.56985536901827649</v>
      </c>
      <c r="J26" s="3">
        <f>J2/J10</f>
        <v>0.54626052766452227</v>
      </c>
    </row>
    <row r="27" spans="1:17" x14ac:dyDescent="0.2">
      <c r="A27">
        <v>400118</v>
      </c>
      <c r="B27" s="3">
        <f>B3/B11</f>
        <v>2.2331004895220285E-2</v>
      </c>
      <c r="C27" s="3">
        <f>C3/C11</f>
        <v>2.2728691851389322E-2</v>
      </c>
      <c r="D27" s="3">
        <f>D3/D11</f>
        <v>1.9390581717451522E-2</v>
      </c>
      <c r="E27" s="3">
        <f>E3/E11</f>
        <v>6.0633213859020312E-2</v>
      </c>
      <c r="F27" s="3">
        <f>F3/F11</f>
        <v>1.6122811077682635E-2</v>
      </c>
      <c r="G27" s="3">
        <f>G3/G11</f>
        <v>1.2071869736103313E-2</v>
      </c>
      <c r="H27" s="3">
        <f>H3/H11</f>
        <v>3.1210352702359806E-2</v>
      </c>
      <c r="I27" s="3">
        <f>I3/I11</f>
        <v>3.5485294499389974E-2</v>
      </c>
      <c r="J27" s="3">
        <f>J3/J11</f>
        <v>2.29883078194686E-2</v>
      </c>
    </row>
    <row r="28" spans="1:17" x14ac:dyDescent="0.2">
      <c r="A28">
        <v>400119</v>
      </c>
      <c r="B28" s="3">
        <f>B4/B12</f>
        <v>3.3581576850147024E-2</v>
      </c>
      <c r="C28" s="3">
        <f>C4/C12</f>
        <v>3.4581375667551872E-2</v>
      </c>
      <c r="D28" s="3">
        <f>D4/D12</f>
        <v>1.7436380772855798E-2</v>
      </c>
      <c r="E28" s="3">
        <f>E4/E12</f>
        <v>5.9245960502692999E-2</v>
      </c>
      <c r="F28" s="3">
        <f>F4/F12</f>
        <v>4.5195508661061895E-2</v>
      </c>
      <c r="G28" s="3">
        <f>G4/G12</f>
        <v>3.0658112640382984E-2</v>
      </c>
      <c r="H28" s="3">
        <f>H4/H12</f>
        <v>3.9094650205761319E-2</v>
      </c>
      <c r="I28" s="3">
        <f>I4/I12</f>
        <v>4.9175160239571296E-2</v>
      </c>
      <c r="J28" s="3">
        <f>J4/J12</f>
        <v>3.6961213330944889E-2</v>
      </c>
    </row>
    <row r="29" spans="1:17" x14ac:dyDescent="0.2">
      <c r="A29">
        <v>400121</v>
      </c>
      <c r="B29" s="3">
        <f>B5/B13</f>
        <v>0.1467832211810578</v>
      </c>
      <c r="C29" s="3">
        <f>C5/C13</f>
        <v>0.14749646767926528</v>
      </c>
      <c r="D29" s="3">
        <f>D5/D13</f>
        <v>0.1333610303282094</v>
      </c>
      <c r="E29" s="3">
        <f>E5/E13</f>
        <v>0.14862298195631529</v>
      </c>
      <c r="F29" s="3">
        <f>F5/F13</f>
        <v>0.13352769679300291</v>
      </c>
      <c r="G29" s="3">
        <f>G5/G13</f>
        <v>0.13481370229040962</v>
      </c>
      <c r="H29" s="3">
        <f>H5/H13</f>
        <v>0.13575552739050839</v>
      </c>
      <c r="I29" s="3">
        <f>I5/I13</f>
        <v>0.18745471014492754</v>
      </c>
      <c r="J29" s="3">
        <f>J5/J13</f>
        <v>0.14202627429112777</v>
      </c>
    </row>
    <row r="30" spans="1:17" x14ac:dyDescent="0.2">
      <c r="A30">
        <v>400129</v>
      </c>
      <c r="B30" s="3">
        <f>B6/B14</f>
        <v>0.71047898697008627</v>
      </c>
      <c r="C30" s="3">
        <f>C6/C14</f>
        <v>0.71026496643228854</v>
      </c>
      <c r="D30" s="3">
        <f>D6/D14</f>
        <v>0.71307915057915061</v>
      </c>
      <c r="E30" s="3">
        <f>E6/E14</f>
        <v>0.58949059201468568</v>
      </c>
      <c r="F30" s="3">
        <f>F6/F14</f>
        <v>0.56117094725214034</v>
      </c>
      <c r="G30" s="3">
        <f>G6/G14</f>
        <v>0.71621037018725664</v>
      </c>
      <c r="H30" s="3">
        <f>H6/H14</f>
        <v>0.69701492537313436</v>
      </c>
      <c r="I30" s="3">
        <f>I6/I14</f>
        <v>0.76152478007979618</v>
      </c>
      <c r="J30" s="3">
        <f>J6/J14</f>
        <v>0.73679156025694836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H8" sqref="H8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>
        <v>65624</v>
      </c>
      <c r="C2">
        <v>55306</v>
      </c>
      <c r="D2">
        <v>10318</v>
      </c>
      <c r="E2">
        <v>6935</v>
      </c>
      <c r="F2">
        <v>1806</v>
      </c>
      <c r="G2">
        <v>8754</v>
      </c>
      <c r="H2">
        <v>5717</v>
      </c>
      <c r="I2">
        <v>107515</v>
      </c>
      <c r="J2">
        <v>130727</v>
      </c>
    </row>
    <row r="3" spans="1:10" x14ac:dyDescent="0.2">
      <c r="A3" t="s">
        <v>11</v>
      </c>
      <c r="B3">
        <v>48722</v>
      </c>
      <c r="C3">
        <v>44205</v>
      </c>
      <c r="D3">
        <v>4517</v>
      </c>
      <c r="E3">
        <v>7302</v>
      </c>
      <c r="F3">
        <v>1770</v>
      </c>
      <c r="G3">
        <v>12662</v>
      </c>
      <c r="H3">
        <v>5716</v>
      </c>
      <c r="I3">
        <v>77243</v>
      </c>
      <c r="J3">
        <v>104693</v>
      </c>
    </row>
    <row r="4" spans="1:10" x14ac:dyDescent="0.2">
      <c r="A4" t="s">
        <v>12</v>
      </c>
      <c r="B4">
        <v>50696</v>
      </c>
      <c r="C4">
        <v>47306</v>
      </c>
      <c r="D4">
        <v>3390</v>
      </c>
      <c r="E4">
        <v>4097</v>
      </c>
      <c r="F4">
        <v>4625</v>
      </c>
      <c r="G4">
        <v>30096</v>
      </c>
      <c r="H4">
        <v>6461</v>
      </c>
      <c r="I4">
        <v>66076</v>
      </c>
      <c r="J4">
        <v>111355</v>
      </c>
    </row>
    <row r="5" spans="1:10" x14ac:dyDescent="0.2">
      <c r="A5" t="s">
        <v>13</v>
      </c>
      <c r="B5">
        <v>47277</v>
      </c>
      <c r="C5">
        <v>43966</v>
      </c>
      <c r="D5">
        <v>3311</v>
      </c>
      <c r="E5">
        <v>4167</v>
      </c>
      <c r="F5">
        <v>6966</v>
      </c>
      <c r="G5">
        <v>32622</v>
      </c>
      <c r="H5">
        <v>7237</v>
      </c>
      <c r="I5">
        <v>58663</v>
      </c>
      <c r="J5">
        <v>109655</v>
      </c>
    </row>
    <row r="6" spans="1:10" x14ac:dyDescent="0.2">
      <c r="A6" t="s">
        <v>14</v>
      </c>
      <c r="B6">
        <v>53568</v>
      </c>
      <c r="C6">
        <v>48378</v>
      </c>
      <c r="D6">
        <v>5190</v>
      </c>
      <c r="E6">
        <v>3782</v>
      </c>
      <c r="F6">
        <v>10300</v>
      </c>
      <c r="G6">
        <v>35482</v>
      </c>
      <c r="H6">
        <v>8804</v>
      </c>
      <c r="I6">
        <v>52280</v>
      </c>
      <c r="J6">
        <v>110648</v>
      </c>
    </row>
    <row r="7" spans="1:10" x14ac:dyDescent="0.2">
      <c r="A7" t="s">
        <v>15</v>
      </c>
      <c r="B7">
        <v>55045</v>
      </c>
      <c r="C7">
        <v>49111</v>
      </c>
      <c r="D7">
        <v>5934</v>
      </c>
      <c r="E7">
        <v>3015</v>
      </c>
      <c r="F7">
        <v>5599</v>
      </c>
      <c r="G7">
        <v>36105</v>
      </c>
      <c r="H7">
        <v>7165</v>
      </c>
      <c r="I7">
        <v>58062</v>
      </c>
      <c r="J7">
        <v>109946</v>
      </c>
    </row>
    <row r="8" spans="1:10" x14ac:dyDescent="0.2">
      <c r="A8" t="s">
        <v>16</v>
      </c>
      <c r="B8">
        <v>54543</v>
      </c>
      <c r="C8">
        <v>48045</v>
      </c>
      <c r="D8">
        <v>6498</v>
      </c>
      <c r="E8">
        <v>3348</v>
      </c>
      <c r="F8">
        <v>12963</v>
      </c>
      <c r="G8">
        <v>53430</v>
      </c>
      <c r="H8">
        <v>7882</v>
      </c>
      <c r="I8">
        <v>38523</v>
      </c>
      <c r="J8">
        <v>116146</v>
      </c>
    </row>
    <row r="9" spans="1:10" x14ac:dyDescent="0.2">
      <c r="A9" t="s">
        <v>17</v>
      </c>
      <c r="B9">
        <v>36389</v>
      </c>
      <c r="C9">
        <v>34267</v>
      </c>
      <c r="D9">
        <v>2122</v>
      </c>
      <c r="E9">
        <v>2785</v>
      </c>
      <c r="F9">
        <v>17723</v>
      </c>
      <c r="G9">
        <v>71857</v>
      </c>
      <c r="H9">
        <v>5832</v>
      </c>
      <c r="I9">
        <v>19034</v>
      </c>
      <c r="J9">
        <v>117231</v>
      </c>
    </row>
    <row r="10" spans="1:10" x14ac:dyDescent="0.2">
      <c r="A10" t="s">
        <v>18</v>
      </c>
      <c r="B10">
        <v>44737</v>
      </c>
      <c r="C10">
        <v>42199</v>
      </c>
      <c r="D10">
        <v>2538</v>
      </c>
      <c r="E10">
        <v>6462</v>
      </c>
      <c r="F10">
        <v>8349</v>
      </c>
      <c r="G10">
        <v>26990</v>
      </c>
      <c r="H10">
        <v>7814</v>
      </c>
      <c r="I10">
        <v>59085</v>
      </c>
      <c r="J10">
        <v>108700</v>
      </c>
    </row>
    <row r="11" spans="1:10" x14ac:dyDescent="0.2">
      <c r="A11" t="s">
        <v>19</v>
      </c>
      <c r="B11">
        <v>47703</v>
      </c>
      <c r="C11">
        <v>45296</v>
      </c>
      <c r="D11">
        <v>2407</v>
      </c>
      <c r="E11">
        <v>4212</v>
      </c>
      <c r="F11">
        <v>18865</v>
      </c>
      <c r="G11">
        <v>114521</v>
      </c>
      <c r="H11">
        <v>7101</v>
      </c>
      <c r="I11">
        <v>22080</v>
      </c>
      <c r="J11">
        <v>166779</v>
      </c>
    </row>
    <row r="12" spans="1:10" x14ac:dyDescent="0.2">
      <c r="A12" t="s">
        <v>20</v>
      </c>
      <c r="B12">
        <v>28824</v>
      </c>
      <c r="C12">
        <v>26848</v>
      </c>
      <c r="D12">
        <v>1976</v>
      </c>
      <c r="E12">
        <v>2165</v>
      </c>
      <c r="F12">
        <v>6629</v>
      </c>
      <c r="G12">
        <v>77084</v>
      </c>
      <c r="H12">
        <v>3994</v>
      </c>
      <c r="I12">
        <v>12330</v>
      </c>
      <c r="J12">
        <v>102202</v>
      </c>
    </row>
    <row r="13" spans="1:10" x14ac:dyDescent="0.2">
      <c r="A13" t="s">
        <v>21</v>
      </c>
      <c r="B13">
        <v>33228</v>
      </c>
      <c r="C13">
        <v>31664</v>
      </c>
      <c r="D13">
        <v>1564</v>
      </c>
      <c r="E13">
        <v>1790</v>
      </c>
      <c r="F13">
        <v>8399</v>
      </c>
      <c r="G13">
        <v>88557</v>
      </c>
      <c r="H13">
        <v>4040</v>
      </c>
      <c r="I13">
        <v>13061</v>
      </c>
      <c r="J13">
        <v>115847</v>
      </c>
    </row>
    <row r="14" spans="1:10" x14ac:dyDescent="0.2">
      <c r="A14" t="s">
        <v>22</v>
      </c>
      <c r="B14">
        <v>40321</v>
      </c>
      <c r="C14">
        <v>38278</v>
      </c>
      <c r="D14">
        <v>2043</v>
      </c>
      <c r="E14">
        <v>5648</v>
      </c>
      <c r="F14">
        <v>8771</v>
      </c>
      <c r="G14">
        <v>50404</v>
      </c>
      <c r="H14">
        <v>7077</v>
      </c>
      <c r="I14">
        <v>42646</v>
      </c>
      <c r="J14">
        <v>114546</v>
      </c>
    </row>
    <row r="15" spans="1:10" x14ac:dyDescent="0.2">
      <c r="A15" t="s">
        <v>23</v>
      </c>
      <c r="B15">
        <v>42808</v>
      </c>
      <c r="C15">
        <v>40875</v>
      </c>
      <c r="D15">
        <v>1933</v>
      </c>
      <c r="E15">
        <v>6571</v>
      </c>
      <c r="F15">
        <v>3613</v>
      </c>
      <c r="G15">
        <v>19635</v>
      </c>
      <c r="H15">
        <v>6624</v>
      </c>
      <c r="I15">
        <v>73814</v>
      </c>
      <c r="J15">
        <v>110257</v>
      </c>
    </row>
    <row r="16" spans="1:10" x14ac:dyDescent="0.2">
      <c r="A16" t="s">
        <v>24</v>
      </c>
      <c r="B16">
        <v>54490</v>
      </c>
      <c r="C16">
        <v>50346</v>
      </c>
      <c r="D16">
        <v>4144</v>
      </c>
      <c r="E16">
        <v>8716</v>
      </c>
      <c r="F16">
        <v>3621</v>
      </c>
      <c r="G16">
        <v>16181</v>
      </c>
      <c r="H16">
        <v>8040</v>
      </c>
      <c r="I16">
        <v>104015</v>
      </c>
      <c r="J16">
        <v>140573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outside_phx</vt:lpstr>
      <vt:lpstr>puma_total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Dara</cp:lastModifiedBy>
  <dcterms:created xsi:type="dcterms:W3CDTF">2023-05-07T19:44:35Z</dcterms:created>
  <dcterms:modified xsi:type="dcterms:W3CDTF">2023-05-07T19:51:31Z</dcterms:modified>
</cp:coreProperties>
</file>