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5300" tabRatio="500"/>
  </bookViews>
  <sheets>
    <sheet name="INFORME" sheetId="1" r:id="rId1"/>
    <sheet name="DATOS" sheetId="2" r:id="rId2"/>
  </sheets>
  <definedNames>
    <definedName name="_xlnm.Print_Area" localSheetId="0">INFORME!$A$1:$N$67,INFORME!$A$70:$M$148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29" i="1"/>
  <c r="A111" i="1"/>
  <c r="A112" i="1"/>
  <c r="A113" i="1"/>
  <c r="A114" i="1"/>
  <c r="A115" i="1"/>
  <c r="A116" i="1"/>
  <c r="A117" i="1"/>
  <c r="A118" i="1"/>
  <c r="A110" i="1"/>
  <c r="A109" i="1"/>
  <c r="A90" i="1"/>
  <c r="A91" i="1"/>
  <c r="A92" i="1"/>
  <c r="A93" i="1"/>
  <c r="A94" i="1"/>
  <c r="A95" i="1"/>
  <c r="A96" i="1"/>
  <c r="A97" i="1"/>
  <c r="A89" i="1"/>
  <c r="A88" i="1"/>
  <c r="A51" i="1"/>
  <c r="A52" i="1"/>
  <c r="A53" i="1"/>
  <c r="A54" i="1"/>
  <c r="A55" i="1"/>
  <c r="A56" i="1"/>
  <c r="A57" i="1"/>
  <c r="A58" i="1"/>
  <c r="A50" i="1"/>
  <c r="A49" i="1"/>
  <c r="A31" i="1"/>
  <c r="A32" i="1"/>
  <c r="A33" i="1"/>
  <c r="A34" i="1"/>
  <c r="A35" i="1"/>
  <c r="A36" i="1"/>
  <c r="A37" i="1"/>
  <c r="A38" i="1"/>
  <c r="A30" i="1"/>
  <c r="A29" i="1"/>
  <c r="L89" i="1"/>
  <c r="L90" i="1"/>
  <c r="L91" i="1"/>
  <c r="L92" i="1"/>
  <c r="L93" i="1"/>
  <c r="L94" i="1"/>
  <c r="L95" i="1"/>
  <c r="L96" i="1"/>
  <c r="L97" i="1"/>
  <c r="L88" i="1"/>
  <c r="C81" i="1"/>
  <c r="F110" i="1"/>
  <c r="H110" i="1"/>
  <c r="I110" i="1"/>
  <c r="J110" i="1"/>
  <c r="K110" i="1"/>
  <c r="L110" i="1"/>
  <c r="F111" i="1"/>
  <c r="H111" i="1"/>
  <c r="I111" i="1"/>
  <c r="J111" i="1"/>
  <c r="K111" i="1"/>
  <c r="L111" i="1"/>
  <c r="F112" i="1"/>
  <c r="H112" i="1"/>
  <c r="I112" i="1"/>
  <c r="J112" i="1"/>
  <c r="K112" i="1"/>
  <c r="L112" i="1"/>
  <c r="F113" i="1"/>
  <c r="H113" i="1"/>
  <c r="I113" i="1"/>
  <c r="J113" i="1"/>
  <c r="K113" i="1"/>
  <c r="L113" i="1"/>
  <c r="F114" i="1"/>
  <c r="H114" i="1"/>
  <c r="I114" i="1"/>
  <c r="J114" i="1"/>
  <c r="K114" i="1"/>
  <c r="L114" i="1"/>
  <c r="F115" i="1"/>
  <c r="H115" i="1"/>
  <c r="I115" i="1"/>
  <c r="J115" i="1"/>
  <c r="K115" i="1"/>
  <c r="L115" i="1"/>
  <c r="F116" i="1"/>
  <c r="H116" i="1"/>
  <c r="I116" i="1"/>
  <c r="J116" i="1"/>
  <c r="K116" i="1"/>
  <c r="L116" i="1"/>
  <c r="F117" i="1"/>
  <c r="H117" i="1"/>
  <c r="I117" i="1"/>
  <c r="J117" i="1"/>
  <c r="K117" i="1"/>
  <c r="L117" i="1"/>
  <c r="F118" i="1"/>
  <c r="H118" i="1"/>
  <c r="I118" i="1"/>
  <c r="J118" i="1"/>
  <c r="K118" i="1"/>
  <c r="L118" i="1"/>
  <c r="L109" i="1"/>
  <c r="J109" i="1"/>
  <c r="K109" i="1"/>
  <c r="I109" i="1"/>
  <c r="H109" i="1"/>
  <c r="F109" i="1"/>
  <c r="F89" i="1"/>
  <c r="H89" i="1"/>
  <c r="I89" i="1"/>
  <c r="J89" i="1"/>
  <c r="K89" i="1"/>
  <c r="F90" i="1"/>
  <c r="H90" i="1"/>
  <c r="I90" i="1"/>
  <c r="J90" i="1"/>
  <c r="K90" i="1"/>
  <c r="F91" i="1"/>
  <c r="H91" i="1"/>
  <c r="I91" i="1"/>
  <c r="J91" i="1"/>
  <c r="K91" i="1"/>
  <c r="F92" i="1"/>
  <c r="H92" i="1"/>
  <c r="I92" i="1"/>
  <c r="J92" i="1"/>
  <c r="K92" i="1"/>
  <c r="F93" i="1"/>
  <c r="H93" i="1"/>
  <c r="I93" i="1"/>
  <c r="J93" i="1"/>
  <c r="K93" i="1"/>
  <c r="F94" i="1"/>
  <c r="H94" i="1"/>
  <c r="I94" i="1"/>
  <c r="J94" i="1"/>
  <c r="K94" i="1"/>
  <c r="F95" i="1"/>
  <c r="H95" i="1"/>
  <c r="I95" i="1"/>
  <c r="J95" i="1"/>
  <c r="K95" i="1"/>
  <c r="F96" i="1"/>
  <c r="H96" i="1"/>
  <c r="I96" i="1"/>
  <c r="J96" i="1"/>
  <c r="K96" i="1"/>
  <c r="F97" i="1"/>
  <c r="H97" i="1"/>
  <c r="I97" i="1"/>
  <c r="J97" i="1"/>
  <c r="K97" i="1"/>
  <c r="H88" i="1"/>
  <c r="J88" i="1"/>
  <c r="K88" i="1"/>
  <c r="I88" i="1"/>
  <c r="F88" i="1"/>
  <c r="H50" i="1"/>
  <c r="I50" i="1"/>
  <c r="J50" i="1"/>
  <c r="K50" i="1"/>
  <c r="M50" i="1"/>
  <c r="L50" i="1"/>
  <c r="N50" i="1"/>
  <c r="F50" i="1"/>
  <c r="H51" i="1"/>
  <c r="I51" i="1"/>
  <c r="J51" i="1"/>
  <c r="K51" i="1"/>
  <c r="M51" i="1"/>
  <c r="L51" i="1"/>
  <c r="N51" i="1"/>
  <c r="F51" i="1"/>
  <c r="H52" i="1"/>
  <c r="I52" i="1"/>
  <c r="J52" i="1"/>
  <c r="K52" i="1"/>
  <c r="M52" i="1"/>
  <c r="L52" i="1"/>
  <c r="N52" i="1"/>
  <c r="F52" i="1"/>
  <c r="H53" i="1"/>
  <c r="I53" i="1"/>
  <c r="J53" i="1"/>
  <c r="K53" i="1"/>
  <c r="M53" i="1"/>
  <c r="L53" i="1"/>
  <c r="N53" i="1"/>
  <c r="F53" i="1"/>
  <c r="I54" i="1"/>
  <c r="H54" i="1"/>
  <c r="J54" i="1"/>
  <c r="K54" i="1"/>
  <c r="M54" i="1"/>
  <c r="L54" i="1"/>
  <c r="N54" i="1"/>
  <c r="F54" i="1"/>
  <c r="H55" i="1"/>
  <c r="I55" i="1"/>
  <c r="J55" i="1"/>
  <c r="K55" i="1"/>
  <c r="M55" i="1"/>
  <c r="L55" i="1"/>
  <c r="N55" i="1"/>
  <c r="F55" i="1"/>
  <c r="H56" i="1"/>
  <c r="I56" i="1"/>
  <c r="J56" i="1"/>
  <c r="K56" i="1"/>
  <c r="M56" i="1"/>
  <c r="L56" i="1"/>
  <c r="N56" i="1"/>
  <c r="F56" i="1"/>
  <c r="H57" i="1"/>
  <c r="I57" i="1"/>
  <c r="J57" i="1"/>
  <c r="K57" i="1"/>
  <c r="M57" i="1"/>
  <c r="L57" i="1"/>
  <c r="N57" i="1"/>
  <c r="F57" i="1"/>
  <c r="H58" i="1"/>
  <c r="I58" i="1"/>
  <c r="J58" i="1"/>
  <c r="K58" i="1"/>
  <c r="M58" i="1"/>
  <c r="L58" i="1"/>
  <c r="N58" i="1"/>
  <c r="F58" i="1"/>
  <c r="H49" i="1"/>
  <c r="I49" i="1"/>
  <c r="J49" i="1"/>
  <c r="K49" i="1"/>
  <c r="M49" i="1"/>
  <c r="L49" i="1"/>
  <c r="N49" i="1"/>
  <c r="F49" i="1"/>
  <c r="N30" i="1"/>
  <c r="N31" i="1"/>
  <c r="N32" i="1"/>
  <c r="N33" i="1"/>
  <c r="N34" i="1"/>
  <c r="N35" i="1"/>
  <c r="N36" i="1"/>
  <c r="N37" i="1"/>
  <c r="N38" i="1"/>
  <c r="N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M29" i="1"/>
  <c r="L29" i="1"/>
  <c r="K29" i="1"/>
  <c r="J29" i="1"/>
  <c r="H30" i="1"/>
  <c r="H31" i="1"/>
  <c r="H32" i="1"/>
  <c r="H33" i="1"/>
  <c r="H34" i="1"/>
  <c r="H35" i="1"/>
  <c r="H36" i="1"/>
  <c r="H37" i="1"/>
  <c r="H38" i="1"/>
  <c r="H29" i="1"/>
  <c r="F30" i="1"/>
  <c r="F31" i="1"/>
  <c r="F32" i="1"/>
  <c r="F33" i="1"/>
  <c r="F34" i="1"/>
  <c r="F35" i="1"/>
  <c r="F36" i="1"/>
  <c r="F37" i="1"/>
  <c r="F38" i="1"/>
  <c r="F2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C109" i="1"/>
  <c r="D109" i="1"/>
  <c r="B109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C88" i="1"/>
  <c r="D88" i="1"/>
  <c r="B88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D49" i="1"/>
  <c r="C49" i="1"/>
  <c r="B49" i="1"/>
</calcChain>
</file>

<file path=xl/sharedStrings.xml><?xml version="1.0" encoding="utf-8"?>
<sst xmlns="http://schemas.openxmlformats.org/spreadsheetml/2006/main" count="265" uniqueCount="185">
  <si>
    <t>Universidad Austral de Chile - Facultad de Ciencias Forestales y Recursos Naturales</t>
    <phoneticPr fontId="0" type="noConversion"/>
  </si>
  <si>
    <t>Laboratorio de Nutrición y Suelos Forestales</t>
    <phoneticPr fontId="0" type="noConversion"/>
  </si>
  <si>
    <t>CASILLA   567 - VALDIVIA      FONOFAX  (63)  221431     labnsf@uach.cl</t>
    <phoneticPr fontId="0" type="noConversion"/>
  </si>
  <si>
    <t>http://www.uach.cl/labsuelosforestales</t>
  </si>
  <si>
    <t>Solicitante</t>
    <phoneticPr fontId="0" type="noConversion"/>
  </si>
  <si>
    <t>Empresa</t>
    <phoneticPr fontId="0" type="noConversion"/>
  </si>
  <si>
    <t>Fecha ingreso</t>
    <phoneticPr fontId="0" type="noConversion"/>
  </si>
  <si>
    <t>Archivo</t>
    <phoneticPr fontId="0" type="noConversion"/>
  </si>
  <si>
    <t>Identificación</t>
  </si>
  <si>
    <t>Prof. (cm)</t>
  </si>
  <si>
    <t>pH</t>
  </si>
  <si>
    <t>(agua)</t>
  </si>
  <si>
    <t>(KCl)</t>
  </si>
  <si>
    <t>P</t>
  </si>
  <si>
    <t>Na</t>
  </si>
  <si>
    <t>K</t>
  </si>
  <si>
    <t>Ca</t>
  </si>
  <si>
    <t>Mg</t>
  </si>
  <si>
    <t>S</t>
  </si>
  <si>
    <t>Al</t>
  </si>
  <si>
    <t>(cmol+/kg)</t>
  </si>
  <si>
    <t>Nt digestión Kjeldahl. N-Nitrato en extracto Ca(OH)2 saturado; S-Sulfato en extracto fosfato de calcio; Al de intercambio en extracto KCl 1M.</t>
    <phoneticPr fontId="0" type="noConversion"/>
  </si>
  <si>
    <t>&lt; 5.0</t>
  </si>
  <si>
    <t>5,1 - 5,5</t>
  </si>
  <si>
    <t>5,6 - 6,0</t>
  </si>
  <si>
    <t>6,1 - 7,3</t>
  </si>
  <si>
    <t>&gt;7,3</t>
  </si>
  <si>
    <t>&lt; 4,0</t>
  </si>
  <si>
    <t>4,1 - 5,0</t>
  </si>
  <si>
    <t>5,1 - 5,8</t>
  </si>
  <si>
    <t>5,9 - 7,0</t>
  </si>
  <si>
    <t>&gt; 7,0</t>
  </si>
  <si>
    <t>VALORES DE REFERENCIA</t>
  </si>
  <si>
    <t>Muy Bajo</t>
  </si>
  <si>
    <t>Bajo</t>
  </si>
  <si>
    <t>Medio</t>
  </si>
  <si>
    <t>Alto</t>
  </si>
  <si>
    <t>Muy Alto</t>
  </si>
  <si>
    <t>5,1 - 10,0</t>
  </si>
  <si>
    <t>&lt; 10</t>
  </si>
  <si>
    <t>&lt; 3</t>
  </si>
  <si>
    <t>3 - 5</t>
  </si>
  <si>
    <t>6 - 8</t>
  </si>
  <si>
    <t>9 - 12</t>
  </si>
  <si>
    <t>&gt; 12</t>
  </si>
  <si>
    <t>&lt; 50</t>
  </si>
  <si>
    <t>50 - 120</t>
  </si>
  <si>
    <t>121 - 240</t>
  </si>
  <si>
    <t>241 - 360</t>
  </si>
  <si>
    <t>&gt; 360</t>
  </si>
  <si>
    <t>&lt; 40</t>
  </si>
  <si>
    <t>40 - 80</t>
  </si>
  <si>
    <t>81 - 160</t>
  </si>
  <si>
    <t>161 - 300</t>
  </si>
  <si>
    <t>&gt; 300</t>
  </si>
  <si>
    <t>50 - 200</t>
  </si>
  <si>
    <t>201 - 500</t>
  </si>
  <si>
    <t>501 - 1000</t>
  </si>
  <si>
    <t>&gt; 1000</t>
  </si>
  <si>
    <t>&lt; 30</t>
  </si>
  <si>
    <t>30 - 60</t>
  </si>
  <si>
    <t>61 - 120</t>
  </si>
  <si>
    <t>&gt; 240</t>
  </si>
  <si>
    <t>&lt; 4</t>
  </si>
  <si>
    <t>4 - 8</t>
  </si>
  <si>
    <t>13 - 20</t>
  </si>
  <si>
    <t>&gt; 20</t>
  </si>
  <si>
    <t>&lt; 0,2</t>
  </si>
  <si>
    <t>0,2 - 0,5</t>
  </si>
  <si>
    <t>&gt; 2,0</t>
  </si>
  <si>
    <t>(para suelos forestales)</t>
  </si>
  <si>
    <t>El Laboratorio de Nutrición y Suelos Forestales no se hace responsable por la toma de muestra.</t>
  </si>
  <si>
    <t>Gisela Romeny Kunstmann</t>
  </si>
  <si>
    <t>Jefa de Laboratorio</t>
  </si>
  <si>
    <t>&lt; 250</t>
  </si>
  <si>
    <t>250 - 500</t>
  </si>
  <si>
    <t>1001 - 2000</t>
  </si>
  <si>
    <t>&gt; 2000</t>
  </si>
  <si>
    <t>10 - 25</t>
  </si>
  <si>
    <t>26 - 50</t>
  </si>
  <si>
    <t>51 - 100</t>
  </si>
  <si>
    <t>&gt;100</t>
  </si>
  <si>
    <t>&lt; 0,1</t>
  </si>
  <si>
    <t>&gt; 5,0</t>
  </si>
  <si>
    <t>0,5 - 1,0</t>
  </si>
  <si>
    <t>1,0 - 1,7</t>
  </si>
  <si>
    <t>&gt; 1,7</t>
  </si>
  <si>
    <t>&lt; 0,10</t>
  </si>
  <si>
    <t>0,10 - 0,20</t>
  </si>
  <si>
    <t>0,20 - 0,41</t>
  </si>
  <si>
    <t>0,41 - 0,77</t>
  </si>
  <si>
    <t>&gt; 0,77</t>
  </si>
  <si>
    <t>&lt; 0,25</t>
  </si>
  <si>
    <t>0,25 - 1,0</t>
  </si>
  <si>
    <t>1,0 - 2,5</t>
  </si>
  <si>
    <t>2,5 - 5,0</t>
  </si>
  <si>
    <t>0,25 - 0,50</t>
  </si>
  <si>
    <t>0,50 - 1,0</t>
  </si>
  <si>
    <t>1,0 - 2,0</t>
  </si>
  <si>
    <t>0,1 - 0,3</t>
  </si>
  <si>
    <t>0,3 - 0,6</t>
  </si>
  <si>
    <t>0,6 - 1,1</t>
  </si>
  <si>
    <t>&gt; 1,1</t>
  </si>
  <si>
    <t>&lt; 2,5</t>
  </si>
  <si>
    <t>10,1 - 15,0</t>
  </si>
  <si>
    <t>&gt; 15,0</t>
  </si>
  <si>
    <t>Suma Bases</t>
  </si>
  <si>
    <t>Nº</t>
  </si>
  <si>
    <t>Lab.</t>
  </si>
  <si>
    <t>Lab</t>
  </si>
  <si>
    <r>
      <t xml:space="preserve">Al </t>
    </r>
    <r>
      <rPr>
        <sz val="8"/>
        <color rgb="FF000000"/>
        <rFont val="Verdana"/>
      </rPr>
      <t>(intercambio)</t>
    </r>
  </si>
  <si>
    <t>*valores de referencia son solo una orientación.</t>
  </si>
  <si>
    <t>Ct</t>
  </si>
  <si>
    <t>Nt</t>
  </si>
  <si>
    <t>Informe de análisis químico de suelo - hoja 1</t>
  </si>
  <si>
    <t>M.O.</t>
  </si>
  <si>
    <t>(%)</t>
  </si>
  <si>
    <t xml:space="preserve">           Fecha emisión</t>
  </si>
  <si>
    <t>&lt; 0,6</t>
  </si>
  <si>
    <t>0,6 - 1,5</t>
  </si>
  <si>
    <t>1,6 - 5,0</t>
  </si>
  <si>
    <t>&gt; 10,0</t>
  </si>
  <si>
    <t>(mg/kg)</t>
  </si>
  <si>
    <t>Informe de análisis químico de suelo - hoja 2</t>
  </si>
  <si>
    <t>ARCHIVO</t>
  </si>
  <si>
    <t>C/N</t>
  </si>
  <si>
    <r>
      <t>N-NO</t>
    </r>
    <r>
      <rPr>
        <vertAlign val="subscript"/>
        <sz val="10"/>
        <color theme="1"/>
        <rFont val="Verdana"/>
      </rPr>
      <t>3</t>
    </r>
  </si>
  <si>
    <t>B</t>
  </si>
  <si>
    <t>Fe</t>
  </si>
  <si>
    <t>Mn</t>
  </si>
  <si>
    <t>Cu</t>
  </si>
  <si>
    <t>Zn</t>
  </si>
  <si>
    <r>
      <t xml:space="preserve">Al </t>
    </r>
    <r>
      <rPr>
        <sz val="8"/>
        <color theme="1"/>
        <rFont val="Verdana"/>
      </rPr>
      <t>(extraíble)</t>
    </r>
  </si>
  <si>
    <r>
      <t>TECNICAS ANALITICAS UTILIZADAS</t>
    </r>
    <r>
      <rPr>
        <sz val="9"/>
        <rFont val="Verdana"/>
      </rPr>
      <t xml:space="preserve">: pH en agua destilada y sol.KCl 0.1N en relación suelo:solución=1:2.5. P disponible o extracto Olsen. </t>
    </r>
  </si>
  <si>
    <r>
      <t>EQUIVALENCIA DE UNIDADES</t>
    </r>
    <r>
      <rPr>
        <sz val="9"/>
        <rFont val="Verdana"/>
      </rPr>
      <t>: 1mg/kg = 1ppm;  1cmol+/kg = 1meq/100g</t>
    </r>
  </si>
  <si>
    <t>&lt; 0,08</t>
  </si>
  <si>
    <t>0,08 - 0,15</t>
  </si>
  <si>
    <t>0,16 - 0,35</t>
  </si>
  <si>
    <t>0,36 - 0,65</t>
  </si>
  <si>
    <t>&gt; 0,65</t>
  </si>
  <si>
    <t>10 - 20</t>
  </si>
  <si>
    <t>21 - 30</t>
  </si>
  <si>
    <t>31 - 40</t>
  </si>
  <si>
    <t>&gt; 40</t>
  </si>
  <si>
    <t>0,6 - 1,0</t>
  </si>
  <si>
    <t>1,1 - 2,0</t>
  </si>
  <si>
    <t>&lt; 15</t>
  </si>
  <si>
    <t>15 - 30</t>
  </si>
  <si>
    <t>31 - 80</t>
  </si>
  <si>
    <t>81 - 150</t>
  </si>
  <si>
    <t>&gt; 150</t>
  </si>
  <si>
    <t>&lt; 5</t>
  </si>
  <si>
    <t>5 - 15</t>
  </si>
  <si>
    <t>16 - 30</t>
  </si>
  <si>
    <t>&gt; 80</t>
  </si>
  <si>
    <t>&lt; 1</t>
  </si>
  <si>
    <t>1 - 2,5</t>
  </si>
  <si>
    <t>2,6 - 6,0</t>
  </si>
  <si>
    <t>6,1 - 12</t>
  </si>
  <si>
    <t>0,1 - 0,5</t>
  </si>
  <si>
    <t>0,6 - 2,5</t>
  </si>
  <si>
    <t>2,6 - 5,0</t>
  </si>
  <si>
    <t>1 - 2,6</t>
  </si>
  <si>
    <t>2,7 - 9</t>
  </si>
  <si>
    <t>9 - 18</t>
  </si>
  <si>
    <t>&gt; 18</t>
  </si>
  <si>
    <t>Resultados de los Análisis  (lecturas)</t>
  </si>
  <si>
    <t>Nº de laboratorio</t>
  </si>
  <si>
    <t>P (Olsen)</t>
  </si>
  <si>
    <t>Ct - lect.</t>
  </si>
  <si>
    <t>Ct - peso</t>
  </si>
  <si>
    <t>pH KCl</t>
  </si>
  <si>
    <t>Al (ext)</t>
  </si>
  <si>
    <r>
      <t>N-NO</t>
    </r>
    <r>
      <rPr>
        <b/>
        <vertAlign val="subscript"/>
        <sz val="12"/>
        <color theme="1"/>
        <rFont val="Calibri"/>
        <scheme val="minor"/>
      </rPr>
      <t>3</t>
    </r>
  </si>
  <si>
    <t>CICE</t>
  </si>
  <si>
    <t>Sat. Al</t>
  </si>
  <si>
    <t>10,1 - 30,0</t>
  </si>
  <si>
    <t>&gt; 30</t>
  </si>
  <si>
    <t>&lt; 2,6</t>
  </si>
  <si>
    <t>2,6 - 5,3</t>
  </si>
  <si>
    <t>5,4 - 10,6</t>
  </si>
  <si>
    <t>10,7 - 16,1</t>
  </si>
  <si>
    <t>&gt; 16,1</t>
  </si>
  <si>
    <t>Ct oxidación con dicromato de sodio ác. Sulfúrico. B en extracto CaCl2 0.15% a ebullición 5 minutos.</t>
  </si>
  <si>
    <t xml:space="preserve">Na, K, Ca, Mg en extracto Acetato de amonio a pH 7. Fe, Mn, Cu, Zn y Al (extraíble) en extracto Acetato de amonio a pH 4.8-DTPA.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</si>
</sst>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yy"/>
    <numFmt numFmtId="165" formatCode="0.0"/>
  </numFmts>
  <fonts count="23" x14ac:knownFonts="1">
    <font>
      <sz val="12"/>
      <color theme="1"/>
      <name val="Calibri"/>
      <family val="2"/>
      <scheme val="minor"/>
    </font>
    <font>
      <u/>
      <sz val="7.5"/>
      <color indexed="12"/>
      <name val="Arial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</font>
    <font>
      <sz val="10"/>
      <name val="Verdana"/>
    </font>
    <font>
      <b/>
      <sz val="10"/>
      <name val="Verdana"/>
    </font>
    <font>
      <b/>
      <u/>
      <sz val="10"/>
      <color indexed="12"/>
      <name val="Verdana"/>
    </font>
    <font>
      <sz val="10"/>
      <color rgb="FF000000"/>
      <name val="Verdana"/>
    </font>
    <font>
      <sz val="8"/>
      <color theme="1"/>
      <name val="Verdana"/>
    </font>
    <font>
      <b/>
      <sz val="12"/>
      <color theme="1"/>
      <name val="Calibri"/>
      <family val="2"/>
      <scheme val="minor"/>
    </font>
    <font>
      <sz val="8"/>
      <color rgb="FF000000"/>
      <name val="Verdana"/>
    </font>
    <font>
      <sz val="9"/>
      <color theme="1"/>
      <name val="Verdana"/>
    </font>
    <font>
      <b/>
      <sz val="11"/>
      <name val="Verdana"/>
    </font>
    <font>
      <vertAlign val="subscript"/>
      <sz val="10"/>
      <color theme="1"/>
      <name val="Verdana"/>
    </font>
    <font>
      <b/>
      <sz val="9"/>
      <name val="Verdana"/>
    </font>
    <font>
      <sz val="9"/>
      <name val="Verdana"/>
    </font>
    <font>
      <sz val="9"/>
      <color theme="1"/>
      <name val="Calibri"/>
      <family val="2"/>
      <scheme val="minor"/>
    </font>
    <font>
      <b/>
      <sz val="9"/>
      <color theme="1"/>
      <name val="Verdana"/>
    </font>
    <font>
      <b/>
      <sz val="10"/>
      <name val="Arial"/>
    </font>
    <font>
      <sz val="10"/>
      <name val="Arial"/>
    </font>
    <font>
      <b/>
      <vertAlign val="subscript"/>
      <sz val="12"/>
      <color theme="1"/>
      <name val="Calibri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1" applyFont="1" applyBorder="1" applyAlignment="1" applyProtection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0" xfId="0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9" fillId="0" borderId="0" xfId="0" quotePrefix="1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/>
    <xf numFmtId="0" fontId="5" fillId="0" borderId="8" xfId="0" applyFont="1" applyBorder="1" applyAlignment="1">
      <alignment horizontal="center"/>
    </xf>
    <xf numFmtId="0" fontId="13" fillId="0" borderId="0" xfId="0" applyFont="1" applyBorder="1"/>
    <xf numFmtId="0" fontId="4" fillId="0" borderId="10" xfId="0" applyFont="1" applyBorder="1" applyAlignment="1">
      <alignment horizontal="center"/>
    </xf>
    <xf numFmtId="0" fontId="4" fillId="0" borderId="16" xfId="0" applyFont="1" applyBorder="1"/>
    <xf numFmtId="0" fontId="15" fillId="0" borderId="0" xfId="0" quotePrefix="1" applyFont="1" applyBorder="1" applyAlignment="1">
      <alignment horizontal="left"/>
    </xf>
    <xf numFmtId="0" fontId="16" fillId="0" borderId="0" xfId="0" quotePrefix="1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5" fillId="0" borderId="0" xfId="0" quotePrefix="1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0" xfId="0" applyFont="1"/>
    <xf numFmtId="0" fontId="19" fillId="2" borderId="12" xfId="0" applyFont="1" applyFill="1" applyBorder="1" applyAlignment="1">
      <alignment horizontal="center"/>
    </xf>
    <xf numFmtId="0" fontId="19" fillId="2" borderId="16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0" fillId="0" borderId="12" xfId="0" applyBorder="1"/>
    <xf numFmtId="0" fontId="0" fillId="0" borderId="1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25" xfId="0" applyBorder="1"/>
    <xf numFmtId="0" fontId="10" fillId="2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4" fillId="0" borderId="15" xfId="0" applyFont="1" applyBorder="1"/>
    <xf numFmtId="0" fontId="4" fillId="0" borderId="25" xfId="0" applyFont="1" applyBorder="1"/>
    <xf numFmtId="0" fontId="4" fillId="0" borderId="34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3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0" xfId="0" applyFont="1" applyBorder="1"/>
    <xf numFmtId="0" fontId="4" fillId="0" borderId="27" xfId="0" applyFont="1" applyBorder="1"/>
    <xf numFmtId="0" fontId="4" fillId="0" borderId="7" xfId="0" applyFont="1" applyBorder="1"/>
    <xf numFmtId="0" fontId="4" fillId="0" borderId="33" xfId="0" applyFont="1" applyBorder="1"/>
    <xf numFmtId="0" fontId="4" fillId="0" borderId="35" xfId="0" applyFont="1" applyBorder="1"/>
    <xf numFmtId="0" fontId="4" fillId="0" borderId="20" xfId="0" applyFont="1" applyBorder="1"/>
    <xf numFmtId="0" fontId="4" fillId="0" borderId="41" xfId="0" applyFont="1" applyBorder="1"/>
    <xf numFmtId="0" fontId="4" fillId="0" borderId="42" xfId="0" applyFont="1" applyBorder="1"/>
    <xf numFmtId="0" fontId="4" fillId="0" borderId="24" xfId="0" applyFont="1" applyBorder="1"/>
    <xf numFmtId="0" fontId="4" fillId="0" borderId="23" xfId="0" applyFont="1" applyBorder="1"/>
    <xf numFmtId="0" fontId="4" fillId="0" borderId="43" xfId="0" applyFont="1" applyBorder="1"/>
    <xf numFmtId="0" fontId="4" fillId="0" borderId="44" xfId="0" applyFont="1" applyBorder="1"/>
    <xf numFmtId="0" fontId="4" fillId="0" borderId="14" xfId="0" applyFont="1" applyBorder="1"/>
    <xf numFmtId="0" fontId="4" fillId="0" borderId="45" xfId="0" applyFont="1" applyBorder="1"/>
    <xf numFmtId="0" fontId="4" fillId="0" borderId="6" xfId="0" applyFont="1" applyBorder="1"/>
    <xf numFmtId="0" fontId="4" fillId="0" borderId="36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8" xfId="0" applyFont="1" applyBorder="1"/>
    <xf numFmtId="0" fontId="4" fillId="0" borderId="22" xfId="0" applyFont="1" applyBorder="1"/>
    <xf numFmtId="0" fontId="4" fillId="0" borderId="43" xfId="0" applyFont="1" applyBorder="1" applyAlignment="1">
      <alignment horizontal="center"/>
    </xf>
    <xf numFmtId="0" fontId="4" fillId="0" borderId="29" xfId="0" applyFont="1" applyBorder="1" applyAlignment="1"/>
    <xf numFmtId="0" fontId="8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164" fontId="4" fillId="0" borderId="16" xfId="0" applyNumberFormat="1" applyFont="1" applyBorder="1"/>
    <xf numFmtId="0" fontId="4" fillId="0" borderId="28" xfId="0" applyFont="1" applyBorder="1" applyAlignment="1">
      <alignment horizontal="center"/>
    </xf>
    <xf numFmtId="0" fontId="4" fillId="0" borderId="46" xfId="0" applyFont="1" applyBorder="1"/>
    <xf numFmtId="0" fontId="4" fillId="0" borderId="26" xfId="0" applyFont="1" applyBorder="1"/>
    <xf numFmtId="0" fontId="4" fillId="0" borderId="5" xfId="0" applyFont="1" applyBorder="1"/>
    <xf numFmtId="0" fontId="4" fillId="0" borderId="36" xfId="0" applyFont="1" applyBorder="1"/>
    <xf numFmtId="0" fontId="4" fillId="0" borderId="29" xfId="0" applyFont="1" applyBorder="1"/>
    <xf numFmtId="17" fontId="12" fillId="0" borderId="22" xfId="0" quotePrefix="1" applyNumberFormat="1" applyFont="1" applyBorder="1" applyAlignment="1">
      <alignment horizontal="center"/>
    </xf>
    <xf numFmtId="0" fontId="22" fillId="0" borderId="15" xfId="0" applyFont="1" applyBorder="1"/>
    <xf numFmtId="0" fontId="20" fillId="0" borderId="15" xfId="0" applyFont="1" applyBorder="1"/>
    <xf numFmtId="165" fontId="4" fillId="0" borderId="28" xfId="0" applyNumberFormat="1" applyFont="1" applyBorder="1"/>
    <xf numFmtId="165" fontId="4" fillId="0" borderId="22" xfId="0" applyNumberFormat="1" applyFont="1" applyBorder="1"/>
    <xf numFmtId="1" fontId="4" fillId="0" borderId="45" xfId="0" applyNumberFormat="1" applyFont="1" applyBorder="1"/>
    <xf numFmtId="1" fontId="4" fillId="0" borderId="28" xfId="0" applyNumberFormat="1" applyFont="1" applyBorder="1"/>
    <xf numFmtId="1" fontId="4" fillId="0" borderId="22" xfId="0" applyNumberFormat="1" applyFont="1" applyBorder="1"/>
    <xf numFmtId="1" fontId="4" fillId="0" borderId="6" xfId="0" applyNumberFormat="1" applyFont="1" applyBorder="1"/>
    <xf numFmtId="165" fontId="4" fillId="0" borderId="45" xfId="0" applyNumberFormat="1" applyFont="1" applyBorder="1"/>
    <xf numFmtId="165" fontId="4" fillId="0" borderId="6" xfId="0" applyNumberFormat="1" applyFont="1" applyBorder="1"/>
    <xf numFmtId="2" fontId="4" fillId="0" borderId="28" xfId="0" applyNumberFormat="1" applyFont="1" applyBorder="1"/>
    <xf numFmtId="2" fontId="4" fillId="0" borderId="22" xfId="0" applyNumberFormat="1" applyFont="1" applyBorder="1"/>
    <xf numFmtId="2" fontId="4" fillId="0" borderId="45" xfId="0" applyNumberFormat="1" applyFont="1" applyBorder="1"/>
    <xf numFmtId="2" fontId="4" fillId="0" borderId="6" xfId="0" applyNumberFormat="1" applyFont="1" applyBorder="1"/>
    <xf numFmtId="0" fontId="4" fillId="0" borderId="0" xfId="0" applyFont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5" fillId="0" borderId="5" xfId="0" applyNumberFormat="1" applyFont="1" applyBorder="1" applyAlignment="1">
      <alignment horizontal="left"/>
    </xf>
    <xf numFmtId="164" fontId="5" fillId="0" borderId="7" xfId="0" applyNumberFormat="1" applyFont="1" applyBorder="1" applyAlignment="1">
      <alignment horizontal="left"/>
    </xf>
    <xf numFmtId="0" fontId="4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289560</xdr:colOff>
      <xdr:row>1</xdr:row>
      <xdr:rowOff>27940</xdr:rowOff>
    </xdr:from>
    <xdr:to>
      <xdr:col>12</xdr:col>
      <xdr:colOff>487680</xdr:colOff>
      <xdr:row>8</xdr:row>
      <xdr:rowOff>15240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3960" y="190500"/>
          <a:ext cx="949960" cy="12268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ach.cl/labsuelosforestales" TargetMode="External"/><Relationship Id="rId2" Type="http://schemas.openxmlformats.org/officeDocument/2006/relationships/hyperlink" Target="http://www.uach.cl/labsuelosforestale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U147"/>
  <sheetViews>
    <sheetView tabSelected="1" topLeftCell="A96" zoomScale="125" zoomScaleNormal="125" zoomScalePageLayoutView="125" workbookViewId="0">
      <selection activeCell="N149" sqref="N149"/>
    </sheetView>
  </sheetViews>
  <sheetFormatPr baseColWidth="10" defaultRowHeight="13" x14ac:dyDescent="0"/>
  <cols>
    <col min="1" max="1" width="6.83203125" style="1" customWidth="1"/>
    <col min="2" max="2" width="11.33203125" style="2" customWidth="1"/>
    <col min="3" max="3" width="16.83203125" style="2" customWidth="1"/>
    <col min="4" max="4" width="10.83203125" style="2" customWidth="1"/>
    <col min="5" max="5" width="2" style="2" customWidth="1"/>
    <col min="6" max="6" width="9.6640625" style="2" customWidth="1"/>
    <col min="7" max="7" width="1.5" style="2" customWidth="1"/>
    <col min="8" max="9" width="9.5" style="2" customWidth="1"/>
    <col min="10" max="10" width="9.83203125" style="2" bestFit="1" customWidth="1"/>
    <col min="11" max="11" width="10.1640625" style="2" customWidth="1"/>
    <col min="12" max="12" width="9.83203125" style="2" bestFit="1" customWidth="1"/>
    <col min="13" max="13" width="11.83203125" style="2" customWidth="1"/>
    <col min="14" max="14" width="11.6640625" style="2" customWidth="1"/>
    <col min="15" max="15" width="1.33203125" style="2" customWidth="1"/>
    <col min="16" max="16" width="10.83203125" style="2" bestFit="1" customWidth="1"/>
    <col min="17" max="16384" width="10.83203125" style="2"/>
  </cols>
  <sheetData>
    <row r="2" spans="1:12">
      <c r="G2" s="3" t="s">
        <v>0</v>
      </c>
      <c r="H2" s="3"/>
    </row>
    <row r="3" spans="1:12" ht="21" customHeight="1">
      <c r="G3" s="4" t="s">
        <v>1</v>
      </c>
      <c r="H3" s="3"/>
    </row>
    <row r="4" spans="1:12">
      <c r="G4" s="5" t="s">
        <v>2</v>
      </c>
      <c r="H4" s="5"/>
    </row>
    <row r="5" spans="1:12">
      <c r="G5" s="6" t="s">
        <v>3</v>
      </c>
      <c r="H5" s="6"/>
    </row>
    <row r="6" spans="1:12">
      <c r="G6" s="6"/>
      <c r="H6" s="6"/>
    </row>
    <row r="7" spans="1:12">
      <c r="G7" s="6"/>
      <c r="H7" s="6"/>
    </row>
    <row r="8" spans="1:12">
      <c r="A8" s="18"/>
      <c r="G8" s="6"/>
      <c r="H8" s="6"/>
    </row>
    <row r="10" spans="1:12" ht="12" customHeight="1" thickBot="1"/>
    <row r="11" spans="1:12" ht="5" customHeight="1">
      <c r="B11" s="7"/>
      <c r="C11" s="8"/>
      <c r="D11" s="8"/>
      <c r="E11" s="8"/>
      <c r="F11" s="8"/>
      <c r="G11" s="8"/>
      <c r="H11" s="8"/>
      <c r="I11" s="8"/>
      <c r="J11" s="8"/>
      <c r="K11" s="8"/>
      <c r="L11" s="9"/>
    </row>
    <row r="12" spans="1:12">
      <c r="B12" s="10"/>
      <c r="C12" s="11" t="s">
        <v>4</v>
      </c>
      <c r="D12" s="127"/>
      <c r="E12" s="128"/>
      <c r="F12" s="129"/>
      <c r="G12" s="130" t="s">
        <v>5</v>
      </c>
      <c r="H12" s="131"/>
      <c r="I12" s="121"/>
      <c r="J12" s="122"/>
      <c r="K12" s="13"/>
      <c r="L12" s="14"/>
    </row>
    <row r="13" spans="1:12">
      <c r="B13" s="10"/>
      <c r="C13" s="11"/>
      <c r="D13" s="11"/>
      <c r="E13" s="11"/>
      <c r="F13" s="11"/>
      <c r="G13" s="11"/>
      <c r="H13" s="11"/>
      <c r="I13" s="13"/>
      <c r="J13" s="13"/>
      <c r="K13" s="13"/>
      <c r="L13" s="14"/>
    </row>
    <row r="14" spans="1:12">
      <c r="B14" s="10"/>
      <c r="C14" s="11" t="s">
        <v>6</v>
      </c>
      <c r="D14" s="123"/>
      <c r="E14" s="124"/>
      <c r="F14" s="5"/>
      <c r="G14" s="5" t="s">
        <v>117</v>
      </c>
      <c r="H14" s="24"/>
      <c r="I14" s="123"/>
      <c r="J14" s="124"/>
      <c r="K14" s="13"/>
      <c r="L14" s="14"/>
    </row>
    <row r="15" spans="1:12">
      <c r="B15" s="10"/>
      <c r="C15" s="11"/>
      <c r="D15" s="11"/>
      <c r="E15" s="11"/>
      <c r="F15" s="11"/>
      <c r="G15" s="11"/>
      <c r="H15" s="11"/>
      <c r="I15" s="13"/>
      <c r="J15" s="13"/>
      <c r="K15" s="13"/>
      <c r="L15" s="14"/>
    </row>
    <row r="16" spans="1:12">
      <c r="B16" s="10"/>
      <c r="C16" s="11" t="s">
        <v>7</v>
      </c>
      <c r="D16" s="123"/>
      <c r="E16" s="124"/>
      <c r="F16" s="5"/>
      <c r="G16" s="5"/>
      <c r="H16" s="5"/>
      <c r="I16" s="13"/>
      <c r="J16" s="13"/>
      <c r="K16" s="13"/>
      <c r="L16" s="14"/>
    </row>
    <row r="17" spans="1:21" ht="5" customHeight="1" thickBot="1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7"/>
    </row>
    <row r="18" spans="1:21">
      <c r="B18" s="13"/>
      <c r="C18" s="13"/>
      <c r="D18" s="13"/>
      <c r="E18" s="13"/>
      <c r="F18" s="13"/>
      <c r="G18" s="13"/>
      <c r="H18" s="13"/>
    </row>
    <row r="19" spans="1:21">
      <c r="A19" s="18"/>
      <c r="B19" s="13"/>
      <c r="C19" s="13"/>
      <c r="D19" s="13"/>
      <c r="E19" s="13"/>
      <c r="F19" s="13"/>
      <c r="G19" s="13"/>
      <c r="H19" s="13"/>
    </row>
    <row r="20" spans="1:21">
      <c r="A20" s="18"/>
      <c r="B20" s="13"/>
      <c r="C20" s="13"/>
      <c r="D20" s="13"/>
      <c r="E20" s="13"/>
      <c r="F20" s="13"/>
      <c r="G20" s="13"/>
      <c r="H20" s="13"/>
    </row>
    <row r="21" spans="1:21">
      <c r="B21" s="13"/>
      <c r="C21" s="13"/>
      <c r="D21" s="13"/>
      <c r="E21" s="13"/>
      <c r="F21" s="13"/>
      <c r="G21" s="13"/>
      <c r="H21" s="13"/>
    </row>
    <row r="22" spans="1:21" ht="14">
      <c r="B22" s="13"/>
      <c r="C22" s="13"/>
      <c r="D22" s="25" t="s">
        <v>114</v>
      </c>
      <c r="E22" s="13"/>
      <c r="F22" s="13"/>
      <c r="G22" s="13"/>
      <c r="H22" s="13"/>
    </row>
    <row r="25" spans="1:21" ht="14" thickBot="1"/>
    <row r="26" spans="1:21">
      <c r="A26" s="52" t="s">
        <v>107</v>
      </c>
      <c r="B26" s="125" t="s">
        <v>8</v>
      </c>
      <c r="C26" s="116"/>
      <c r="D26" s="126"/>
      <c r="E26" s="66"/>
      <c r="F26" s="71" t="s">
        <v>10</v>
      </c>
      <c r="G26" s="75"/>
      <c r="H26" s="71" t="s">
        <v>13</v>
      </c>
      <c r="I26" s="75" t="s">
        <v>14</v>
      </c>
      <c r="J26" s="71" t="s">
        <v>15</v>
      </c>
      <c r="K26" s="75" t="s">
        <v>16</v>
      </c>
      <c r="L26" s="71" t="s">
        <v>17</v>
      </c>
      <c r="M26" s="77" t="s">
        <v>110</v>
      </c>
      <c r="N26" s="71" t="s">
        <v>18</v>
      </c>
      <c r="O26" s="1"/>
    </row>
    <row r="27" spans="1:21" ht="16" customHeight="1" thickBot="1">
      <c r="A27" s="53" t="s">
        <v>108</v>
      </c>
      <c r="B27" s="59"/>
      <c r="C27" s="49"/>
      <c r="D27" s="60" t="s">
        <v>9</v>
      </c>
      <c r="E27" s="67"/>
      <c r="F27" s="72" t="s">
        <v>11</v>
      </c>
      <c r="G27" s="67"/>
      <c r="H27" s="118" t="s">
        <v>122</v>
      </c>
      <c r="I27" s="119"/>
      <c r="J27" s="119"/>
      <c r="K27" s="119"/>
      <c r="L27" s="119"/>
      <c r="M27" s="119"/>
      <c r="N27" s="120"/>
      <c r="O27" s="1"/>
      <c r="P27" s="19"/>
      <c r="Q27" s="19"/>
      <c r="R27" s="19"/>
      <c r="S27" s="19"/>
      <c r="T27" s="19"/>
      <c r="U27" s="19"/>
    </row>
    <row r="28" spans="1:21" ht="5" customHeight="1" thickBot="1">
      <c r="A28" s="12"/>
      <c r="B28" s="61"/>
      <c r="C28" s="50"/>
      <c r="D28" s="51"/>
      <c r="E28" s="68"/>
      <c r="F28" s="27"/>
      <c r="G28" s="68"/>
      <c r="H28" s="27"/>
      <c r="I28" s="68"/>
      <c r="J28" s="27"/>
      <c r="K28" s="68"/>
      <c r="L28" s="27"/>
      <c r="M28" s="68"/>
      <c r="N28" s="27"/>
    </row>
    <row r="29" spans="1:21">
      <c r="A29" s="54">
        <f>+DATOS!A7</f>
        <v>0</v>
      </c>
      <c r="B29" s="62"/>
      <c r="C29" s="48"/>
      <c r="D29" s="63"/>
      <c r="E29" s="69"/>
      <c r="F29" s="102">
        <f>+DATOS!C7</f>
        <v>0</v>
      </c>
      <c r="G29" s="69"/>
      <c r="H29" s="73">
        <f>+DATOS!D7*20</f>
        <v>0</v>
      </c>
      <c r="I29" s="104">
        <f>+DATOS!E7*10</f>
        <v>0</v>
      </c>
      <c r="J29" s="105">
        <f>+DATOS!F7*10</f>
        <v>0</v>
      </c>
      <c r="K29" s="104">
        <f>+DATOS!G7*10</f>
        <v>0</v>
      </c>
      <c r="L29" s="105">
        <f>+DATOS!H7*10</f>
        <v>0</v>
      </c>
      <c r="M29" s="108">
        <f>+DATOS!I7*5</f>
        <v>0</v>
      </c>
      <c r="N29" s="102">
        <f>+DATOS!K7*2.5</f>
        <v>0</v>
      </c>
    </row>
    <row r="30" spans="1:21">
      <c r="A30" s="55">
        <f>+DATOS!A8</f>
        <v>0</v>
      </c>
      <c r="B30" s="64"/>
      <c r="C30" s="47"/>
      <c r="D30" s="65"/>
      <c r="E30" s="70"/>
      <c r="F30" s="103">
        <f>+DATOS!C8</f>
        <v>0</v>
      </c>
      <c r="G30" s="70"/>
      <c r="H30" s="74">
        <f>+DATOS!D8*20</f>
        <v>0</v>
      </c>
      <c r="I30" s="104">
        <f>+DATOS!E8*10</f>
        <v>0</v>
      </c>
      <c r="J30" s="106">
        <f>+DATOS!F8*10</f>
        <v>0</v>
      </c>
      <c r="K30" s="107">
        <f>+DATOS!G8*10</f>
        <v>0</v>
      </c>
      <c r="L30" s="106">
        <f>+DATOS!H8*10</f>
        <v>0</v>
      </c>
      <c r="M30" s="109">
        <f>+DATOS!I8*5</f>
        <v>0</v>
      </c>
      <c r="N30" s="103">
        <f>+DATOS!K8*2.5</f>
        <v>0</v>
      </c>
    </row>
    <row r="31" spans="1:21">
      <c r="A31" s="55">
        <f>+DATOS!A9</f>
        <v>0</v>
      </c>
      <c r="B31" s="64"/>
      <c r="C31" s="47"/>
      <c r="D31" s="65"/>
      <c r="E31" s="70"/>
      <c r="F31" s="103">
        <f>+DATOS!C9</f>
        <v>0</v>
      </c>
      <c r="G31" s="70"/>
      <c r="H31" s="74">
        <f>+DATOS!D9*20</f>
        <v>0</v>
      </c>
      <c r="I31" s="104">
        <f>+DATOS!E9*10</f>
        <v>0</v>
      </c>
      <c r="J31" s="106">
        <f>+DATOS!F9*10</f>
        <v>0</v>
      </c>
      <c r="K31" s="107">
        <f>+DATOS!G9*10</f>
        <v>0</v>
      </c>
      <c r="L31" s="106">
        <f>+DATOS!H9*10</f>
        <v>0</v>
      </c>
      <c r="M31" s="109">
        <f>+DATOS!I9*5</f>
        <v>0</v>
      </c>
      <c r="N31" s="103">
        <f>+DATOS!K9*2.5</f>
        <v>0</v>
      </c>
    </row>
    <row r="32" spans="1:21">
      <c r="A32" s="55">
        <f>+DATOS!A10</f>
        <v>0</v>
      </c>
      <c r="B32" s="64"/>
      <c r="C32" s="47"/>
      <c r="D32" s="65"/>
      <c r="E32" s="70"/>
      <c r="F32" s="103">
        <f>+DATOS!C10</f>
        <v>0</v>
      </c>
      <c r="G32" s="70"/>
      <c r="H32" s="74">
        <f>+DATOS!D10*20</f>
        <v>0</v>
      </c>
      <c r="I32" s="104">
        <f>+DATOS!E10*10</f>
        <v>0</v>
      </c>
      <c r="J32" s="106">
        <f>+DATOS!F10*10</f>
        <v>0</v>
      </c>
      <c r="K32" s="107">
        <f>+DATOS!G10*10</f>
        <v>0</v>
      </c>
      <c r="L32" s="106">
        <f>+DATOS!H10*10</f>
        <v>0</v>
      </c>
      <c r="M32" s="109">
        <f>+DATOS!I10*5</f>
        <v>0</v>
      </c>
      <c r="N32" s="103">
        <f>+DATOS!K10*2.5</f>
        <v>0</v>
      </c>
    </row>
    <row r="33" spans="1:15">
      <c r="A33" s="55">
        <f>+DATOS!A11</f>
        <v>0</v>
      </c>
      <c r="B33" s="64"/>
      <c r="C33" s="47"/>
      <c r="D33" s="65"/>
      <c r="E33" s="70"/>
      <c r="F33" s="103">
        <f>+DATOS!C11</f>
        <v>0</v>
      </c>
      <c r="G33" s="70"/>
      <c r="H33" s="74">
        <f>+DATOS!D11*20</f>
        <v>0</v>
      </c>
      <c r="I33" s="104">
        <f>+DATOS!E11*10</f>
        <v>0</v>
      </c>
      <c r="J33" s="106">
        <f>+DATOS!F11*10</f>
        <v>0</v>
      </c>
      <c r="K33" s="107">
        <f>+DATOS!G11*10</f>
        <v>0</v>
      </c>
      <c r="L33" s="106">
        <f>+DATOS!H11*10</f>
        <v>0</v>
      </c>
      <c r="M33" s="109">
        <f>+DATOS!I11*5</f>
        <v>0</v>
      </c>
      <c r="N33" s="103">
        <f>+DATOS!K11*2.5</f>
        <v>0</v>
      </c>
    </row>
    <row r="34" spans="1:15">
      <c r="A34" s="55">
        <f>+DATOS!A12</f>
        <v>0</v>
      </c>
      <c r="B34" s="64"/>
      <c r="C34" s="47"/>
      <c r="D34" s="65"/>
      <c r="E34" s="70"/>
      <c r="F34" s="103">
        <f>+DATOS!C12</f>
        <v>0</v>
      </c>
      <c r="G34" s="70"/>
      <c r="H34" s="74">
        <f>+DATOS!D12*20</f>
        <v>0</v>
      </c>
      <c r="I34" s="104">
        <f>+DATOS!E12*10</f>
        <v>0</v>
      </c>
      <c r="J34" s="106">
        <f>+DATOS!F12*10</f>
        <v>0</v>
      </c>
      <c r="K34" s="107">
        <f>+DATOS!G12*10</f>
        <v>0</v>
      </c>
      <c r="L34" s="106">
        <f>+DATOS!H12*10</f>
        <v>0</v>
      </c>
      <c r="M34" s="109">
        <f>+DATOS!I12*5</f>
        <v>0</v>
      </c>
      <c r="N34" s="103">
        <f>+DATOS!K12*2.5</f>
        <v>0</v>
      </c>
    </row>
    <row r="35" spans="1:15">
      <c r="A35" s="55">
        <f>+DATOS!A13</f>
        <v>0</v>
      </c>
      <c r="B35" s="64"/>
      <c r="C35" s="47"/>
      <c r="D35" s="65"/>
      <c r="E35" s="70"/>
      <c r="F35" s="103">
        <f>+DATOS!C13</f>
        <v>0</v>
      </c>
      <c r="G35" s="70"/>
      <c r="H35" s="74">
        <f>+DATOS!D13*20</f>
        <v>0</v>
      </c>
      <c r="I35" s="104">
        <f>+DATOS!E13*10</f>
        <v>0</v>
      </c>
      <c r="J35" s="106">
        <f>+DATOS!F13*10</f>
        <v>0</v>
      </c>
      <c r="K35" s="107">
        <f>+DATOS!G13*10</f>
        <v>0</v>
      </c>
      <c r="L35" s="106">
        <f>+DATOS!H13*10</f>
        <v>0</v>
      </c>
      <c r="M35" s="109">
        <f>+DATOS!I13*5</f>
        <v>0</v>
      </c>
      <c r="N35" s="103">
        <f>+DATOS!K13*2.5</f>
        <v>0</v>
      </c>
    </row>
    <row r="36" spans="1:15">
      <c r="A36" s="55">
        <f>+DATOS!A14</f>
        <v>0</v>
      </c>
      <c r="B36" s="64"/>
      <c r="C36" s="47"/>
      <c r="D36" s="65"/>
      <c r="E36" s="70"/>
      <c r="F36" s="103">
        <f>+DATOS!C14</f>
        <v>0</v>
      </c>
      <c r="G36" s="70"/>
      <c r="H36" s="74">
        <f>+DATOS!D14*20</f>
        <v>0</v>
      </c>
      <c r="I36" s="104">
        <f>+DATOS!E14*10</f>
        <v>0</v>
      </c>
      <c r="J36" s="106">
        <f>+DATOS!F14*10</f>
        <v>0</v>
      </c>
      <c r="K36" s="107">
        <f>+DATOS!G14*10</f>
        <v>0</v>
      </c>
      <c r="L36" s="106">
        <f>+DATOS!H14*10</f>
        <v>0</v>
      </c>
      <c r="M36" s="109">
        <f>+DATOS!I14*5</f>
        <v>0</v>
      </c>
      <c r="N36" s="103">
        <f>+DATOS!K14*2.5</f>
        <v>0</v>
      </c>
    </row>
    <row r="37" spans="1:15">
      <c r="A37" s="55">
        <f>+DATOS!A15</f>
        <v>0</v>
      </c>
      <c r="B37" s="64"/>
      <c r="C37" s="47"/>
      <c r="D37" s="65"/>
      <c r="E37" s="70"/>
      <c r="F37" s="103">
        <f>+DATOS!C15</f>
        <v>0</v>
      </c>
      <c r="G37" s="70"/>
      <c r="H37" s="74">
        <f>+DATOS!D15*20</f>
        <v>0</v>
      </c>
      <c r="I37" s="104">
        <f>+DATOS!E15*10</f>
        <v>0</v>
      </c>
      <c r="J37" s="106">
        <f>+DATOS!F15*10</f>
        <v>0</v>
      </c>
      <c r="K37" s="107">
        <f>+DATOS!G15*10</f>
        <v>0</v>
      </c>
      <c r="L37" s="106">
        <f>+DATOS!H15*10</f>
        <v>0</v>
      </c>
      <c r="M37" s="109">
        <f>+DATOS!I15*5</f>
        <v>0</v>
      </c>
      <c r="N37" s="103">
        <f>+DATOS!K15*2.5</f>
        <v>0</v>
      </c>
    </row>
    <row r="38" spans="1:15">
      <c r="A38" s="55">
        <f>+DATOS!A16</f>
        <v>0</v>
      </c>
      <c r="B38" s="64"/>
      <c r="C38" s="47"/>
      <c r="D38" s="65"/>
      <c r="E38" s="70"/>
      <c r="F38" s="103">
        <f>+DATOS!C16</f>
        <v>0</v>
      </c>
      <c r="G38" s="70"/>
      <c r="H38" s="74">
        <f>+DATOS!D16*20</f>
        <v>0</v>
      </c>
      <c r="I38" s="104">
        <f>+DATOS!E16*10</f>
        <v>0</v>
      </c>
      <c r="J38" s="106">
        <f>+DATOS!F16*10</f>
        <v>0</v>
      </c>
      <c r="K38" s="107">
        <f>+DATOS!G16*10</f>
        <v>0</v>
      </c>
      <c r="L38" s="106">
        <f>+DATOS!H16*10</f>
        <v>0</v>
      </c>
      <c r="M38" s="109">
        <f>+DATOS!I16*5</f>
        <v>0</v>
      </c>
      <c r="N38" s="103">
        <f>+DATOS!K16*2.5</f>
        <v>0</v>
      </c>
    </row>
    <row r="39" spans="1:15" ht="6" customHeight="1" thickBot="1"/>
    <row r="40" spans="1:15" s="1" customFormat="1">
      <c r="B40" s="114" t="s">
        <v>32</v>
      </c>
      <c r="C40" s="114"/>
      <c r="D40" s="79" t="s">
        <v>33</v>
      </c>
      <c r="E40" s="71"/>
      <c r="F40" s="83" t="s">
        <v>22</v>
      </c>
      <c r="G40" s="86"/>
      <c r="H40" s="83" t="s">
        <v>40</v>
      </c>
      <c r="I40" s="86" t="s">
        <v>45</v>
      </c>
      <c r="J40" s="83" t="s">
        <v>50</v>
      </c>
      <c r="K40" s="86" t="s">
        <v>45</v>
      </c>
      <c r="L40" s="83" t="s">
        <v>59</v>
      </c>
      <c r="M40" s="86" t="s">
        <v>39</v>
      </c>
      <c r="N40" s="89" t="s">
        <v>63</v>
      </c>
    </row>
    <row r="41" spans="1:15" s="1" customFormat="1">
      <c r="C41" s="20" t="s">
        <v>70</v>
      </c>
      <c r="D41" s="80" t="s">
        <v>34</v>
      </c>
      <c r="E41" s="82"/>
      <c r="F41" s="84" t="s">
        <v>23</v>
      </c>
      <c r="G41" s="87"/>
      <c r="H41" s="84" t="s">
        <v>41</v>
      </c>
      <c r="I41" s="87" t="s">
        <v>46</v>
      </c>
      <c r="J41" s="84" t="s">
        <v>51</v>
      </c>
      <c r="K41" s="87" t="s">
        <v>55</v>
      </c>
      <c r="L41" s="84" t="s">
        <v>60</v>
      </c>
      <c r="M41" s="87" t="s">
        <v>78</v>
      </c>
      <c r="N41" s="90" t="s">
        <v>64</v>
      </c>
    </row>
    <row r="42" spans="1:15" s="1" customFormat="1">
      <c r="A42" s="21" t="s">
        <v>111</v>
      </c>
      <c r="D42" s="80" t="s">
        <v>35</v>
      </c>
      <c r="E42" s="82"/>
      <c r="F42" s="84" t="s">
        <v>24</v>
      </c>
      <c r="G42" s="87"/>
      <c r="H42" s="84" t="s">
        <v>42</v>
      </c>
      <c r="I42" s="87" t="s">
        <v>47</v>
      </c>
      <c r="J42" s="84" t="s">
        <v>52</v>
      </c>
      <c r="K42" s="87" t="s">
        <v>56</v>
      </c>
      <c r="L42" s="84" t="s">
        <v>61</v>
      </c>
      <c r="M42" s="87" t="s">
        <v>79</v>
      </c>
      <c r="N42" s="90" t="s">
        <v>43</v>
      </c>
    </row>
    <row r="43" spans="1:15" s="1" customFormat="1">
      <c r="D43" s="80" t="s">
        <v>36</v>
      </c>
      <c r="E43" s="82"/>
      <c r="F43" s="84" t="s">
        <v>25</v>
      </c>
      <c r="G43" s="87"/>
      <c r="H43" s="84" t="s">
        <v>43</v>
      </c>
      <c r="I43" s="87" t="s">
        <v>48</v>
      </c>
      <c r="J43" s="84" t="s">
        <v>53</v>
      </c>
      <c r="K43" s="87" t="s">
        <v>57</v>
      </c>
      <c r="L43" s="84" t="s">
        <v>47</v>
      </c>
      <c r="M43" s="87" t="s">
        <v>80</v>
      </c>
      <c r="N43" s="90" t="s">
        <v>65</v>
      </c>
    </row>
    <row r="44" spans="1:15" s="1" customFormat="1" ht="14" thickBot="1">
      <c r="D44" s="81" t="s">
        <v>37</v>
      </c>
      <c r="E44" s="72"/>
      <c r="F44" s="85" t="s">
        <v>26</v>
      </c>
      <c r="G44" s="88"/>
      <c r="H44" s="85" t="s">
        <v>44</v>
      </c>
      <c r="I44" s="88" t="s">
        <v>49</v>
      </c>
      <c r="J44" s="85" t="s">
        <v>54</v>
      </c>
      <c r="K44" s="88" t="s">
        <v>58</v>
      </c>
      <c r="L44" s="85" t="s">
        <v>62</v>
      </c>
      <c r="M44" s="88" t="s">
        <v>81</v>
      </c>
      <c r="N44" s="91" t="s">
        <v>66</v>
      </c>
    </row>
    <row r="45" spans="1:15" ht="14" thickBot="1"/>
    <row r="46" spans="1:15">
      <c r="A46" s="52" t="s">
        <v>107</v>
      </c>
      <c r="B46" s="125" t="s">
        <v>8</v>
      </c>
      <c r="C46" s="116"/>
      <c r="D46" s="126"/>
      <c r="E46" s="66"/>
      <c r="F46" s="71" t="s">
        <v>175</v>
      </c>
      <c r="G46" s="75"/>
      <c r="H46" s="71" t="s">
        <v>14</v>
      </c>
      <c r="I46" s="75" t="s">
        <v>15</v>
      </c>
      <c r="J46" s="71" t="s">
        <v>16</v>
      </c>
      <c r="K46" s="75" t="s">
        <v>17</v>
      </c>
      <c r="L46" s="71" t="s">
        <v>19</v>
      </c>
      <c r="M46" s="77" t="s">
        <v>106</v>
      </c>
      <c r="N46" s="71" t="s">
        <v>174</v>
      </c>
      <c r="O46" s="1"/>
    </row>
    <row r="47" spans="1:15" ht="14" thickBot="1">
      <c r="A47" s="53" t="s">
        <v>109</v>
      </c>
      <c r="B47" s="59"/>
      <c r="C47" s="49"/>
      <c r="D47" s="60" t="s">
        <v>9</v>
      </c>
      <c r="E47" s="67"/>
      <c r="F47" s="72" t="s">
        <v>116</v>
      </c>
      <c r="G47" s="67"/>
      <c r="H47" s="118" t="s">
        <v>20</v>
      </c>
      <c r="I47" s="119"/>
      <c r="J47" s="119"/>
      <c r="K47" s="119"/>
      <c r="L47" s="119"/>
      <c r="M47" s="119"/>
      <c r="N47" s="120"/>
      <c r="O47" s="1"/>
    </row>
    <row r="48" spans="1:15" ht="14" thickBot="1">
      <c r="A48" s="12"/>
      <c r="B48" s="61"/>
      <c r="C48" s="50"/>
      <c r="D48" s="51"/>
      <c r="E48" s="68"/>
      <c r="F48" s="27"/>
      <c r="G48" s="68"/>
      <c r="H48" s="27"/>
      <c r="I48" s="68"/>
      <c r="J48" s="27"/>
      <c r="K48" s="68"/>
      <c r="L48" s="27"/>
      <c r="M48" s="68"/>
      <c r="N48" s="27"/>
    </row>
    <row r="49" spans="1:15">
      <c r="A49" s="54">
        <f>+DATOS!A7</f>
        <v>0</v>
      </c>
      <c r="B49" s="62">
        <f>+B29</f>
        <v>0</v>
      </c>
      <c r="C49" s="48">
        <f>+C29</f>
        <v>0</v>
      </c>
      <c r="D49" s="63">
        <f>+D29</f>
        <v>0</v>
      </c>
      <c r="E49" s="69"/>
      <c r="F49" s="102" t="e">
        <f>+(L49*100)/N49</f>
        <v>#DIV/0!</v>
      </c>
      <c r="G49" s="69"/>
      <c r="H49" s="110">
        <f>+DATOS!E7/23</f>
        <v>0</v>
      </c>
      <c r="I49" s="112">
        <f>+DATOS!F7/39</f>
        <v>0</v>
      </c>
      <c r="J49" s="110">
        <f>+DATOS!G7/20</f>
        <v>0</v>
      </c>
      <c r="K49" s="112">
        <f>+DATOS!H7/12.15</f>
        <v>0</v>
      </c>
      <c r="L49" s="110">
        <f>+((DATOS!I7*5)/9)/10</f>
        <v>0</v>
      </c>
      <c r="M49" s="112">
        <f>+H49+I49+J49+K49</f>
        <v>0</v>
      </c>
      <c r="N49" s="110">
        <f>+M49+L49</f>
        <v>0</v>
      </c>
    </row>
    <row r="50" spans="1:15">
      <c r="A50" s="55">
        <f>+DATOS!A8</f>
        <v>0</v>
      </c>
      <c r="B50" s="64">
        <f t="shared" ref="B50:D50" si="0">+B30</f>
        <v>0</v>
      </c>
      <c r="C50" s="47">
        <f t="shared" si="0"/>
        <v>0</v>
      </c>
      <c r="D50" s="65">
        <f t="shared" si="0"/>
        <v>0</v>
      </c>
      <c r="E50" s="70"/>
      <c r="F50" s="103" t="e">
        <f t="shared" ref="F50:F58" si="1">+(L50*100)/N50</f>
        <v>#DIV/0!</v>
      </c>
      <c r="G50" s="70"/>
      <c r="H50" s="111">
        <f>+DATOS!E8/23</f>
        <v>0</v>
      </c>
      <c r="I50" s="113">
        <f>+DATOS!F8/39</f>
        <v>0</v>
      </c>
      <c r="J50" s="111">
        <f>+DATOS!G8/20</f>
        <v>0</v>
      </c>
      <c r="K50" s="113">
        <f>+DATOS!H8/12.15</f>
        <v>0</v>
      </c>
      <c r="L50" s="111">
        <f>+((DATOS!I8*5)/9)/10</f>
        <v>0</v>
      </c>
      <c r="M50" s="113">
        <f t="shared" ref="M50:M58" si="2">+H50+I50+J50+K50</f>
        <v>0</v>
      </c>
      <c r="N50" s="111">
        <f t="shared" ref="N50:N58" si="3">+M50+L50</f>
        <v>0</v>
      </c>
    </row>
    <row r="51" spans="1:15">
      <c r="A51" s="55">
        <f>+DATOS!A9</f>
        <v>0</v>
      </c>
      <c r="B51" s="64">
        <f t="shared" ref="B51:D51" si="4">+B31</f>
        <v>0</v>
      </c>
      <c r="C51" s="47">
        <f t="shared" si="4"/>
        <v>0</v>
      </c>
      <c r="D51" s="65">
        <f t="shared" si="4"/>
        <v>0</v>
      </c>
      <c r="E51" s="70"/>
      <c r="F51" s="103" t="e">
        <f t="shared" si="1"/>
        <v>#DIV/0!</v>
      </c>
      <c r="G51" s="70"/>
      <c r="H51" s="111">
        <f>+DATOS!E9/23</f>
        <v>0</v>
      </c>
      <c r="I51" s="113">
        <f>+DATOS!F9/39</f>
        <v>0</v>
      </c>
      <c r="J51" s="111">
        <f>+DATOS!G9/20</f>
        <v>0</v>
      </c>
      <c r="K51" s="113">
        <f>+DATOS!H9/12.15</f>
        <v>0</v>
      </c>
      <c r="L51" s="111">
        <f>+((DATOS!I9*5)/9)/10</f>
        <v>0</v>
      </c>
      <c r="M51" s="113">
        <f t="shared" si="2"/>
        <v>0</v>
      </c>
      <c r="N51" s="111">
        <f t="shared" si="3"/>
        <v>0</v>
      </c>
    </row>
    <row r="52" spans="1:15">
      <c r="A52" s="55">
        <f>+DATOS!A10</f>
        <v>0</v>
      </c>
      <c r="B52" s="64">
        <f t="shared" ref="B52:D52" si="5">+B32</f>
        <v>0</v>
      </c>
      <c r="C52" s="47">
        <f t="shared" si="5"/>
        <v>0</v>
      </c>
      <c r="D52" s="65">
        <f t="shared" si="5"/>
        <v>0</v>
      </c>
      <c r="E52" s="70"/>
      <c r="F52" s="103" t="e">
        <f t="shared" si="1"/>
        <v>#DIV/0!</v>
      </c>
      <c r="G52" s="70"/>
      <c r="H52" s="111">
        <f>+DATOS!E10/23</f>
        <v>0</v>
      </c>
      <c r="I52" s="113">
        <f>+DATOS!F10/39</f>
        <v>0</v>
      </c>
      <c r="J52" s="111">
        <f>+DATOS!G10/20</f>
        <v>0</v>
      </c>
      <c r="K52" s="113">
        <f>+DATOS!H10/12.15</f>
        <v>0</v>
      </c>
      <c r="L52" s="111">
        <f>+((DATOS!I10*5)/9)/10</f>
        <v>0</v>
      </c>
      <c r="M52" s="113">
        <f t="shared" si="2"/>
        <v>0</v>
      </c>
      <c r="N52" s="111">
        <f t="shared" si="3"/>
        <v>0</v>
      </c>
    </row>
    <row r="53" spans="1:15">
      <c r="A53" s="55">
        <f>+DATOS!A11</f>
        <v>0</v>
      </c>
      <c r="B53" s="64">
        <f t="shared" ref="B53:D53" si="6">+B33</f>
        <v>0</v>
      </c>
      <c r="C53" s="47">
        <f t="shared" si="6"/>
        <v>0</v>
      </c>
      <c r="D53" s="65">
        <f t="shared" si="6"/>
        <v>0</v>
      </c>
      <c r="E53" s="70"/>
      <c r="F53" s="103" t="e">
        <f t="shared" si="1"/>
        <v>#DIV/0!</v>
      </c>
      <c r="G53" s="70"/>
      <c r="H53" s="111">
        <f>+DATOS!E11/23</f>
        <v>0</v>
      </c>
      <c r="I53" s="113">
        <f>+DATOS!F11/39</f>
        <v>0</v>
      </c>
      <c r="J53" s="111">
        <f>+DATOS!G11/20</f>
        <v>0</v>
      </c>
      <c r="K53" s="113">
        <f>+DATOS!H11/12.15</f>
        <v>0</v>
      </c>
      <c r="L53" s="111">
        <f>+((DATOS!I11*5)/9)/10</f>
        <v>0</v>
      </c>
      <c r="M53" s="113">
        <f t="shared" si="2"/>
        <v>0</v>
      </c>
      <c r="N53" s="111">
        <f t="shared" si="3"/>
        <v>0</v>
      </c>
    </row>
    <row r="54" spans="1:15">
      <c r="A54" s="55">
        <f>+DATOS!A12</f>
        <v>0</v>
      </c>
      <c r="B54" s="64">
        <f t="shared" ref="B54:D54" si="7">+B34</f>
        <v>0</v>
      </c>
      <c r="C54" s="47">
        <f t="shared" si="7"/>
        <v>0</v>
      </c>
      <c r="D54" s="65">
        <f t="shared" si="7"/>
        <v>0</v>
      </c>
      <c r="E54" s="70"/>
      <c r="F54" s="103" t="e">
        <f t="shared" si="1"/>
        <v>#DIV/0!</v>
      </c>
      <c r="G54" s="70"/>
      <c r="H54" s="111">
        <f>+DATOS!E12/23</f>
        <v>0</v>
      </c>
      <c r="I54" s="113">
        <f>+DATOS!F12/39</f>
        <v>0</v>
      </c>
      <c r="J54" s="111">
        <f>+DATOS!G12/20</f>
        <v>0</v>
      </c>
      <c r="K54" s="113">
        <f>+DATOS!H12/12.15</f>
        <v>0</v>
      </c>
      <c r="L54" s="111">
        <f>+((DATOS!I12*5)/9)/10</f>
        <v>0</v>
      </c>
      <c r="M54" s="113">
        <f t="shared" si="2"/>
        <v>0</v>
      </c>
      <c r="N54" s="111">
        <f t="shared" si="3"/>
        <v>0</v>
      </c>
    </row>
    <row r="55" spans="1:15">
      <c r="A55" s="55">
        <f>+DATOS!A13</f>
        <v>0</v>
      </c>
      <c r="B55" s="64">
        <f t="shared" ref="B55:D55" si="8">+B35</f>
        <v>0</v>
      </c>
      <c r="C55" s="47">
        <f t="shared" si="8"/>
        <v>0</v>
      </c>
      <c r="D55" s="65">
        <f t="shared" si="8"/>
        <v>0</v>
      </c>
      <c r="E55" s="70"/>
      <c r="F55" s="103" t="e">
        <f t="shared" si="1"/>
        <v>#DIV/0!</v>
      </c>
      <c r="G55" s="70"/>
      <c r="H55" s="111">
        <f>+DATOS!E13/23</f>
        <v>0</v>
      </c>
      <c r="I55" s="113">
        <f>+DATOS!F13/39</f>
        <v>0</v>
      </c>
      <c r="J55" s="111">
        <f>+DATOS!G13/20</f>
        <v>0</v>
      </c>
      <c r="K55" s="113">
        <f>+DATOS!H13/12.15</f>
        <v>0</v>
      </c>
      <c r="L55" s="111">
        <f>+((DATOS!I13*5)/9)/10</f>
        <v>0</v>
      </c>
      <c r="M55" s="113">
        <f t="shared" si="2"/>
        <v>0</v>
      </c>
      <c r="N55" s="111">
        <f t="shared" si="3"/>
        <v>0</v>
      </c>
    </row>
    <row r="56" spans="1:15">
      <c r="A56" s="55">
        <f>+DATOS!A14</f>
        <v>0</v>
      </c>
      <c r="B56" s="64">
        <f t="shared" ref="B56:D56" si="9">+B36</f>
        <v>0</v>
      </c>
      <c r="C56" s="47">
        <f t="shared" si="9"/>
        <v>0</v>
      </c>
      <c r="D56" s="65">
        <f t="shared" si="9"/>
        <v>0</v>
      </c>
      <c r="E56" s="70"/>
      <c r="F56" s="103" t="e">
        <f t="shared" si="1"/>
        <v>#DIV/0!</v>
      </c>
      <c r="G56" s="70"/>
      <c r="H56" s="111">
        <f>+DATOS!E14/23</f>
        <v>0</v>
      </c>
      <c r="I56" s="113">
        <f>+DATOS!F14/39</f>
        <v>0</v>
      </c>
      <c r="J56" s="111">
        <f>+DATOS!G14/20</f>
        <v>0</v>
      </c>
      <c r="K56" s="113">
        <f>+DATOS!H14/12.15</f>
        <v>0</v>
      </c>
      <c r="L56" s="111">
        <f>+((DATOS!I14*5)/9)/10</f>
        <v>0</v>
      </c>
      <c r="M56" s="113">
        <f t="shared" si="2"/>
        <v>0</v>
      </c>
      <c r="N56" s="111">
        <f t="shared" si="3"/>
        <v>0</v>
      </c>
    </row>
    <row r="57" spans="1:15">
      <c r="A57" s="55">
        <f>+DATOS!A15</f>
        <v>0</v>
      </c>
      <c r="B57" s="64">
        <f t="shared" ref="B57:D57" si="10">+B37</f>
        <v>0</v>
      </c>
      <c r="C57" s="47">
        <f t="shared" si="10"/>
        <v>0</v>
      </c>
      <c r="D57" s="65">
        <f t="shared" si="10"/>
        <v>0</v>
      </c>
      <c r="E57" s="70"/>
      <c r="F57" s="103" t="e">
        <f t="shared" si="1"/>
        <v>#DIV/0!</v>
      </c>
      <c r="G57" s="70"/>
      <c r="H57" s="111">
        <f>+DATOS!E15/23</f>
        <v>0</v>
      </c>
      <c r="I57" s="113">
        <f>+DATOS!F15/39</f>
        <v>0</v>
      </c>
      <c r="J57" s="111">
        <f>+DATOS!G15/20</f>
        <v>0</v>
      </c>
      <c r="K57" s="113">
        <f>+DATOS!H15/12.15</f>
        <v>0</v>
      </c>
      <c r="L57" s="111">
        <f>+((DATOS!I15*5)/9)/10</f>
        <v>0</v>
      </c>
      <c r="M57" s="113">
        <f t="shared" si="2"/>
        <v>0</v>
      </c>
      <c r="N57" s="111">
        <f t="shared" si="3"/>
        <v>0</v>
      </c>
    </row>
    <row r="58" spans="1:15">
      <c r="A58" s="55">
        <f>+DATOS!A16</f>
        <v>0</v>
      </c>
      <c r="B58" s="64">
        <f t="shared" ref="B58:D58" si="11">+B38</f>
        <v>0</v>
      </c>
      <c r="C58" s="47">
        <f t="shared" si="11"/>
        <v>0</v>
      </c>
      <c r="D58" s="65">
        <f t="shared" si="11"/>
        <v>0</v>
      </c>
      <c r="E58" s="70"/>
      <c r="F58" s="103" t="e">
        <f t="shared" si="1"/>
        <v>#DIV/0!</v>
      </c>
      <c r="G58" s="70"/>
      <c r="H58" s="111">
        <f>+DATOS!E16/23</f>
        <v>0</v>
      </c>
      <c r="I58" s="113">
        <f>+DATOS!F16/39</f>
        <v>0</v>
      </c>
      <c r="J58" s="111">
        <f>+DATOS!G16/20</f>
        <v>0</v>
      </c>
      <c r="K58" s="113">
        <f>+DATOS!H16/12.15</f>
        <v>0</v>
      </c>
      <c r="L58" s="111">
        <f>+((DATOS!I16*5)/9)/10</f>
        <v>0</v>
      </c>
      <c r="M58" s="113">
        <f t="shared" si="2"/>
        <v>0</v>
      </c>
      <c r="N58" s="111">
        <f t="shared" si="3"/>
        <v>0</v>
      </c>
    </row>
    <row r="59" spans="1:15" ht="6" customHeight="1" thickBot="1">
      <c r="A59" s="18"/>
    </row>
    <row r="60" spans="1:15">
      <c r="A60" s="18"/>
      <c r="B60" s="114" t="s">
        <v>32</v>
      </c>
      <c r="C60" s="114"/>
      <c r="D60" s="79" t="s">
        <v>33</v>
      </c>
      <c r="E60" s="71"/>
      <c r="F60" s="83" t="s">
        <v>103</v>
      </c>
      <c r="G60" s="86"/>
      <c r="H60" s="83" t="s">
        <v>67</v>
      </c>
      <c r="I60" s="86" t="s">
        <v>87</v>
      </c>
      <c r="J60" s="83" t="s">
        <v>92</v>
      </c>
      <c r="K60" s="86" t="s">
        <v>92</v>
      </c>
      <c r="L60" s="83" t="s">
        <v>82</v>
      </c>
      <c r="M60" s="86" t="s">
        <v>103</v>
      </c>
      <c r="N60" s="89" t="s">
        <v>178</v>
      </c>
      <c r="O60" s="1"/>
    </row>
    <row r="61" spans="1:15">
      <c r="A61" s="18"/>
      <c r="B61" s="18"/>
      <c r="C61" s="20" t="s">
        <v>70</v>
      </c>
      <c r="D61" s="80" t="s">
        <v>34</v>
      </c>
      <c r="E61" s="82"/>
      <c r="F61" s="84" t="s">
        <v>95</v>
      </c>
      <c r="G61" s="87"/>
      <c r="H61" s="84" t="s">
        <v>68</v>
      </c>
      <c r="I61" s="87" t="s">
        <v>88</v>
      </c>
      <c r="J61" s="84" t="s">
        <v>93</v>
      </c>
      <c r="K61" s="87" t="s">
        <v>96</v>
      </c>
      <c r="L61" s="84" t="s">
        <v>99</v>
      </c>
      <c r="M61" s="87" t="s">
        <v>95</v>
      </c>
      <c r="N61" s="90" t="s">
        <v>179</v>
      </c>
      <c r="O61" s="1"/>
    </row>
    <row r="62" spans="1:15">
      <c r="A62" s="21" t="s">
        <v>111</v>
      </c>
      <c r="B62" s="18"/>
      <c r="C62" s="18"/>
      <c r="D62" s="80" t="s">
        <v>35</v>
      </c>
      <c r="E62" s="82"/>
      <c r="F62" s="84" t="s">
        <v>38</v>
      </c>
      <c r="G62" s="87"/>
      <c r="H62" s="84" t="s">
        <v>84</v>
      </c>
      <c r="I62" s="87" t="s">
        <v>89</v>
      </c>
      <c r="J62" s="84" t="s">
        <v>94</v>
      </c>
      <c r="K62" s="87" t="s">
        <v>97</v>
      </c>
      <c r="L62" s="84" t="s">
        <v>100</v>
      </c>
      <c r="M62" s="87" t="s">
        <v>38</v>
      </c>
      <c r="N62" s="90" t="s">
        <v>180</v>
      </c>
      <c r="O62" s="1"/>
    </row>
    <row r="63" spans="1:15">
      <c r="A63" s="18"/>
      <c r="B63" s="18"/>
      <c r="C63" s="18"/>
      <c r="D63" s="80" t="s">
        <v>36</v>
      </c>
      <c r="E63" s="82"/>
      <c r="F63" s="84" t="s">
        <v>176</v>
      </c>
      <c r="G63" s="87"/>
      <c r="H63" s="84" t="s">
        <v>85</v>
      </c>
      <c r="I63" s="87" t="s">
        <v>90</v>
      </c>
      <c r="J63" s="84" t="s">
        <v>95</v>
      </c>
      <c r="K63" s="87" t="s">
        <v>98</v>
      </c>
      <c r="L63" s="84" t="s">
        <v>101</v>
      </c>
      <c r="M63" s="87" t="s">
        <v>104</v>
      </c>
      <c r="N63" s="90" t="s">
        <v>181</v>
      </c>
      <c r="O63" s="1"/>
    </row>
    <row r="64" spans="1:15" ht="14" thickBot="1">
      <c r="A64" s="18"/>
      <c r="B64" s="18"/>
      <c r="C64" s="18"/>
      <c r="D64" s="81" t="s">
        <v>37</v>
      </c>
      <c r="E64" s="72"/>
      <c r="F64" s="85" t="s">
        <v>177</v>
      </c>
      <c r="G64" s="88"/>
      <c r="H64" s="85" t="s">
        <v>86</v>
      </c>
      <c r="I64" s="88" t="s">
        <v>91</v>
      </c>
      <c r="J64" s="85" t="s">
        <v>83</v>
      </c>
      <c r="K64" s="88" t="s">
        <v>69</v>
      </c>
      <c r="L64" s="85" t="s">
        <v>102</v>
      </c>
      <c r="M64" s="88" t="s">
        <v>105</v>
      </c>
      <c r="N64" s="91" t="s">
        <v>182</v>
      </c>
      <c r="O64" s="1"/>
    </row>
    <row r="66" spans="1:14" ht="14" thickBot="1">
      <c r="A66" s="2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>
      <c r="A67" s="18"/>
    </row>
    <row r="68" spans="1:14">
      <c r="A68" s="18"/>
    </row>
    <row r="69" spans="1:14">
      <c r="A69" s="18"/>
    </row>
    <row r="70" spans="1:14">
      <c r="A70" s="18"/>
    </row>
    <row r="71" spans="1:14">
      <c r="A71" s="18"/>
    </row>
    <row r="72" spans="1:14">
      <c r="A72" s="18"/>
      <c r="G72" s="3" t="s">
        <v>0</v>
      </c>
    </row>
    <row r="73" spans="1:14">
      <c r="A73" s="18"/>
      <c r="G73" s="4" t="s">
        <v>1</v>
      </c>
    </row>
    <row r="74" spans="1:14">
      <c r="A74" s="18"/>
      <c r="G74" s="5" t="s">
        <v>2</v>
      </c>
    </row>
    <row r="75" spans="1:14">
      <c r="A75" s="18"/>
      <c r="G75" s="6" t="s">
        <v>3</v>
      </c>
    </row>
    <row r="76" spans="1:14">
      <c r="A76" s="18"/>
    </row>
    <row r="77" spans="1:14">
      <c r="A77" s="18"/>
    </row>
    <row r="78" spans="1:14" ht="14">
      <c r="A78" s="18"/>
      <c r="D78" s="25" t="s">
        <v>123</v>
      </c>
    </row>
    <row r="79" spans="1:14">
      <c r="A79" s="18"/>
    </row>
    <row r="80" spans="1:14" ht="14" thickBot="1">
      <c r="A80" s="18"/>
    </row>
    <row r="81" spans="1:20" ht="14" thickBot="1">
      <c r="A81" s="18"/>
      <c r="B81" s="2" t="s">
        <v>124</v>
      </c>
      <c r="C81" s="92">
        <f>+D16</f>
        <v>0</v>
      </c>
    </row>
    <row r="82" spans="1:20">
      <c r="A82" s="18"/>
    </row>
    <row r="83" spans="1:20" ht="11" customHeight="1">
      <c r="A83" s="18"/>
    </row>
    <row r="84" spans="1:20" ht="11" customHeight="1" thickBot="1">
      <c r="A84" s="18"/>
    </row>
    <row r="85" spans="1:20" ht="15">
      <c r="A85" s="71" t="s">
        <v>107</v>
      </c>
      <c r="B85" s="115" t="s">
        <v>8</v>
      </c>
      <c r="C85" s="116"/>
      <c r="D85" s="117"/>
      <c r="E85" s="97"/>
      <c r="F85" s="75" t="s">
        <v>10</v>
      </c>
      <c r="G85" s="71"/>
      <c r="H85" s="75" t="s">
        <v>112</v>
      </c>
      <c r="I85" s="71" t="s">
        <v>115</v>
      </c>
      <c r="J85" s="75" t="s">
        <v>113</v>
      </c>
      <c r="K85" s="71" t="s">
        <v>125</v>
      </c>
      <c r="L85" s="71" t="s">
        <v>126</v>
      </c>
      <c r="N85" s="18"/>
    </row>
    <row r="86" spans="1:20" ht="16" customHeight="1" thickBot="1">
      <c r="A86" s="72" t="s">
        <v>108</v>
      </c>
      <c r="B86" s="56"/>
      <c r="C86" s="49"/>
      <c r="D86" s="94" t="s">
        <v>9</v>
      </c>
      <c r="E86" s="98"/>
      <c r="F86" s="78" t="s">
        <v>12</v>
      </c>
      <c r="G86" s="98"/>
      <c r="H86" s="118" t="s">
        <v>116</v>
      </c>
      <c r="I86" s="119"/>
      <c r="J86" s="120"/>
      <c r="K86" s="76"/>
      <c r="L86" s="72" t="s">
        <v>122</v>
      </c>
      <c r="N86" s="18"/>
      <c r="O86" s="19"/>
      <c r="P86" s="19"/>
      <c r="Q86" s="19"/>
      <c r="R86" s="19"/>
      <c r="S86" s="19"/>
      <c r="T86" s="19"/>
    </row>
    <row r="87" spans="1:20" ht="5" customHeight="1">
      <c r="A87" s="93"/>
      <c r="B87" s="57"/>
      <c r="C87" s="48"/>
      <c r="D87" s="95"/>
      <c r="E87" s="73"/>
      <c r="F87" s="69"/>
      <c r="G87" s="73"/>
      <c r="H87" s="69"/>
      <c r="I87" s="73"/>
      <c r="J87" s="69"/>
      <c r="K87" s="73"/>
      <c r="L87" s="73"/>
    </row>
    <row r="88" spans="1:20">
      <c r="A88" s="82">
        <f>+DATOS!A7</f>
        <v>0</v>
      </c>
      <c r="B88" s="58">
        <f>+B29</f>
        <v>0</v>
      </c>
      <c r="C88" s="47">
        <f t="shared" ref="C88:D88" si="12">+C29</f>
        <v>0</v>
      </c>
      <c r="D88" s="96">
        <f t="shared" si="12"/>
        <v>0</v>
      </c>
      <c r="E88" s="74"/>
      <c r="F88" s="109">
        <f>+DATOS!O7</f>
        <v>0</v>
      </c>
      <c r="G88" s="74"/>
      <c r="H88" s="109" t="e">
        <f>+((DATOS!M7*100)/DATOS!N7)*1.2</f>
        <v>#DIV/0!</v>
      </c>
      <c r="I88" s="106" t="e">
        <f>+H88*1.724</f>
        <v>#DIV/0!</v>
      </c>
      <c r="J88" s="113">
        <f>+DATOS!V7*0.025</f>
        <v>0</v>
      </c>
      <c r="K88" s="106" t="e">
        <f>+H88/J88</f>
        <v>#DIV/0!</v>
      </c>
      <c r="L88" s="74">
        <f>+DATOS!W7*10</f>
        <v>0</v>
      </c>
    </row>
    <row r="89" spans="1:20">
      <c r="A89" s="82">
        <f>+DATOS!A8</f>
        <v>0</v>
      </c>
      <c r="B89" s="58">
        <f t="shared" ref="B89:D89" si="13">+B30</f>
        <v>0</v>
      </c>
      <c r="C89" s="47">
        <f t="shared" si="13"/>
        <v>0</v>
      </c>
      <c r="D89" s="96">
        <f t="shared" si="13"/>
        <v>0</v>
      </c>
      <c r="E89" s="74"/>
      <c r="F89" s="109">
        <f>+DATOS!O8</f>
        <v>0</v>
      </c>
      <c r="G89" s="74"/>
      <c r="H89" s="109" t="e">
        <f>+((DATOS!M8*100)/DATOS!N8)*1.2</f>
        <v>#DIV/0!</v>
      </c>
      <c r="I89" s="106" t="e">
        <f t="shared" ref="I89:I97" si="14">+H89*1.724</f>
        <v>#DIV/0!</v>
      </c>
      <c r="J89" s="113">
        <f>+DATOS!V8*0.025</f>
        <v>0</v>
      </c>
      <c r="K89" s="106" t="e">
        <f t="shared" ref="K89:K97" si="15">+H89/J89</f>
        <v>#DIV/0!</v>
      </c>
      <c r="L89" s="74">
        <f>+DATOS!W8*10</f>
        <v>0</v>
      </c>
    </row>
    <row r="90" spans="1:20">
      <c r="A90" s="82">
        <f>+DATOS!A9</f>
        <v>0</v>
      </c>
      <c r="B90" s="58">
        <f t="shared" ref="B90:D90" si="16">+B31</f>
        <v>0</v>
      </c>
      <c r="C90" s="47">
        <f t="shared" si="16"/>
        <v>0</v>
      </c>
      <c r="D90" s="96">
        <f t="shared" si="16"/>
        <v>0</v>
      </c>
      <c r="E90" s="74"/>
      <c r="F90" s="109">
        <f>+DATOS!O9</f>
        <v>0</v>
      </c>
      <c r="G90" s="74"/>
      <c r="H90" s="109" t="e">
        <f>+((DATOS!M9*100)/DATOS!N9)*1.2</f>
        <v>#DIV/0!</v>
      </c>
      <c r="I90" s="106" t="e">
        <f t="shared" si="14"/>
        <v>#DIV/0!</v>
      </c>
      <c r="J90" s="113">
        <f>+DATOS!V9*0.025</f>
        <v>0</v>
      </c>
      <c r="K90" s="106" t="e">
        <f t="shared" si="15"/>
        <v>#DIV/0!</v>
      </c>
      <c r="L90" s="74">
        <f>+DATOS!W9*10</f>
        <v>0</v>
      </c>
    </row>
    <row r="91" spans="1:20">
      <c r="A91" s="82">
        <f>+DATOS!A10</f>
        <v>0</v>
      </c>
      <c r="B91" s="58">
        <f t="shared" ref="B91:D91" si="17">+B32</f>
        <v>0</v>
      </c>
      <c r="C91" s="47">
        <f t="shared" si="17"/>
        <v>0</v>
      </c>
      <c r="D91" s="96">
        <f t="shared" si="17"/>
        <v>0</v>
      </c>
      <c r="E91" s="74"/>
      <c r="F91" s="109">
        <f>+DATOS!O10</f>
        <v>0</v>
      </c>
      <c r="G91" s="74"/>
      <c r="H91" s="109" t="e">
        <f>+((DATOS!M10*100)/DATOS!N10)*1.2</f>
        <v>#DIV/0!</v>
      </c>
      <c r="I91" s="106" t="e">
        <f t="shared" si="14"/>
        <v>#DIV/0!</v>
      </c>
      <c r="J91" s="113">
        <f>+DATOS!V10*0.025</f>
        <v>0</v>
      </c>
      <c r="K91" s="106" t="e">
        <f t="shared" si="15"/>
        <v>#DIV/0!</v>
      </c>
      <c r="L91" s="74">
        <f>+DATOS!W10*10</f>
        <v>0</v>
      </c>
    </row>
    <row r="92" spans="1:20">
      <c r="A92" s="82">
        <f>+DATOS!A11</f>
        <v>0</v>
      </c>
      <c r="B92" s="58">
        <f t="shared" ref="B92:D92" si="18">+B33</f>
        <v>0</v>
      </c>
      <c r="C92" s="47">
        <f t="shared" si="18"/>
        <v>0</v>
      </c>
      <c r="D92" s="96">
        <f t="shared" si="18"/>
        <v>0</v>
      </c>
      <c r="E92" s="74"/>
      <c r="F92" s="109">
        <f>+DATOS!O11</f>
        <v>0</v>
      </c>
      <c r="G92" s="74"/>
      <c r="H92" s="109" t="e">
        <f>+((DATOS!M11*100)/DATOS!N11)*1.2</f>
        <v>#DIV/0!</v>
      </c>
      <c r="I92" s="106" t="e">
        <f t="shared" si="14"/>
        <v>#DIV/0!</v>
      </c>
      <c r="J92" s="113">
        <f>+DATOS!V11*0.025</f>
        <v>0</v>
      </c>
      <c r="K92" s="106" t="e">
        <f t="shared" si="15"/>
        <v>#DIV/0!</v>
      </c>
      <c r="L92" s="74">
        <f>+DATOS!W11*10</f>
        <v>0</v>
      </c>
    </row>
    <row r="93" spans="1:20">
      <c r="A93" s="82">
        <f>+DATOS!A12</f>
        <v>0</v>
      </c>
      <c r="B93" s="58">
        <f t="shared" ref="B93:D93" si="19">+B34</f>
        <v>0</v>
      </c>
      <c r="C93" s="47">
        <f t="shared" si="19"/>
        <v>0</v>
      </c>
      <c r="D93" s="96">
        <f t="shared" si="19"/>
        <v>0</v>
      </c>
      <c r="E93" s="74"/>
      <c r="F93" s="109">
        <f>+DATOS!O12</f>
        <v>0</v>
      </c>
      <c r="G93" s="74"/>
      <c r="H93" s="109" t="e">
        <f>+((DATOS!M12*100)/DATOS!N12)*1.2</f>
        <v>#DIV/0!</v>
      </c>
      <c r="I93" s="106" t="e">
        <f t="shared" si="14"/>
        <v>#DIV/0!</v>
      </c>
      <c r="J93" s="113">
        <f>+DATOS!V12*0.025</f>
        <v>0</v>
      </c>
      <c r="K93" s="106" t="e">
        <f t="shared" si="15"/>
        <v>#DIV/0!</v>
      </c>
      <c r="L93" s="74">
        <f>+DATOS!W12*10</f>
        <v>0</v>
      </c>
    </row>
    <row r="94" spans="1:20">
      <c r="A94" s="82">
        <f>+DATOS!A13</f>
        <v>0</v>
      </c>
      <c r="B94" s="58">
        <f t="shared" ref="B94:D94" si="20">+B35</f>
        <v>0</v>
      </c>
      <c r="C94" s="47">
        <f t="shared" si="20"/>
        <v>0</v>
      </c>
      <c r="D94" s="96">
        <f t="shared" si="20"/>
        <v>0</v>
      </c>
      <c r="E94" s="74"/>
      <c r="F94" s="109">
        <f>+DATOS!O13</f>
        <v>0</v>
      </c>
      <c r="G94" s="74"/>
      <c r="H94" s="109" t="e">
        <f>+((DATOS!M13*100)/DATOS!N13)*1.2</f>
        <v>#DIV/0!</v>
      </c>
      <c r="I94" s="106" t="e">
        <f t="shared" si="14"/>
        <v>#DIV/0!</v>
      </c>
      <c r="J94" s="113">
        <f>+DATOS!V13*0.025</f>
        <v>0</v>
      </c>
      <c r="K94" s="106" t="e">
        <f t="shared" si="15"/>
        <v>#DIV/0!</v>
      </c>
      <c r="L94" s="74">
        <f>+DATOS!W13*10</f>
        <v>0</v>
      </c>
    </row>
    <row r="95" spans="1:20">
      <c r="A95" s="82">
        <f>+DATOS!A14</f>
        <v>0</v>
      </c>
      <c r="B95" s="58">
        <f t="shared" ref="B95:D95" si="21">+B36</f>
        <v>0</v>
      </c>
      <c r="C95" s="47">
        <f t="shared" si="21"/>
        <v>0</v>
      </c>
      <c r="D95" s="96">
        <f t="shared" si="21"/>
        <v>0</v>
      </c>
      <c r="E95" s="74"/>
      <c r="F95" s="109">
        <f>+DATOS!O14</f>
        <v>0</v>
      </c>
      <c r="G95" s="74"/>
      <c r="H95" s="109" t="e">
        <f>+((DATOS!M14*100)/DATOS!N14)*1.2</f>
        <v>#DIV/0!</v>
      </c>
      <c r="I95" s="106" t="e">
        <f t="shared" si="14"/>
        <v>#DIV/0!</v>
      </c>
      <c r="J95" s="113">
        <f>+DATOS!V14*0.025</f>
        <v>0</v>
      </c>
      <c r="K95" s="106" t="e">
        <f t="shared" si="15"/>
        <v>#DIV/0!</v>
      </c>
      <c r="L95" s="74">
        <f>+DATOS!W14*10</f>
        <v>0</v>
      </c>
    </row>
    <row r="96" spans="1:20">
      <c r="A96" s="82">
        <f>+DATOS!A15</f>
        <v>0</v>
      </c>
      <c r="B96" s="58">
        <f t="shared" ref="B96:D96" si="22">+B37</f>
        <v>0</v>
      </c>
      <c r="C96" s="47">
        <f t="shared" si="22"/>
        <v>0</v>
      </c>
      <c r="D96" s="96">
        <f t="shared" si="22"/>
        <v>0</v>
      </c>
      <c r="E96" s="74"/>
      <c r="F96" s="109">
        <f>+DATOS!O15</f>
        <v>0</v>
      </c>
      <c r="G96" s="74"/>
      <c r="H96" s="109" t="e">
        <f>+((DATOS!M15*100)/DATOS!N15)*1.2</f>
        <v>#DIV/0!</v>
      </c>
      <c r="I96" s="106" t="e">
        <f t="shared" si="14"/>
        <v>#DIV/0!</v>
      </c>
      <c r="J96" s="113">
        <f>+DATOS!V15*0.025</f>
        <v>0</v>
      </c>
      <c r="K96" s="106" t="e">
        <f t="shared" si="15"/>
        <v>#DIV/0!</v>
      </c>
      <c r="L96" s="74">
        <f>+DATOS!W15*10</f>
        <v>0</v>
      </c>
    </row>
    <row r="97" spans="1:20">
      <c r="A97" s="82">
        <f>+DATOS!A16</f>
        <v>0</v>
      </c>
      <c r="B97" s="58">
        <f t="shared" ref="B97:D97" si="23">+B38</f>
        <v>0</v>
      </c>
      <c r="C97" s="47">
        <f t="shared" si="23"/>
        <v>0</v>
      </c>
      <c r="D97" s="96">
        <f t="shared" si="23"/>
        <v>0</v>
      </c>
      <c r="E97" s="74"/>
      <c r="F97" s="109">
        <f>+DATOS!O16</f>
        <v>0</v>
      </c>
      <c r="G97" s="74"/>
      <c r="H97" s="109" t="e">
        <f>+((DATOS!M16*100)/DATOS!N16)*1.2</f>
        <v>#DIV/0!</v>
      </c>
      <c r="I97" s="106" t="e">
        <f t="shared" si="14"/>
        <v>#DIV/0!</v>
      </c>
      <c r="J97" s="113">
        <f>+DATOS!V16*0.025</f>
        <v>0</v>
      </c>
      <c r="K97" s="106" t="e">
        <f t="shared" si="15"/>
        <v>#DIV/0!</v>
      </c>
      <c r="L97" s="74">
        <f>+DATOS!W16*10</f>
        <v>0</v>
      </c>
    </row>
    <row r="98" spans="1:20" ht="6" customHeight="1" thickBot="1">
      <c r="A98" s="18"/>
    </row>
    <row r="99" spans="1:20" s="18" customFormat="1">
      <c r="B99" s="114" t="s">
        <v>32</v>
      </c>
      <c r="C99" s="114"/>
      <c r="D99" s="79" t="s">
        <v>33</v>
      </c>
      <c r="E99" s="71"/>
      <c r="F99" s="83" t="s">
        <v>27</v>
      </c>
      <c r="G99" s="86"/>
      <c r="H99" s="83" t="s">
        <v>118</v>
      </c>
      <c r="I99" s="86" t="s">
        <v>155</v>
      </c>
      <c r="J99" s="83" t="s">
        <v>135</v>
      </c>
      <c r="K99" s="86" t="s">
        <v>39</v>
      </c>
      <c r="L99" s="89"/>
    </row>
    <row r="100" spans="1:20" s="18" customFormat="1">
      <c r="C100" s="20" t="s">
        <v>70</v>
      </c>
      <c r="D100" s="80" t="s">
        <v>34</v>
      </c>
      <c r="E100" s="82"/>
      <c r="F100" s="84" t="s">
        <v>28</v>
      </c>
      <c r="G100" s="87"/>
      <c r="H100" s="84" t="s">
        <v>119</v>
      </c>
      <c r="I100" s="87" t="s">
        <v>162</v>
      </c>
      <c r="J100" s="84" t="s">
        <v>136</v>
      </c>
      <c r="K100" s="87" t="s">
        <v>140</v>
      </c>
      <c r="L100" s="90"/>
    </row>
    <row r="101" spans="1:20" s="18" customFormat="1">
      <c r="A101" s="21" t="s">
        <v>111</v>
      </c>
      <c r="D101" s="80" t="s">
        <v>35</v>
      </c>
      <c r="E101" s="82"/>
      <c r="F101" s="84" t="s">
        <v>29</v>
      </c>
      <c r="G101" s="87"/>
      <c r="H101" s="84" t="s">
        <v>120</v>
      </c>
      <c r="I101" s="87" t="s">
        <v>163</v>
      </c>
      <c r="J101" s="84" t="s">
        <v>137</v>
      </c>
      <c r="K101" s="87" t="s">
        <v>141</v>
      </c>
      <c r="L101" s="90"/>
    </row>
    <row r="102" spans="1:20" s="18" customFormat="1">
      <c r="D102" s="80" t="s">
        <v>36</v>
      </c>
      <c r="E102" s="82"/>
      <c r="F102" s="84" t="s">
        <v>30</v>
      </c>
      <c r="G102" s="87"/>
      <c r="H102" s="84" t="s">
        <v>38</v>
      </c>
      <c r="I102" s="99" t="s">
        <v>164</v>
      </c>
      <c r="J102" s="84" t="s">
        <v>138</v>
      </c>
      <c r="K102" s="87" t="s">
        <v>142</v>
      </c>
      <c r="L102" s="90"/>
    </row>
    <row r="103" spans="1:20" s="18" customFormat="1" ht="14" thickBot="1">
      <c r="D103" s="81" t="s">
        <v>37</v>
      </c>
      <c r="E103" s="72"/>
      <c r="F103" s="85" t="s">
        <v>31</v>
      </c>
      <c r="G103" s="88"/>
      <c r="H103" s="85" t="s">
        <v>121</v>
      </c>
      <c r="I103" s="88" t="s">
        <v>165</v>
      </c>
      <c r="J103" s="85" t="s">
        <v>139</v>
      </c>
      <c r="K103" s="88" t="s">
        <v>143</v>
      </c>
      <c r="L103" s="91"/>
    </row>
    <row r="104" spans="1:20" ht="11" customHeight="1">
      <c r="A104" s="18"/>
    </row>
    <row r="105" spans="1:20" ht="11" customHeight="1" thickBot="1">
      <c r="A105" s="18"/>
    </row>
    <row r="106" spans="1:20">
      <c r="A106" s="71" t="s">
        <v>107</v>
      </c>
      <c r="B106" s="115" t="s">
        <v>8</v>
      </c>
      <c r="C106" s="116"/>
      <c r="D106" s="117"/>
      <c r="E106" s="97"/>
      <c r="F106" s="75" t="s">
        <v>127</v>
      </c>
      <c r="G106" s="71"/>
      <c r="H106" s="75" t="s">
        <v>128</v>
      </c>
      <c r="I106" s="71" t="s">
        <v>129</v>
      </c>
      <c r="J106" s="75" t="s">
        <v>130</v>
      </c>
      <c r="K106" s="71" t="s">
        <v>131</v>
      </c>
      <c r="L106" s="71" t="s">
        <v>132</v>
      </c>
      <c r="N106" s="18"/>
    </row>
    <row r="107" spans="1:20" ht="16" customHeight="1" thickBot="1">
      <c r="A107" s="72" t="s">
        <v>108</v>
      </c>
      <c r="B107" s="56"/>
      <c r="C107" s="49"/>
      <c r="D107" s="94" t="s">
        <v>9</v>
      </c>
      <c r="E107" s="98"/>
      <c r="F107" s="118" t="s">
        <v>122</v>
      </c>
      <c r="G107" s="119"/>
      <c r="H107" s="119"/>
      <c r="I107" s="119"/>
      <c r="J107" s="119"/>
      <c r="K107" s="119"/>
      <c r="L107" s="120"/>
      <c r="N107" s="18"/>
      <c r="O107" s="19"/>
      <c r="P107" s="19"/>
      <c r="Q107" s="19"/>
      <c r="R107" s="19"/>
      <c r="S107" s="19"/>
      <c r="T107" s="19"/>
    </row>
    <row r="108" spans="1:20" ht="5" customHeight="1">
      <c r="A108" s="93"/>
      <c r="B108" s="57"/>
      <c r="C108" s="48"/>
      <c r="D108" s="95"/>
      <c r="E108" s="73"/>
      <c r="F108" s="69"/>
      <c r="G108" s="73"/>
      <c r="H108" s="69"/>
      <c r="I108" s="73"/>
      <c r="J108" s="69"/>
      <c r="K108" s="73"/>
      <c r="L108" s="73"/>
    </row>
    <row r="109" spans="1:20">
      <c r="A109" s="82">
        <f>+DATOS!A7</f>
        <v>0</v>
      </c>
      <c r="B109" s="58">
        <f>+B29</f>
        <v>0</v>
      </c>
      <c r="C109" s="47">
        <f t="shared" ref="C109:D109" si="24">+C29</f>
        <v>0</v>
      </c>
      <c r="D109" s="96">
        <f t="shared" si="24"/>
        <v>0</v>
      </c>
      <c r="E109" s="74"/>
      <c r="F109" s="70">
        <f>+DATOS!U7*2</f>
        <v>0</v>
      </c>
      <c r="G109" s="74"/>
      <c r="H109" s="70">
        <f>+DATOS!Q7*10</f>
        <v>0</v>
      </c>
      <c r="I109" s="74">
        <f>+DATOS!R7*10</f>
        <v>0</v>
      </c>
      <c r="J109" s="70">
        <f>+DATOS!S7*10</f>
        <v>0</v>
      </c>
      <c r="K109" s="74">
        <f>+DATOS!T7*10</f>
        <v>0</v>
      </c>
      <c r="L109" s="106">
        <f>+DATOS!P7*10</f>
        <v>0</v>
      </c>
    </row>
    <row r="110" spans="1:20">
      <c r="A110" s="82">
        <f>+DATOS!A8</f>
        <v>0</v>
      </c>
      <c r="B110" s="58">
        <f t="shared" ref="B110:D110" si="25">+B30</f>
        <v>0</v>
      </c>
      <c r="C110" s="47">
        <f t="shared" si="25"/>
        <v>0</v>
      </c>
      <c r="D110" s="96">
        <f t="shared" si="25"/>
        <v>0</v>
      </c>
      <c r="E110" s="74"/>
      <c r="F110" s="70">
        <f>+DATOS!U8*2</f>
        <v>0</v>
      </c>
      <c r="G110" s="74"/>
      <c r="H110" s="70">
        <f>+DATOS!Q8*10</f>
        <v>0</v>
      </c>
      <c r="I110" s="74">
        <f>+DATOS!R8*10</f>
        <v>0</v>
      </c>
      <c r="J110" s="70">
        <f>+DATOS!S8*10</f>
        <v>0</v>
      </c>
      <c r="K110" s="74">
        <f>+DATOS!T8*10</f>
        <v>0</v>
      </c>
      <c r="L110" s="106">
        <f>+DATOS!P8*10</f>
        <v>0</v>
      </c>
    </row>
    <row r="111" spans="1:20">
      <c r="A111" s="82">
        <f>+DATOS!A9</f>
        <v>0</v>
      </c>
      <c r="B111" s="58">
        <f t="shared" ref="B111:D111" si="26">+B31</f>
        <v>0</v>
      </c>
      <c r="C111" s="47">
        <f t="shared" si="26"/>
        <v>0</v>
      </c>
      <c r="D111" s="96">
        <f t="shared" si="26"/>
        <v>0</v>
      </c>
      <c r="E111" s="74"/>
      <c r="F111" s="70">
        <f>+DATOS!U9*2</f>
        <v>0</v>
      </c>
      <c r="G111" s="74"/>
      <c r="H111" s="70">
        <f>+DATOS!Q9*10</f>
        <v>0</v>
      </c>
      <c r="I111" s="74">
        <f>+DATOS!R9*10</f>
        <v>0</v>
      </c>
      <c r="J111" s="70">
        <f>+DATOS!S9*10</f>
        <v>0</v>
      </c>
      <c r="K111" s="74">
        <f>+DATOS!T9*10</f>
        <v>0</v>
      </c>
      <c r="L111" s="106">
        <f>+DATOS!P9*10</f>
        <v>0</v>
      </c>
    </row>
    <row r="112" spans="1:20">
      <c r="A112" s="82">
        <f>+DATOS!A10</f>
        <v>0</v>
      </c>
      <c r="B112" s="58">
        <f t="shared" ref="B112:D112" si="27">+B32</f>
        <v>0</v>
      </c>
      <c r="C112" s="47">
        <f t="shared" si="27"/>
        <v>0</v>
      </c>
      <c r="D112" s="96">
        <f t="shared" si="27"/>
        <v>0</v>
      </c>
      <c r="E112" s="74"/>
      <c r="F112" s="70">
        <f>+DATOS!U10*2</f>
        <v>0</v>
      </c>
      <c r="G112" s="74"/>
      <c r="H112" s="70">
        <f>+DATOS!Q10*10</f>
        <v>0</v>
      </c>
      <c r="I112" s="74">
        <f>+DATOS!R10*10</f>
        <v>0</v>
      </c>
      <c r="J112" s="70">
        <f>+DATOS!S10*10</f>
        <v>0</v>
      </c>
      <c r="K112" s="74">
        <f>+DATOS!T10*10</f>
        <v>0</v>
      </c>
      <c r="L112" s="106">
        <f>+DATOS!P10*10</f>
        <v>0</v>
      </c>
    </row>
    <row r="113" spans="1:12">
      <c r="A113" s="82">
        <f>+DATOS!A11</f>
        <v>0</v>
      </c>
      <c r="B113" s="58">
        <f t="shared" ref="B113:D113" si="28">+B33</f>
        <v>0</v>
      </c>
      <c r="C113" s="47">
        <f t="shared" si="28"/>
        <v>0</v>
      </c>
      <c r="D113" s="96">
        <f t="shared" si="28"/>
        <v>0</v>
      </c>
      <c r="E113" s="74"/>
      <c r="F113" s="70">
        <f>+DATOS!U11*2</f>
        <v>0</v>
      </c>
      <c r="G113" s="74"/>
      <c r="H113" s="70">
        <f>+DATOS!Q11*10</f>
        <v>0</v>
      </c>
      <c r="I113" s="74">
        <f>+DATOS!R11*10</f>
        <v>0</v>
      </c>
      <c r="J113" s="70">
        <f>+DATOS!S11*10</f>
        <v>0</v>
      </c>
      <c r="K113" s="74">
        <f>+DATOS!T11*10</f>
        <v>0</v>
      </c>
      <c r="L113" s="106">
        <f>+DATOS!P11*10</f>
        <v>0</v>
      </c>
    </row>
    <row r="114" spans="1:12">
      <c r="A114" s="82">
        <f>+DATOS!A12</f>
        <v>0</v>
      </c>
      <c r="B114" s="58">
        <f t="shared" ref="B114:D114" si="29">+B34</f>
        <v>0</v>
      </c>
      <c r="C114" s="47">
        <f t="shared" si="29"/>
        <v>0</v>
      </c>
      <c r="D114" s="96">
        <f t="shared" si="29"/>
        <v>0</v>
      </c>
      <c r="E114" s="74"/>
      <c r="F114" s="70">
        <f>+DATOS!U12*2</f>
        <v>0</v>
      </c>
      <c r="G114" s="74"/>
      <c r="H114" s="70">
        <f>+DATOS!Q12*10</f>
        <v>0</v>
      </c>
      <c r="I114" s="74">
        <f>+DATOS!R12*10</f>
        <v>0</v>
      </c>
      <c r="J114" s="70">
        <f>+DATOS!S12*10</f>
        <v>0</v>
      </c>
      <c r="K114" s="74">
        <f>+DATOS!T12*10</f>
        <v>0</v>
      </c>
      <c r="L114" s="106">
        <f>+DATOS!P12*10</f>
        <v>0</v>
      </c>
    </row>
    <row r="115" spans="1:12">
      <c r="A115" s="82">
        <f>+DATOS!A13</f>
        <v>0</v>
      </c>
      <c r="B115" s="58">
        <f t="shared" ref="B115:D115" si="30">+B35</f>
        <v>0</v>
      </c>
      <c r="C115" s="47">
        <f t="shared" si="30"/>
        <v>0</v>
      </c>
      <c r="D115" s="96">
        <f t="shared" si="30"/>
        <v>0</v>
      </c>
      <c r="E115" s="74"/>
      <c r="F115" s="70">
        <f>+DATOS!U13*2</f>
        <v>0</v>
      </c>
      <c r="G115" s="74"/>
      <c r="H115" s="70">
        <f>+DATOS!Q13*10</f>
        <v>0</v>
      </c>
      <c r="I115" s="74">
        <f>+DATOS!R13*10</f>
        <v>0</v>
      </c>
      <c r="J115" s="70">
        <f>+DATOS!S13*10</f>
        <v>0</v>
      </c>
      <c r="K115" s="74">
        <f>+DATOS!T13*10</f>
        <v>0</v>
      </c>
      <c r="L115" s="106">
        <f>+DATOS!P13*10</f>
        <v>0</v>
      </c>
    </row>
    <row r="116" spans="1:12">
      <c r="A116" s="82">
        <f>+DATOS!A14</f>
        <v>0</v>
      </c>
      <c r="B116" s="58">
        <f t="shared" ref="B116:D116" si="31">+B36</f>
        <v>0</v>
      </c>
      <c r="C116" s="47">
        <f t="shared" si="31"/>
        <v>0</v>
      </c>
      <c r="D116" s="96">
        <f t="shared" si="31"/>
        <v>0</v>
      </c>
      <c r="E116" s="74"/>
      <c r="F116" s="70">
        <f>+DATOS!U14*2</f>
        <v>0</v>
      </c>
      <c r="G116" s="74"/>
      <c r="H116" s="70">
        <f>+DATOS!Q14*10</f>
        <v>0</v>
      </c>
      <c r="I116" s="74">
        <f>+DATOS!R14*10</f>
        <v>0</v>
      </c>
      <c r="J116" s="70">
        <f>+DATOS!S14*10</f>
        <v>0</v>
      </c>
      <c r="K116" s="74">
        <f>+DATOS!T14*10</f>
        <v>0</v>
      </c>
      <c r="L116" s="106">
        <f>+DATOS!P14*10</f>
        <v>0</v>
      </c>
    </row>
    <row r="117" spans="1:12">
      <c r="A117" s="82">
        <f>+DATOS!A15</f>
        <v>0</v>
      </c>
      <c r="B117" s="58">
        <f t="shared" ref="B117:D117" si="32">+B37</f>
        <v>0</v>
      </c>
      <c r="C117" s="47">
        <f t="shared" si="32"/>
        <v>0</v>
      </c>
      <c r="D117" s="96">
        <f t="shared" si="32"/>
        <v>0</v>
      </c>
      <c r="E117" s="74"/>
      <c r="F117" s="70">
        <f>+DATOS!U15*2</f>
        <v>0</v>
      </c>
      <c r="G117" s="74"/>
      <c r="H117" s="70">
        <f>+DATOS!Q15*10</f>
        <v>0</v>
      </c>
      <c r="I117" s="74">
        <f>+DATOS!R15*10</f>
        <v>0</v>
      </c>
      <c r="J117" s="70">
        <f>+DATOS!S15*10</f>
        <v>0</v>
      </c>
      <c r="K117" s="74">
        <f>+DATOS!T15*10</f>
        <v>0</v>
      </c>
      <c r="L117" s="106">
        <f>+DATOS!P15*10</f>
        <v>0</v>
      </c>
    </row>
    <row r="118" spans="1:12">
      <c r="A118" s="82">
        <f>+DATOS!A16</f>
        <v>0</v>
      </c>
      <c r="B118" s="58">
        <f t="shared" ref="B118:D118" si="33">+B38</f>
        <v>0</v>
      </c>
      <c r="C118" s="47">
        <f t="shared" si="33"/>
        <v>0</v>
      </c>
      <c r="D118" s="96">
        <f t="shared" si="33"/>
        <v>0</v>
      </c>
      <c r="E118" s="74"/>
      <c r="F118" s="70">
        <f>+DATOS!U16*2</f>
        <v>0</v>
      </c>
      <c r="G118" s="74"/>
      <c r="H118" s="70">
        <f>+DATOS!Q16*10</f>
        <v>0</v>
      </c>
      <c r="I118" s="74">
        <f>+DATOS!R16*10</f>
        <v>0</v>
      </c>
      <c r="J118" s="70">
        <f>+DATOS!S16*10</f>
        <v>0</v>
      </c>
      <c r="K118" s="74">
        <f>+DATOS!T16*10</f>
        <v>0</v>
      </c>
      <c r="L118" s="106">
        <f>+DATOS!P16*10</f>
        <v>0</v>
      </c>
    </row>
    <row r="119" spans="1:12" ht="6" customHeight="1" thickBot="1">
      <c r="A119" s="18"/>
    </row>
    <row r="120" spans="1:12" s="18" customFormat="1">
      <c r="B120" s="114" t="s">
        <v>32</v>
      </c>
      <c r="C120" s="114"/>
      <c r="D120" s="79" t="s">
        <v>33</v>
      </c>
      <c r="E120" s="71"/>
      <c r="F120" s="83" t="s">
        <v>67</v>
      </c>
      <c r="G120" s="86"/>
      <c r="H120" s="83" t="s">
        <v>146</v>
      </c>
      <c r="I120" s="86" t="s">
        <v>151</v>
      </c>
      <c r="J120" s="83" t="s">
        <v>155</v>
      </c>
      <c r="K120" s="86" t="s">
        <v>82</v>
      </c>
      <c r="L120" s="89" t="s">
        <v>74</v>
      </c>
    </row>
    <row r="121" spans="1:12" s="18" customFormat="1">
      <c r="C121" s="20" t="s">
        <v>70</v>
      </c>
      <c r="D121" s="80" t="s">
        <v>34</v>
      </c>
      <c r="E121" s="82"/>
      <c r="F121" s="84" t="s">
        <v>68</v>
      </c>
      <c r="G121" s="87"/>
      <c r="H121" s="84" t="s">
        <v>147</v>
      </c>
      <c r="I121" s="87" t="s">
        <v>152</v>
      </c>
      <c r="J121" s="84" t="s">
        <v>156</v>
      </c>
      <c r="K121" s="87" t="s">
        <v>159</v>
      </c>
      <c r="L121" s="90" t="s">
        <v>75</v>
      </c>
    </row>
    <row r="122" spans="1:12" s="18" customFormat="1">
      <c r="A122" s="21" t="s">
        <v>111</v>
      </c>
      <c r="D122" s="80" t="s">
        <v>35</v>
      </c>
      <c r="E122" s="82"/>
      <c r="F122" s="84" t="s">
        <v>144</v>
      </c>
      <c r="G122" s="87"/>
      <c r="H122" s="84" t="s">
        <v>148</v>
      </c>
      <c r="I122" s="87" t="s">
        <v>153</v>
      </c>
      <c r="J122" s="84" t="s">
        <v>157</v>
      </c>
      <c r="K122" s="87" t="s">
        <v>160</v>
      </c>
      <c r="L122" s="90" t="s">
        <v>57</v>
      </c>
    </row>
    <row r="123" spans="1:12" s="18" customFormat="1">
      <c r="D123" s="80" t="s">
        <v>36</v>
      </c>
      <c r="E123" s="82"/>
      <c r="F123" s="84" t="s">
        <v>145</v>
      </c>
      <c r="G123" s="87"/>
      <c r="H123" s="84" t="s">
        <v>149</v>
      </c>
      <c r="I123" s="99" t="s">
        <v>148</v>
      </c>
      <c r="J123" s="84" t="s">
        <v>158</v>
      </c>
      <c r="K123" s="87" t="s">
        <v>161</v>
      </c>
      <c r="L123" s="90" t="s">
        <v>76</v>
      </c>
    </row>
    <row r="124" spans="1:12" s="18" customFormat="1" ht="14" thickBot="1">
      <c r="D124" s="81" t="s">
        <v>37</v>
      </c>
      <c r="E124" s="72"/>
      <c r="F124" s="85" t="s">
        <v>69</v>
      </c>
      <c r="G124" s="88"/>
      <c r="H124" s="85" t="s">
        <v>150</v>
      </c>
      <c r="I124" s="88" t="s">
        <v>154</v>
      </c>
      <c r="J124" s="85" t="s">
        <v>44</v>
      </c>
      <c r="K124" s="88" t="s">
        <v>83</v>
      </c>
      <c r="L124" s="91" t="s">
        <v>77</v>
      </c>
    </row>
    <row r="125" spans="1:12" ht="11" customHeight="1">
      <c r="A125" s="18"/>
    </row>
    <row r="126" spans="1:12" ht="11" customHeight="1">
      <c r="A126" s="18"/>
    </row>
    <row r="127" spans="1:12" ht="11" customHeight="1">
      <c r="A127" s="18"/>
    </row>
    <row r="128" spans="1:12" ht="11" customHeight="1">
      <c r="A128" s="18"/>
    </row>
    <row r="129" spans="1:1" ht="11" customHeight="1">
      <c r="A129" s="18"/>
    </row>
    <row r="130" spans="1:1" ht="11" customHeight="1"/>
    <row r="131" spans="1:1" s="23" customFormat="1" ht="11" customHeight="1">
      <c r="A131" s="28" t="s">
        <v>133</v>
      </c>
    </row>
    <row r="132" spans="1:1" s="23" customFormat="1" ht="11" customHeight="1">
      <c r="A132" s="29" t="s">
        <v>184</v>
      </c>
    </row>
    <row r="133" spans="1:1" s="23" customFormat="1" ht="12">
      <c r="A133" s="30" t="s">
        <v>21</v>
      </c>
    </row>
    <row r="134" spans="1:1" s="23" customFormat="1" ht="12">
      <c r="A134" s="30" t="s">
        <v>183</v>
      </c>
    </row>
    <row r="135" spans="1:1" s="23" customFormat="1" ht="12">
      <c r="A135" s="31"/>
    </row>
    <row r="136" spans="1:1" s="23" customFormat="1" ht="12">
      <c r="A136" s="32" t="s">
        <v>134</v>
      </c>
    </row>
    <row r="137" spans="1:1" s="23" customFormat="1" ht="12">
      <c r="A137" s="22"/>
    </row>
    <row r="138" spans="1:1" s="23" customFormat="1" ht="12">
      <c r="A138" s="33" t="s">
        <v>71</v>
      </c>
    </row>
    <row r="146" spans="10:10">
      <c r="J146" s="1" t="s">
        <v>72</v>
      </c>
    </row>
    <row r="147" spans="10:10">
      <c r="J147" s="1" t="s">
        <v>73</v>
      </c>
    </row>
  </sheetData>
  <mergeCells count="18">
    <mergeCell ref="B85:D85"/>
    <mergeCell ref="H27:N27"/>
    <mergeCell ref="H47:N47"/>
    <mergeCell ref="B60:C60"/>
    <mergeCell ref="I12:J12"/>
    <mergeCell ref="I14:J14"/>
    <mergeCell ref="B46:D46"/>
    <mergeCell ref="B40:C40"/>
    <mergeCell ref="D12:F12"/>
    <mergeCell ref="D14:E14"/>
    <mergeCell ref="D16:E16"/>
    <mergeCell ref="B26:D26"/>
    <mergeCell ref="G12:H12"/>
    <mergeCell ref="B99:C99"/>
    <mergeCell ref="B106:D106"/>
    <mergeCell ref="B120:C120"/>
    <mergeCell ref="H86:J86"/>
    <mergeCell ref="F107:L107"/>
  </mergeCells>
  <phoneticPr fontId="3" type="noConversion"/>
  <hyperlinks>
    <hyperlink ref="G5" r:id="rId1"/>
    <hyperlink ref="G75" r:id="rId2"/>
  </hyperlinks>
  <printOptions horizontalCentered="1" verticalCentered="1"/>
  <pageMargins left="0.16" right="0.16" top="0.21" bottom="0.21" header="0" footer="0"/>
  <pageSetup scale="72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pane xSplit="1" ySplit="5" topLeftCell="B6" activePane="bottomRight" state="frozenSplit"/>
      <selection pane="topRight" activeCell="B1" sqref="B1"/>
      <selection pane="bottomLeft" activeCell="A6" sqref="A6"/>
      <selection pane="bottomRight" activeCell="E27" sqref="E27"/>
    </sheetView>
  </sheetViews>
  <sheetFormatPr baseColWidth="10" defaultRowHeight="15" x14ac:dyDescent="0"/>
  <cols>
    <col min="1" max="1" width="18.33203125" customWidth="1"/>
    <col min="2" max="2" width="1.6640625" customWidth="1"/>
    <col min="12" max="12" width="1.6640625" customWidth="1"/>
  </cols>
  <sheetData>
    <row r="1" spans="1:23">
      <c r="B1" s="34" t="s">
        <v>166</v>
      </c>
    </row>
    <row r="2" spans="1:23">
      <c r="B2" s="34"/>
    </row>
    <row r="3" spans="1:23">
      <c r="B3" s="34"/>
    </row>
    <row r="4" spans="1:23" ht="16" thickBot="1"/>
    <row r="5" spans="1:23" s="44" customFormat="1" ht="18" thickBot="1">
      <c r="A5" s="35" t="s">
        <v>167</v>
      </c>
      <c r="B5" s="36"/>
      <c r="C5" s="37" t="s">
        <v>10</v>
      </c>
      <c r="D5" s="38" t="s">
        <v>168</v>
      </c>
      <c r="E5" s="38" t="s">
        <v>14</v>
      </c>
      <c r="F5" s="38" t="s">
        <v>15</v>
      </c>
      <c r="G5" s="38" t="s">
        <v>16</v>
      </c>
      <c r="H5" s="38" t="s">
        <v>17</v>
      </c>
      <c r="I5" s="38" t="s">
        <v>19</v>
      </c>
      <c r="J5" s="38" t="s">
        <v>112</v>
      </c>
      <c r="K5" s="38" t="s">
        <v>18</v>
      </c>
      <c r="M5" s="38" t="s">
        <v>169</v>
      </c>
      <c r="N5" s="38" t="s">
        <v>170</v>
      </c>
      <c r="O5" s="44" t="s">
        <v>171</v>
      </c>
      <c r="P5" s="44" t="s">
        <v>172</v>
      </c>
      <c r="Q5" s="44" t="s">
        <v>128</v>
      </c>
      <c r="R5" s="44" t="s">
        <v>129</v>
      </c>
      <c r="S5" s="44" t="s">
        <v>130</v>
      </c>
      <c r="T5" s="44" t="s">
        <v>131</v>
      </c>
      <c r="U5" s="44" t="s">
        <v>127</v>
      </c>
      <c r="V5" s="44" t="s">
        <v>113</v>
      </c>
      <c r="W5" s="44" t="s">
        <v>173</v>
      </c>
    </row>
    <row r="6" spans="1:23" s="46" customFormat="1" ht="7" customHeight="1" thickBot="1">
      <c r="A6" s="39"/>
      <c r="B6" s="40"/>
      <c r="C6" s="45"/>
    </row>
    <row r="7" spans="1:23" s="43" customFormat="1">
      <c r="A7" s="100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</row>
    <row r="8" spans="1:23" s="41" customFormat="1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</row>
    <row r="9" spans="1:23" s="41" customFormat="1">
      <c r="A9" s="100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</row>
    <row r="10" spans="1:23" s="41" customFormat="1">
      <c r="A10" s="100"/>
      <c r="B10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</row>
    <row r="11" spans="1:23" s="42" customFormat="1">
      <c r="A11" s="100"/>
      <c r="B1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</row>
    <row r="12" spans="1:23" s="41" customFormat="1">
      <c r="A12" s="100"/>
      <c r="B12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</row>
    <row r="13" spans="1:23" s="41" customFormat="1">
      <c r="A13" s="100"/>
      <c r="B13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</row>
    <row r="14" spans="1:23" s="41" customFormat="1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</row>
    <row r="15" spans="1:23" s="41" customFormat="1">
      <c r="A15" s="10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</row>
    <row r="16" spans="1:23" s="41" customFormat="1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</row>
    <row r="17" spans="1:23">
      <c r="A17" s="100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</row>
    <row r="18" spans="1:23">
      <c r="A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</row>
    <row r="19" spans="1:23">
      <c r="A19" s="100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</row>
    <row r="20" spans="1:23">
      <c r="A20" s="100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</row>
    <row r="21" spans="1:23">
      <c r="A21" s="100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</row>
    <row r="22" spans="1:23">
      <c r="A22" s="100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</row>
    <row r="23" spans="1:23">
      <c r="A23" s="100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</row>
    <row r="24" spans="1:23">
      <c r="A24" s="100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</row>
    <row r="25" spans="1:23">
      <c r="A25" s="100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</row>
    <row r="26" spans="1:23">
      <c r="A26" s="100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</row>
    <row r="27" spans="1:23">
      <c r="A27" s="100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</row>
    <row r="28" spans="1:23">
      <c r="A28" s="100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</row>
    <row r="29" spans="1:23">
      <c r="A29" s="100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</row>
    <row r="30" spans="1:23">
      <c r="A30" s="100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</row>
    <row r="31" spans="1:23">
      <c r="A31" s="100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</row>
    <row r="32" spans="1:23">
      <c r="A32" s="100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</row>
    <row r="33" spans="1:23">
      <c r="A33" s="100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</row>
    <row r="34" spans="1:23">
      <c r="A34" s="100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</row>
    <row r="35" spans="1:23">
      <c r="A35" s="100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</row>
    <row r="36" spans="1:23">
      <c r="A36" s="100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</row>
    <row r="37" spans="1:23">
      <c r="A37" s="100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</row>
    <row r="38" spans="1:23">
      <c r="A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</row>
    <row r="39" spans="1:23">
      <c r="A39" s="100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</row>
    <row r="40" spans="1:23">
      <c r="A40" s="100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</row>
    <row r="41" spans="1:23">
      <c r="A41" s="100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</row>
    <row r="42" spans="1:23">
      <c r="A42" s="100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</row>
    <row r="43" spans="1:23">
      <c r="A43" s="100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</row>
    <row r="44" spans="1:23">
      <c r="A44" s="100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</row>
    <row r="45" spans="1:23">
      <c r="A45" s="100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</row>
    <row r="46" spans="1:23">
      <c r="A46" s="100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</row>
    <row r="47" spans="1:23">
      <c r="A47" s="100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</row>
    <row r="48" spans="1:23">
      <c r="A48" s="100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</row>
    <row r="49" spans="1:23">
      <c r="A49" s="100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</row>
    <row r="50" spans="1:23">
      <c r="A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</row>
    <row r="51" spans="1:23">
      <c r="A51" s="100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</row>
    <row r="52" spans="1:23">
      <c r="A52" s="100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</row>
    <row r="53" spans="1:23">
      <c r="A53" s="100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</row>
    <row r="54" spans="1:23">
      <c r="A54" s="100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</row>
    <row r="55" spans="1:23"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</row>
    <row r="56" spans="1:23"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</row>
    <row r="57" spans="1:23"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</row>
    <row r="58" spans="1:23"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</row>
    <row r="59" spans="1:23"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</row>
    <row r="60" spans="1:23"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</row>
    <row r="61" spans="1:23"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</row>
    <row r="62" spans="1:23"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</row>
    <row r="63" spans="1:23"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</vt:lpstr>
      <vt:lpstr>DATOS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Gisela Romeny Kunstmann</dc:creator>
  <cp:lastModifiedBy>Gisela Romeny</cp:lastModifiedBy>
  <cp:lastPrinted>2014-01-29T18:44:27Z</cp:lastPrinted>
  <dcterms:created xsi:type="dcterms:W3CDTF">2014-01-26T17:55:51Z</dcterms:created>
  <dcterms:modified xsi:type="dcterms:W3CDTF">2014-07-11T16:34:33Z</dcterms:modified>
</cp:coreProperties>
</file>